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gelashvili\Desktop\საშტატოები (პროექტი)\2020\1\"/>
    </mc:Choice>
  </mc:AlternateContent>
  <bookViews>
    <workbookView xWindow="0" yWindow="0" windowWidth="28800" windowHeight="11700"/>
  </bookViews>
  <sheets>
    <sheet name="ნაერთი " sheetId="3" r:id="rId1"/>
    <sheet name="ცენტრალური აპარატი " sheetId="4" state="hidden" r:id="rId2"/>
    <sheet name="საშტატო_თბილისი" sheetId="1" state="hidden" r:id="rId3"/>
    <sheet name="საშტატო_რეგიონები " sheetId="6" state="hidden" r:id="rId4"/>
    <sheet name="მომსახურების სააგენტო 2020  (2" sheetId="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</externalReferences>
  <definedNames>
    <definedName name="\A" localSheetId="4">#REF!</definedName>
    <definedName name="\A">#REF!</definedName>
    <definedName name="\B" localSheetId="4">#REF!</definedName>
    <definedName name="\B">#REF!</definedName>
    <definedName name="\C" localSheetId="4">#REF!</definedName>
    <definedName name="\C">#REF!</definedName>
    <definedName name="\D" localSheetId="4">#REF!</definedName>
    <definedName name="\D">#REF!</definedName>
    <definedName name="\E" localSheetId="4">#REF!</definedName>
    <definedName name="\E">#REF!</definedName>
    <definedName name="\F" localSheetId="4">#REF!</definedName>
    <definedName name="\F">#REF!</definedName>
    <definedName name="\G" localSheetId="4">#REF!</definedName>
    <definedName name="\G">#REF!</definedName>
    <definedName name="\H" localSheetId="4">#REF!</definedName>
    <definedName name="\H">#REF!</definedName>
    <definedName name="\I" localSheetId="4">#REF!</definedName>
    <definedName name="\I">#REF!</definedName>
    <definedName name="\J" localSheetId="4">#REF!</definedName>
    <definedName name="\J">#REF!</definedName>
    <definedName name="\K" localSheetId="4">#REF!</definedName>
    <definedName name="\K">#REF!</definedName>
    <definedName name="\L" localSheetId="4">#REF!</definedName>
    <definedName name="\L">#REF!</definedName>
    <definedName name="\LO" localSheetId="4">[1]Assum!#REF!</definedName>
    <definedName name="\LO">[1]Assum!#REF!</definedName>
    <definedName name="\M" localSheetId="4">#REF!</definedName>
    <definedName name="\M">#REF!</definedName>
    <definedName name="\N" localSheetId="4">#REF!</definedName>
    <definedName name="\N">#REF!</definedName>
    <definedName name="\O" localSheetId="4">#REF!</definedName>
    <definedName name="\O">#REF!</definedName>
    <definedName name="\P" localSheetId="4">#REF!</definedName>
    <definedName name="\P">#REF!</definedName>
    <definedName name="\Q" localSheetId="4">#REF!</definedName>
    <definedName name="\Q">#REF!</definedName>
    <definedName name="\R" localSheetId="4">#REF!</definedName>
    <definedName name="\R">#REF!</definedName>
    <definedName name="\S" localSheetId="4">#REF!</definedName>
    <definedName name="\S">#REF!</definedName>
    <definedName name="\T" localSheetId="4">#REF!</definedName>
    <definedName name="\T">#REF!</definedName>
    <definedName name="\T1" localSheetId="4">#REF!</definedName>
    <definedName name="\T1">#REF!</definedName>
    <definedName name="\T2" localSheetId="4">[2]BOP!#REF!</definedName>
    <definedName name="\T2">[2]BOP!#REF!</definedName>
    <definedName name="\U" localSheetId="4">#REF!</definedName>
    <definedName name="\U">#REF!</definedName>
    <definedName name="\V" localSheetId="4">#REF!</definedName>
    <definedName name="\V">#REF!</definedName>
    <definedName name="\W" localSheetId="4">#REF!</definedName>
    <definedName name="\W">#REF!</definedName>
    <definedName name="\X" localSheetId="4">#REF!</definedName>
    <definedName name="\X">#REF!</definedName>
    <definedName name="\Y" localSheetId="4">#REF!</definedName>
    <definedName name="\Y">#REF!</definedName>
    <definedName name="\Z" localSheetId="4">#REF!</definedName>
    <definedName name="\Z">#REF!</definedName>
    <definedName name="_______________FYE2" localSheetId="4">[3]Inputs!#REF!</definedName>
    <definedName name="_______________FYE2">[3]Inputs!#REF!</definedName>
    <definedName name="_______________pg2" localSheetId="4">#REF!</definedName>
    <definedName name="_______________pg2">#REF!</definedName>
    <definedName name="_______________pg3" localSheetId="4">#REF!</definedName>
    <definedName name="_______________pg3">#REF!</definedName>
    <definedName name="_______________PG4" localSheetId="4">#REF!</definedName>
    <definedName name="_______________PG4">#REF!</definedName>
    <definedName name="_______________PG5" localSheetId="4">#REF!</definedName>
    <definedName name="_______________PG5">#REF!</definedName>
    <definedName name="_______________pg6" localSheetId="4">#REF!</definedName>
    <definedName name="_______________pg6">#REF!</definedName>
    <definedName name="_______________pg7" localSheetId="4">#REF!</definedName>
    <definedName name="_______________pg7">#REF!</definedName>
    <definedName name="_____________FYE2" localSheetId="4">[3]Inputs!#REF!</definedName>
    <definedName name="_____________FYE2">[3]Inputs!#REF!</definedName>
    <definedName name="_____________pg2" localSheetId="4">#REF!</definedName>
    <definedName name="_____________pg2">#REF!</definedName>
    <definedName name="_____________pg3" localSheetId="4">#REF!</definedName>
    <definedName name="_____________pg3">#REF!</definedName>
    <definedName name="_____________PG4" localSheetId="4">#REF!</definedName>
    <definedName name="_____________PG4">#REF!</definedName>
    <definedName name="_____________PG5" localSheetId="4">#REF!</definedName>
    <definedName name="_____________PG5">#REF!</definedName>
    <definedName name="_____________pg6" localSheetId="4">#REF!</definedName>
    <definedName name="_____________pg6">#REF!</definedName>
    <definedName name="_____________pg7" localSheetId="4">#REF!</definedName>
    <definedName name="_____________pg7">#REF!</definedName>
    <definedName name="____________FYE2" localSheetId="4">[3]Inputs!#REF!</definedName>
    <definedName name="____________FYE2">[3]Inputs!#REF!</definedName>
    <definedName name="____________pg2" localSheetId="4">#REF!</definedName>
    <definedName name="____________pg2">#REF!</definedName>
    <definedName name="____________pg3" localSheetId="4">#REF!</definedName>
    <definedName name="____________pg3">#REF!</definedName>
    <definedName name="____________PG4" localSheetId="4">#REF!</definedName>
    <definedName name="____________PG4">#REF!</definedName>
    <definedName name="____________PG5" localSheetId="4">#REF!</definedName>
    <definedName name="____________PG5">#REF!</definedName>
    <definedName name="____________pg6" localSheetId="4">#REF!</definedName>
    <definedName name="____________pg6">#REF!</definedName>
    <definedName name="____________pg7" localSheetId="4">#REF!</definedName>
    <definedName name="____________pg7">#REF!</definedName>
    <definedName name="___________FYE2" localSheetId="4">[3]Inputs!#REF!</definedName>
    <definedName name="___________FYE2">[3]Inputs!#REF!</definedName>
    <definedName name="___________pg2" localSheetId="4">#REF!</definedName>
    <definedName name="___________pg2">#REF!</definedName>
    <definedName name="___________pg3" localSheetId="4">#REF!</definedName>
    <definedName name="___________pg3">#REF!</definedName>
    <definedName name="___________PG4" localSheetId="4">#REF!</definedName>
    <definedName name="___________PG4">#REF!</definedName>
    <definedName name="___________PG5" localSheetId="4">#REF!</definedName>
    <definedName name="___________PG5">#REF!</definedName>
    <definedName name="___________pg6" localSheetId="4">#REF!</definedName>
    <definedName name="___________pg6">#REF!</definedName>
    <definedName name="___________pg7" localSheetId="4">#REF!</definedName>
    <definedName name="___________pg7">#REF!</definedName>
    <definedName name="__________DCF2" localSheetId="4">#REF!</definedName>
    <definedName name="__________DCF2">#REF!</definedName>
    <definedName name="__________LBO1" localSheetId="4">#REF!</definedName>
    <definedName name="__________LBO1">#REF!</definedName>
    <definedName name="__________PIK1" localSheetId="4">#REF!</definedName>
    <definedName name="__________PIK1">#REF!</definedName>
    <definedName name="_________DAT1">[4]Price!$A$9:$F$15</definedName>
    <definedName name="_________DAT2">[4]Price!$A$19:$F$25</definedName>
    <definedName name="_________DAT3">[4]Price!$A$29:$F$35</definedName>
    <definedName name="_________DAT4">[4]Price!$H$9:$M$15</definedName>
    <definedName name="_________DAT5">[4]Price!$H$19:$M$25</definedName>
    <definedName name="_________DAT6">[4]Price!$H$29:$M$35</definedName>
    <definedName name="_________DAT7">[4]Price!$A$39:$F$45</definedName>
    <definedName name="_________DAT8">[4]Price!$H$39:$M$45</definedName>
    <definedName name="_________DCF2" localSheetId="4">#REF!</definedName>
    <definedName name="_________DCF2">#REF!</definedName>
    <definedName name="_________LBO1" localSheetId="4">#REF!</definedName>
    <definedName name="_________LBO1">#REF!</definedName>
    <definedName name="_________Low52">[5]D!$M$12</definedName>
    <definedName name="_________PIK1" localSheetId="4">#REF!</definedName>
    <definedName name="_________PIK1">#REF!</definedName>
    <definedName name="_________SYN1">[6]IS!$F$16</definedName>
    <definedName name="_________SYN2">[6]IS!$G$16</definedName>
    <definedName name="________DAT1">[4]Price!$A$9:$F$15</definedName>
    <definedName name="________DAT2">[4]Price!$A$19:$F$25</definedName>
    <definedName name="________DAT3">[4]Price!$A$29:$F$35</definedName>
    <definedName name="________DAT4">[4]Price!$H$9:$M$15</definedName>
    <definedName name="________DAT5">[4]Price!$H$19:$M$25</definedName>
    <definedName name="________DAT6">[4]Price!$H$29:$M$35</definedName>
    <definedName name="________DAT7">[4]Price!$A$39:$F$45</definedName>
    <definedName name="________DAT8">[4]Price!$H$39:$M$45</definedName>
    <definedName name="________DCF2" localSheetId="4">#REF!</definedName>
    <definedName name="________DCF2">#REF!</definedName>
    <definedName name="________LBO1" localSheetId="4">#REF!</definedName>
    <definedName name="________LBO1">#REF!</definedName>
    <definedName name="________Low52">[5]D!$M$12</definedName>
    <definedName name="________PIK1" localSheetId="4">#REF!</definedName>
    <definedName name="________PIK1">#REF!</definedName>
    <definedName name="________SYN1">[6]IS!$F$16</definedName>
    <definedName name="________SYN2">[6]IS!$G$16</definedName>
    <definedName name="_______all1" localSheetId="4">#REF!</definedName>
    <definedName name="_______all1">#REF!</definedName>
    <definedName name="_______DAT1">[4]Price!$A$9:$F$15</definedName>
    <definedName name="_______DAT2">[4]Price!$A$19:$F$25</definedName>
    <definedName name="_______DAT3">[4]Price!$A$29:$F$35</definedName>
    <definedName name="_______DAT4">[4]Price!$H$9:$M$15</definedName>
    <definedName name="_______DAT5">[4]Price!$H$19:$M$25</definedName>
    <definedName name="_______DAT6">[4]Price!$H$29:$M$35</definedName>
    <definedName name="_______DAT7">[4]Price!$A$39:$F$45</definedName>
    <definedName name="_______DAT8">[4]Price!$H$39:$M$45</definedName>
    <definedName name="_______DCF2" localSheetId="4">#REF!</definedName>
    <definedName name="_______DCF2">#REF!</definedName>
    <definedName name="_______LBO1" localSheetId="4">#REF!</definedName>
    <definedName name="_______LBO1">#REF!</definedName>
    <definedName name="_______Low52">[5]D!$M$12</definedName>
    <definedName name="_______PIK1" localSheetId="4">#REF!</definedName>
    <definedName name="_______PIK1">#REF!</definedName>
    <definedName name="_______SYN1">[6]IS!$F$16</definedName>
    <definedName name="_______SYN2">[6]IS!$G$16</definedName>
    <definedName name="______all1" localSheetId="4">#REF!</definedName>
    <definedName name="______all1">#REF!</definedName>
    <definedName name="______DAT1">[4]Price!$A$9:$F$15</definedName>
    <definedName name="______DAT2">[4]Price!$A$19:$F$25</definedName>
    <definedName name="______DAT3">[4]Price!$A$29:$F$35</definedName>
    <definedName name="______DAT4">[4]Price!$H$9:$M$15</definedName>
    <definedName name="______DAT5">[4]Price!$H$19:$M$25</definedName>
    <definedName name="______DAT6">[4]Price!$H$29:$M$35</definedName>
    <definedName name="______DAT7">[4]Price!$A$39:$F$45</definedName>
    <definedName name="______DAT8">[4]Price!$H$39:$M$45</definedName>
    <definedName name="______DCF2" localSheetId="4">#REF!</definedName>
    <definedName name="______DCF2">#REF!</definedName>
    <definedName name="______FYE2" localSheetId="4">[3]Inputs!#REF!</definedName>
    <definedName name="______FYE2">[3]Inputs!#REF!</definedName>
    <definedName name="______LBO1" localSheetId="4">#REF!</definedName>
    <definedName name="______LBO1">#REF!</definedName>
    <definedName name="______Low52">[5]D!$M$12</definedName>
    <definedName name="______pg2" localSheetId="4">#REF!</definedName>
    <definedName name="______pg2">#REF!</definedName>
    <definedName name="______pg3" localSheetId="4">#REF!</definedName>
    <definedName name="______pg3">#REF!</definedName>
    <definedName name="______PG4" localSheetId="4">#REF!</definedName>
    <definedName name="______PG4">#REF!</definedName>
    <definedName name="______PG5" localSheetId="4">#REF!</definedName>
    <definedName name="______PG5">#REF!</definedName>
    <definedName name="______pg6" localSheetId="4">#REF!</definedName>
    <definedName name="______pg6">#REF!</definedName>
    <definedName name="______pg7" localSheetId="4">#REF!</definedName>
    <definedName name="______pg7">#REF!</definedName>
    <definedName name="______PIK1" localSheetId="4">#REF!</definedName>
    <definedName name="______PIK1">#REF!</definedName>
    <definedName name="______SYN1">[6]IS!$F$16</definedName>
    <definedName name="______SYN2">[6]IS!$G$16</definedName>
    <definedName name="_____all1" localSheetId="4">#REF!</definedName>
    <definedName name="_____all1">#REF!</definedName>
    <definedName name="_____c75213" localSheetId="4">#REF!</definedName>
    <definedName name="_____c75213">#REF!</definedName>
    <definedName name="_____c81453" localSheetId="4">#REF!</definedName>
    <definedName name="_____c81453">#REF!</definedName>
    <definedName name="_____DAT1">[4]Price!$A$9:$F$15</definedName>
    <definedName name="_____DAT2">[4]Price!$A$19:$F$25</definedName>
    <definedName name="_____DAT3">[4]Price!$A$29:$F$35</definedName>
    <definedName name="_____DAT4">[4]Price!$H$9:$M$15</definedName>
    <definedName name="_____DAT5">[4]Price!$H$19:$M$25</definedName>
    <definedName name="_____DAT6">[4]Price!$H$29:$M$35</definedName>
    <definedName name="_____DAT7">[4]Price!$A$39:$F$45</definedName>
    <definedName name="_____DAT8">[4]Price!$H$39:$M$45</definedName>
    <definedName name="_____DCF2" localSheetId="4">#REF!</definedName>
    <definedName name="_____DCF2">#REF!</definedName>
    <definedName name="_____FYE2" localSheetId="4">[3]Inputs!#REF!</definedName>
    <definedName name="_____FYE2">[3]Inputs!#REF!</definedName>
    <definedName name="_____LBO1" localSheetId="4">#REF!</definedName>
    <definedName name="_____LBO1">#REF!</definedName>
    <definedName name="_____Low52">[5]D!$M$12</definedName>
    <definedName name="_____lp280202" localSheetId="4">#REF!</definedName>
    <definedName name="_____lp280202">#REF!</definedName>
    <definedName name="_____pg2" localSheetId="4">#REF!</definedName>
    <definedName name="_____pg2">#REF!</definedName>
    <definedName name="_____pg3" localSheetId="4">#REF!</definedName>
    <definedName name="_____pg3">#REF!</definedName>
    <definedName name="_____PG4" localSheetId="4">#REF!</definedName>
    <definedName name="_____PG4">#REF!</definedName>
    <definedName name="_____PG5" localSheetId="4">#REF!</definedName>
    <definedName name="_____PG5">#REF!</definedName>
    <definedName name="_____pg6" localSheetId="4">#REF!</definedName>
    <definedName name="_____pg6">#REF!</definedName>
    <definedName name="_____pg7" localSheetId="4">#REF!</definedName>
    <definedName name="_____pg7">#REF!</definedName>
    <definedName name="_____PIK1" localSheetId="4">#REF!</definedName>
    <definedName name="_____PIK1">#REF!</definedName>
    <definedName name="_____SYN1">[6]IS!$F$16</definedName>
    <definedName name="_____SYN2">[6]IS!$G$16</definedName>
    <definedName name="____all1" localSheetId="4">#REF!</definedName>
    <definedName name="____all1">#REF!</definedName>
    <definedName name="____aze1" localSheetId="4">#REF!</definedName>
    <definedName name="____aze1">#REF!</definedName>
    <definedName name="____aze2" localSheetId="4">#REF!</definedName>
    <definedName name="____aze2">#REF!</definedName>
    <definedName name="____aze3" localSheetId="4">#REF!</definedName>
    <definedName name="____aze3">#REF!</definedName>
    <definedName name="____BOP1" localSheetId="4">#REF!</definedName>
    <definedName name="____BOP1">#REF!</definedName>
    <definedName name="____BOP2" localSheetId="4">[7]BoP!#REF!</definedName>
    <definedName name="____BOP2">[7]BoP!#REF!</definedName>
    <definedName name="____COL1">[8]SimInp1:ModDef!$A$1:$V$130</definedName>
    <definedName name="____DAT1">[4]Price!$A$9:$F$15</definedName>
    <definedName name="____DAT2">[4]Price!$A$19:$F$25</definedName>
    <definedName name="____DAT3">[4]Price!$A$29:$F$35</definedName>
    <definedName name="____DAT4">[4]Price!$H$9:$M$15</definedName>
    <definedName name="____DAT5">[4]Price!$H$19:$M$25</definedName>
    <definedName name="____DAT6">[4]Price!$H$29:$M$35</definedName>
    <definedName name="____DAT7">[4]Price!$A$39:$F$45</definedName>
    <definedName name="____DAT8">[4]Price!$H$39:$M$45</definedName>
    <definedName name="____DCF2" localSheetId="4">#REF!</definedName>
    <definedName name="____DCF2">#REF!</definedName>
    <definedName name="____END94" localSheetId="4">#REF!</definedName>
    <definedName name="____END94">#REF!</definedName>
    <definedName name="____EXP5" localSheetId="4">#REF!</definedName>
    <definedName name="____EXP5">#REF!</definedName>
    <definedName name="____EXP6" localSheetId="4">#REF!</definedName>
    <definedName name="____EXP6">#REF!</definedName>
    <definedName name="____EXP7" localSheetId="4">#REF!</definedName>
    <definedName name="____EXP7">#REF!</definedName>
    <definedName name="____EXP9" localSheetId="4">#REF!</definedName>
    <definedName name="____EXP9">#REF!</definedName>
    <definedName name="____FYE2" localSheetId="4">[3]Inputs!#REF!</definedName>
    <definedName name="____FYE2">[3]Inputs!#REF!</definedName>
    <definedName name="____IMP10" localSheetId="4">#REF!</definedName>
    <definedName name="____IMP10">#REF!</definedName>
    <definedName name="____IMP2" localSheetId="4">#REF!</definedName>
    <definedName name="____IMP2">#REF!</definedName>
    <definedName name="____IMP4" localSheetId="4">#REF!</definedName>
    <definedName name="____IMP4">#REF!</definedName>
    <definedName name="____IMP6" localSheetId="4">#REF!</definedName>
    <definedName name="____IMP6">#REF!</definedName>
    <definedName name="____IMP7" localSheetId="4">#REF!</definedName>
    <definedName name="____IMP7">#REF!</definedName>
    <definedName name="____IMP8" localSheetId="4">#REF!</definedName>
    <definedName name="____IMP8">#REF!</definedName>
    <definedName name="____LBO1" localSheetId="4">#REF!</definedName>
    <definedName name="____LBO1">#REF!</definedName>
    <definedName name="____Low52">[5]D!$M$12</definedName>
    <definedName name="____lp280202" localSheetId="4">#REF!</definedName>
    <definedName name="____lp280202">#REF!</definedName>
    <definedName name="____MCV1">[9]Q2!$E$64:$AH$64</definedName>
    <definedName name="____MTS2" localSheetId="4">'[10]Annual Tables'!#REF!</definedName>
    <definedName name="____MTS2">'[10]Annual Tables'!#REF!</definedName>
    <definedName name="____PAG2" localSheetId="4">[10]Index!#REF!</definedName>
    <definedName name="____PAG2">[10]Index!#REF!</definedName>
    <definedName name="____PAG3" localSheetId="4">[10]Index!#REF!</definedName>
    <definedName name="____PAG3">[10]Index!#REF!</definedName>
    <definedName name="____PAG4" localSheetId="4">[10]Index!#REF!</definedName>
    <definedName name="____PAG4">[10]Index!#REF!</definedName>
    <definedName name="____PAG5" localSheetId="4">[10]Index!#REF!</definedName>
    <definedName name="____PAG5">[10]Index!#REF!</definedName>
    <definedName name="____PAG6" localSheetId="4">[10]Index!#REF!</definedName>
    <definedName name="____PAG6">[10]Index!#REF!</definedName>
    <definedName name="____PAG7" localSheetId="4">#REF!</definedName>
    <definedName name="____PAG7">#REF!</definedName>
    <definedName name="____pg2" localSheetId="4">#REF!</definedName>
    <definedName name="____pg2">#REF!</definedName>
    <definedName name="____pg3" localSheetId="4">#REF!</definedName>
    <definedName name="____pg3">#REF!</definedName>
    <definedName name="____PG4" localSheetId="4">#REF!</definedName>
    <definedName name="____PG4">#REF!</definedName>
    <definedName name="____PG5" localSheetId="4">#REF!</definedName>
    <definedName name="____PG5">#REF!</definedName>
    <definedName name="____pg6" localSheetId="4">#REF!</definedName>
    <definedName name="____pg6">#REF!</definedName>
    <definedName name="____pg7" localSheetId="4">#REF!</definedName>
    <definedName name="____pg7">#REF!</definedName>
    <definedName name="____PIK1" localSheetId="4">#REF!</definedName>
    <definedName name="____PIK1">#REF!</definedName>
    <definedName name="____RES2" localSheetId="4">[7]RES!#REF!</definedName>
    <definedName name="____RES2">[7]RES!#REF!</definedName>
    <definedName name="____SUM2" localSheetId="4">#REF!</definedName>
    <definedName name="____SUM2">#REF!</definedName>
    <definedName name="____sum3" localSheetId="4">#REF!</definedName>
    <definedName name="____sum3">#REF!</definedName>
    <definedName name="____SYN1">[6]IS!$F$16</definedName>
    <definedName name="____SYN2">[6]IS!$G$16</definedName>
    <definedName name="____tab06" localSheetId="4">#REF!</definedName>
    <definedName name="____tab06">#REF!</definedName>
    <definedName name="____tab07" localSheetId="4">#REF!</definedName>
    <definedName name="____tab07">#REF!</definedName>
    <definedName name="____TAB1" localSheetId="4">#REF!</definedName>
    <definedName name="____TAB1">#REF!</definedName>
    <definedName name="____TAB10" localSheetId="4">#REF!</definedName>
    <definedName name="____TAB10">#REF!</definedName>
    <definedName name="____Tab11" localSheetId="4">#REF!</definedName>
    <definedName name="____Tab11">#REF!</definedName>
    <definedName name="____TAB12" localSheetId="4">#REF!</definedName>
    <definedName name="____TAB12">#REF!</definedName>
    <definedName name="____Tab19" localSheetId="4">#REF!</definedName>
    <definedName name="____Tab19">#REF!</definedName>
    <definedName name="____TAB2" localSheetId="4">#REF!</definedName>
    <definedName name="____TAB2">#REF!</definedName>
    <definedName name="____Tab20" localSheetId="4">#REF!</definedName>
    <definedName name="____Tab20">#REF!</definedName>
    <definedName name="____Tab21" localSheetId="4">#REF!</definedName>
    <definedName name="____Tab21">#REF!</definedName>
    <definedName name="____Tab22" localSheetId="4">#REF!</definedName>
    <definedName name="____Tab22">#REF!</definedName>
    <definedName name="____Tab23" localSheetId="4">#REF!</definedName>
    <definedName name="____Tab23">#REF!</definedName>
    <definedName name="____Tab24" localSheetId="4">#REF!</definedName>
    <definedName name="____Tab24">#REF!</definedName>
    <definedName name="____Tab26" localSheetId="4">#REF!</definedName>
    <definedName name="____Tab26">#REF!</definedName>
    <definedName name="____Tab27" localSheetId="4">#REF!</definedName>
    <definedName name="____Tab27">#REF!</definedName>
    <definedName name="____Tab28" localSheetId="4">#REF!</definedName>
    <definedName name="____Tab28">#REF!</definedName>
    <definedName name="____Tab29" localSheetId="4">#REF!</definedName>
    <definedName name="____Tab29">#REF!</definedName>
    <definedName name="____TAB3" localSheetId="4">#REF!</definedName>
    <definedName name="____TAB3">#REF!</definedName>
    <definedName name="____Tab30" localSheetId="4">#REF!</definedName>
    <definedName name="____Tab30">#REF!</definedName>
    <definedName name="____Tab31" localSheetId="4">#REF!</definedName>
    <definedName name="____Tab31">#REF!</definedName>
    <definedName name="____Tab32" localSheetId="4">#REF!</definedName>
    <definedName name="____Tab32">#REF!</definedName>
    <definedName name="____Tab33" localSheetId="4">#REF!</definedName>
    <definedName name="____Tab33">#REF!</definedName>
    <definedName name="____Tab34" localSheetId="4">#REF!</definedName>
    <definedName name="____Tab34">#REF!</definedName>
    <definedName name="____Tab35" localSheetId="4">#REF!</definedName>
    <definedName name="____Tab35">#REF!</definedName>
    <definedName name="____TAB4" localSheetId="4">#REF!</definedName>
    <definedName name="____TAB4">#REF!</definedName>
    <definedName name="____TAB5" localSheetId="4">#REF!</definedName>
    <definedName name="____TAB5">#REF!</definedName>
    <definedName name="____TAB7" localSheetId="4">#REF!</definedName>
    <definedName name="____TAB7">#REF!</definedName>
    <definedName name="____TAB8" localSheetId="4">#REF!</definedName>
    <definedName name="____TAB8">#REF!</definedName>
    <definedName name="____WB2" localSheetId="4">#REF!</definedName>
    <definedName name="____WB2">#REF!</definedName>
    <definedName name="____WEO1" localSheetId="4">#REF!</definedName>
    <definedName name="____WEO1">#REF!</definedName>
    <definedName name="____WEO2" localSheetId="4">#REF!</definedName>
    <definedName name="____WEO2">#REF!</definedName>
    <definedName name="____YR0110">'[11]Imp:DSA output'!$O$9:$R$464</definedName>
    <definedName name="____YR89">'[11]Imp:DSA output'!$C$9:$C$464</definedName>
    <definedName name="____YR90">'[11]Imp:DSA output'!$D$9:$D$464</definedName>
    <definedName name="____YR91">'[11]Imp:DSA output'!$E$9:$E$464</definedName>
    <definedName name="____YR92">'[11]Imp:DSA output'!$F$9:$F$464</definedName>
    <definedName name="____YR93">'[11]Imp:DSA output'!$G$9:$G$464</definedName>
    <definedName name="____YR94">'[11]Imp:DSA output'!$H$9:$H$464</definedName>
    <definedName name="____YR95">'[11]Imp:DSA output'!$I$9:$I$464</definedName>
    <definedName name="___all1" localSheetId="4">#REF!</definedName>
    <definedName name="___all1">#REF!</definedName>
    <definedName name="___aze1" localSheetId="4">#REF!</definedName>
    <definedName name="___aze1">#REF!</definedName>
    <definedName name="___aze2" localSheetId="4">#REF!</definedName>
    <definedName name="___aze2">#REF!</definedName>
    <definedName name="___aze3" localSheetId="4">#REF!</definedName>
    <definedName name="___aze3">#REF!</definedName>
    <definedName name="___BOP1" localSheetId="4">#REF!</definedName>
    <definedName name="___BOP1">#REF!</definedName>
    <definedName name="___BOP2" localSheetId="4">[7]BoP!#REF!</definedName>
    <definedName name="___BOP2">[7]BoP!#REF!</definedName>
    <definedName name="___c75213" localSheetId="4">#REF!</definedName>
    <definedName name="___c75213">#REF!</definedName>
    <definedName name="___c81453" localSheetId="4">#REF!</definedName>
    <definedName name="___c81453">#REF!</definedName>
    <definedName name="___COL1">[8]SimInp1:ModDef!$A$1:$V$130</definedName>
    <definedName name="___DAT1">[4]Price!$A$9:$F$15</definedName>
    <definedName name="___DAT2">[4]Price!$A$19:$F$25</definedName>
    <definedName name="___DAT3">[4]Price!$A$29:$F$35</definedName>
    <definedName name="___DAT4">[4]Price!$H$9:$M$15</definedName>
    <definedName name="___DAT5">[4]Price!$H$19:$M$25</definedName>
    <definedName name="___DAT6">[4]Price!$H$29:$M$35</definedName>
    <definedName name="___DAT7">[4]Price!$A$39:$F$45</definedName>
    <definedName name="___DAT8">[4]Price!$H$39:$M$45</definedName>
    <definedName name="___DCF2" localSheetId="4">#REF!</definedName>
    <definedName name="___DCF2">#REF!</definedName>
    <definedName name="___END94" localSheetId="4">#REF!</definedName>
    <definedName name="___END94">#REF!</definedName>
    <definedName name="___EXP5" localSheetId="4">#REF!</definedName>
    <definedName name="___EXP5">#REF!</definedName>
    <definedName name="___EXP6" localSheetId="4">#REF!</definedName>
    <definedName name="___EXP6">#REF!</definedName>
    <definedName name="___EXP7" localSheetId="4">#REF!</definedName>
    <definedName name="___EXP7">#REF!</definedName>
    <definedName name="___EXP9" localSheetId="4">#REF!</definedName>
    <definedName name="___EXP9">#REF!</definedName>
    <definedName name="___FYE2" localSheetId="4">[3]Inputs!#REF!</definedName>
    <definedName name="___FYE2">[3]Inputs!#REF!</definedName>
    <definedName name="___IMP10" localSheetId="4">#REF!</definedName>
    <definedName name="___IMP10">#REF!</definedName>
    <definedName name="___IMP2" localSheetId="4">#REF!</definedName>
    <definedName name="___IMP2">#REF!</definedName>
    <definedName name="___IMP4" localSheetId="4">#REF!</definedName>
    <definedName name="___IMP4">#REF!</definedName>
    <definedName name="___IMP6" localSheetId="4">#REF!</definedName>
    <definedName name="___IMP6">#REF!</definedName>
    <definedName name="___IMP7" localSheetId="4">#REF!</definedName>
    <definedName name="___IMP7">#REF!</definedName>
    <definedName name="___IMP8" localSheetId="4">#REF!</definedName>
    <definedName name="___IMP8">#REF!</definedName>
    <definedName name="___LBO1" localSheetId="4">#REF!</definedName>
    <definedName name="___LBO1">#REF!</definedName>
    <definedName name="___Low52">[5]D!$M$12</definedName>
    <definedName name="___lp280202" localSheetId="4">#REF!</definedName>
    <definedName name="___lp280202">#REF!</definedName>
    <definedName name="___MCV1">[9]Q2!$E$64:$AH$64</definedName>
    <definedName name="___MTS2" localSheetId="4">'[10]Annual Tables'!#REF!</definedName>
    <definedName name="___MTS2">'[10]Annual Tables'!#REF!</definedName>
    <definedName name="___PAG2" localSheetId="4">[10]Index!#REF!</definedName>
    <definedName name="___PAG2">[10]Index!#REF!</definedName>
    <definedName name="___PAG3" localSheetId="4">[10]Index!#REF!</definedName>
    <definedName name="___PAG3">[10]Index!#REF!</definedName>
    <definedName name="___PAG4" localSheetId="4">[10]Index!#REF!</definedName>
    <definedName name="___PAG4">[10]Index!#REF!</definedName>
    <definedName name="___PAG5" localSheetId="4">[10]Index!#REF!</definedName>
    <definedName name="___PAG5">[10]Index!#REF!</definedName>
    <definedName name="___PAG6" localSheetId="4">[10]Index!#REF!</definedName>
    <definedName name="___PAG6">[10]Index!#REF!</definedName>
    <definedName name="___PAG7" localSheetId="4">#REF!</definedName>
    <definedName name="___PAG7">#REF!</definedName>
    <definedName name="___pg2" localSheetId="4">#REF!</definedName>
    <definedName name="___pg2">#REF!</definedName>
    <definedName name="___pg3" localSheetId="4">#REF!</definedName>
    <definedName name="___pg3">#REF!</definedName>
    <definedName name="___PG4" localSheetId="4">#REF!</definedName>
    <definedName name="___PG4">#REF!</definedName>
    <definedName name="___PG5" localSheetId="4">#REF!</definedName>
    <definedName name="___PG5">#REF!</definedName>
    <definedName name="___pg6" localSheetId="4">#REF!</definedName>
    <definedName name="___pg6">#REF!</definedName>
    <definedName name="___pg7" localSheetId="4">#REF!</definedName>
    <definedName name="___pg7">#REF!</definedName>
    <definedName name="___PIK1" localSheetId="4">#REF!</definedName>
    <definedName name="___PIK1">#REF!</definedName>
    <definedName name="___RES2" localSheetId="4">[7]RES!#REF!</definedName>
    <definedName name="___RES2">[7]RES!#REF!</definedName>
    <definedName name="___SUM2" localSheetId="4">#REF!</definedName>
    <definedName name="___SUM2">#REF!</definedName>
    <definedName name="___sum3" localSheetId="4">#REF!</definedName>
    <definedName name="___sum3">#REF!</definedName>
    <definedName name="___SYN1">[6]IS!$F$16</definedName>
    <definedName name="___SYN2">[6]IS!$G$16</definedName>
    <definedName name="___tab06" localSheetId="4">#REF!</definedName>
    <definedName name="___tab06">#REF!</definedName>
    <definedName name="___tab07" localSheetId="4">#REF!</definedName>
    <definedName name="___tab07">#REF!</definedName>
    <definedName name="___TAB1" localSheetId="4">#REF!</definedName>
    <definedName name="___TAB1">#REF!</definedName>
    <definedName name="___TAB10" localSheetId="4">#REF!</definedName>
    <definedName name="___TAB10">#REF!</definedName>
    <definedName name="___Tab11" localSheetId="4">#REF!</definedName>
    <definedName name="___Tab11">#REF!</definedName>
    <definedName name="___TAB12" localSheetId="4">#REF!</definedName>
    <definedName name="___TAB12">#REF!</definedName>
    <definedName name="___Tab19" localSheetId="4">#REF!</definedName>
    <definedName name="___Tab19">#REF!</definedName>
    <definedName name="___TAB2" localSheetId="4">#REF!</definedName>
    <definedName name="___TAB2">#REF!</definedName>
    <definedName name="___Tab20" localSheetId="4">#REF!</definedName>
    <definedName name="___Tab20">#REF!</definedName>
    <definedName name="___Tab21" localSheetId="4">#REF!</definedName>
    <definedName name="___Tab21">#REF!</definedName>
    <definedName name="___Tab22" localSheetId="4">#REF!</definedName>
    <definedName name="___Tab22">#REF!</definedName>
    <definedName name="___Tab23" localSheetId="4">#REF!</definedName>
    <definedName name="___Tab23">#REF!</definedName>
    <definedName name="___Tab24" localSheetId="4">#REF!</definedName>
    <definedName name="___Tab24">#REF!</definedName>
    <definedName name="___Tab26" localSheetId="4">#REF!</definedName>
    <definedName name="___Tab26">#REF!</definedName>
    <definedName name="___Tab27" localSheetId="4">#REF!</definedName>
    <definedName name="___Tab27">#REF!</definedName>
    <definedName name="___Tab28" localSheetId="4">#REF!</definedName>
    <definedName name="___Tab28">#REF!</definedName>
    <definedName name="___Tab29" localSheetId="4">#REF!</definedName>
    <definedName name="___Tab29">#REF!</definedName>
    <definedName name="___TAB3" localSheetId="4">#REF!</definedName>
    <definedName name="___TAB3">#REF!</definedName>
    <definedName name="___Tab30" localSheetId="4">#REF!</definedName>
    <definedName name="___Tab30">#REF!</definedName>
    <definedName name="___Tab31" localSheetId="4">#REF!</definedName>
    <definedName name="___Tab31">#REF!</definedName>
    <definedName name="___Tab32" localSheetId="4">#REF!</definedName>
    <definedName name="___Tab32">#REF!</definedName>
    <definedName name="___Tab33" localSheetId="4">#REF!</definedName>
    <definedName name="___Tab33">#REF!</definedName>
    <definedName name="___Tab34" localSheetId="4">#REF!</definedName>
    <definedName name="___Tab34">#REF!</definedName>
    <definedName name="___Tab35" localSheetId="4">#REF!</definedName>
    <definedName name="___Tab35">#REF!</definedName>
    <definedName name="___TAB4" localSheetId="4">#REF!</definedName>
    <definedName name="___TAB4">#REF!</definedName>
    <definedName name="___TAB5" localSheetId="4">#REF!</definedName>
    <definedName name="___TAB5">#REF!</definedName>
    <definedName name="___TAB7" localSheetId="4">#REF!</definedName>
    <definedName name="___TAB7">#REF!</definedName>
    <definedName name="___TAB8" localSheetId="4">#REF!</definedName>
    <definedName name="___TAB8">#REF!</definedName>
    <definedName name="___WB2" localSheetId="4">#REF!</definedName>
    <definedName name="___WB2">#REF!</definedName>
    <definedName name="___WEO1" localSheetId="4">#REF!</definedName>
    <definedName name="___WEO1">#REF!</definedName>
    <definedName name="___WEO2" localSheetId="4">#REF!</definedName>
    <definedName name="___WEO2">#REF!</definedName>
    <definedName name="___YR0110">'[11]Imp:DSA output'!$O$9:$R$464</definedName>
    <definedName name="___YR89">'[11]Imp:DSA output'!$C$9:$C$464</definedName>
    <definedName name="___YR90">'[11]Imp:DSA output'!$D$9:$D$464</definedName>
    <definedName name="___YR91">'[11]Imp:DSA output'!$E$9:$E$464</definedName>
    <definedName name="___YR92">'[11]Imp:DSA output'!$F$9:$F$464</definedName>
    <definedName name="___YR93">'[11]Imp:DSA output'!$G$9:$G$464</definedName>
    <definedName name="___YR94">'[11]Imp:DSA output'!$H$9:$H$464</definedName>
    <definedName name="___YR95">'[11]Imp:DSA output'!$I$9:$I$464</definedName>
    <definedName name="__123Graph_A" localSheetId="4" hidden="1">#REF!</definedName>
    <definedName name="__123Graph_A" hidden="1">#REF!</definedName>
    <definedName name="__123Graph_AREER" localSheetId="4" hidden="1">#REF!</definedName>
    <definedName name="__123Graph_AREER" hidden="1">#REF!</definedName>
    <definedName name="__123Graph_B" localSheetId="4" hidden="1">'[12]Quarterly Program'!#REF!</definedName>
    <definedName name="__123Graph_B" hidden="1">'[12]Quarterly Program'!#REF!</definedName>
    <definedName name="__123Graph_BCurrent" localSheetId="4" hidden="1">[13]G!#REF!</definedName>
    <definedName name="__123Graph_BCurrent" hidden="1">[13]G!#REF!</definedName>
    <definedName name="__123Graph_BGDP" localSheetId="4" hidden="1">'[12]Quarterly Program'!#REF!</definedName>
    <definedName name="__123Graph_BGDP" hidden="1">'[12]Quarterly Program'!#REF!</definedName>
    <definedName name="__123Graph_BMONEY" localSheetId="4" hidden="1">'[12]Quarterly Program'!#REF!</definedName>
    <definedName name="__123Graph_BMONEY" hidden="1">'[12]Quarterly Program'!#REF!</definedName>
    <definedName name="__123Graph_BREER" localSheetId="4" hidden="1">#REF!</definedName>
    <definedName name="__123Graph_BREER" hidden="1">#REF!</definedName>
    <definedName name="__123Graph_CREER" localSheetId="4" hidden="1">#REF!</definedName>
    <definedName name="__123Graph_CREER" hidden="1">#REF!</definedName>
    <definedName name="__1r" localSheetId="4">#REF!</definedName>
    <definedName name="__1r">#REF!</definedName>
    <definedName name="__A1">[14]Uganda!$W$41</definedName>
    <definedName name="__all1" localSheetId="4">#REF!</definedName>
    <definedName name="__all1">#REF!</definedName>
    <definedName name="__aze1" localSheetId="4">#REF!</definedName>
    <definedName name="__aze1">#REF!</definedName>
    <definedName name="__aze2" localSheetId="4">#REF!</definedName>
    <definedName name="__aze2">#REF!</definedName>
    <definedName name="__aze3" localSheetId="4">#REF!</definedName>
    <definedName name="__aze3">#REF!</definedName>
    <definedName name="__BOP1" localSheetId="4">#REF!</definedName>
    <definedName name="__BOP1">#REF!</definedName>
    <definedName name="__BOP2" localSheetId="4">[7]BoP!#REF!</definedName>
    <definedName name="__BOP2">[7]BoP!#REF!</definedName>
    <definedName name="__COL1">[8]SimInp1:ModDef!$A$1:$V$130</definedName>
    <definedName name="__DAT1">[4]Price!$A$9:$F$15</definedName>
    <definedName name="__DAT2">[4]Price!$A$19:$F$25</definedName>
    <definedName name="__DAT3">[4]Price!$A$29:$F$35</definedName>
    <definedName name="__DAT4">[4]Price!$H$9:$M$15</definedName>
    <definedName name="__DAT5">[4]Price!$H$19:$M$25</definedName>
    <definedName name="__DAT6">[4]Price!$H$29:$M$35</definedName>
    <definedName name="__DAT7">[4]Price!$A$39:$F$45</definedName>
    <definedName name="__DAT8">[4]Price!$H$39:$M$45</definedName>
    <definedName name="__DCF2" localSheetId="4">#REF!</definedName>
    <definedName name="__DCF2">#REF!</definedName>
    <definedName name="__END94" localSheetId="4">#REF!</definedName>
    <definedName name="__END94">#REF!</definedName>
    <definedName name="__EXP5" localSheetId="4">#REF!</definedName>
    <definedName name="__EXP5">#REF!</definedName>
    <definedName name="__EXP6" localSheetId="4">#REF!</definedName>
    <definedName name="__EXP6">#REF!</definedName>
    <definedName name="__EXP7" localSheetId="4">#REF!</definedName>
    <definedName name="__EXP7">#REF!</definedName>
    <definedName name="__EXP9" localSheetId="4">#REF!</definedName>
    <definedName name="__EXP9">#REF!</definedName>
    <definedName name="__FDS_HYPERLINK_TOGGLE_STATE__" hidden="1">"ON"</definedName>
    <definedName name="__FYE2" localSheetId="4">[3]Inputs!#REF!</definedName>
    <definedName name="__FYE2">[3]Inputs!#REF!</definedName>
    <definedName name="__IMP10" localSheetId="4">#REF!</definedName>
    <definedName name="__IMP10">#REF!</definedName>
    <definedName name="__IMP2" localSheetId="4">#REF!</definedName>
    <definedName name="__IMP2">#REF!</definedName>
    <definedName name="__IMP4" localSheetId="4">#REF!</definedName>
    <definedName name="__IMP4">#REF!</definedName>
    <definedName name="__IMP6" localSheetId="4">#REF!</definedName>
    <definedName name="__IMP6">#REF!</definedName>
    <definedName name="__IMP7" localSheetId="4">#REF!</definedName>
    <definedName name="__IMP7">#REF!</definedName>
    <definedName name="__IMP8" localSheetId="4">#REF!</definedName>
    <definedName name="__IMP8">#REF!</definedName>
    <definedName name="__LBO1" localSheetId="4">#REF!</definedName>
    <definedName name="__LBO1">#REF!</definedName>
    <definedName name="__Low52">[5]D!$M$12</definedName>
    <definedName name="__lp280202" localSheetId="4">#REF!</definedName>
    <definedName name="__lp280202">#REF!</definedName>
    <definedName name="__MCV1">[9]Q2!$E$64:$AH$64</definedName>
    <definedName name="__MTS2" localSheetId="4">'[10]Annual Tables'!#REF!</definedName>
    <definedName name="__MTS2">'[10]Annual Tables'!#REF!</definedName>
    <definedName name="__PAG2" localSheetId="4">[10]Index!#REF!</definedName>
    <definedName name="__PAG2">[10]Index!#REF!</definedName>
    <definedName name="__PAG3" localSheetId="4">[10]Index!#REF!</definedName>
    <definedName name="__PAG3">[10]Index!#REF!</definedName>
    <definedName name="__PAG4" localSheetId="4">[10]Index!#REF!</definedName>
    <definedName name="__PAG4">[10]Index!#REF!</definedName>
    <definedName name="__PAG5" localSheetId="4">[10]Index!#REF!</definedName>
    <definedName name="__PAG5">[10]Index!#REF!</definedName>
    <definedName name="__PAG6" localSheetId="4">[10]Index!#REF!</definedName>
    <definedName name="__PAG6">[10]Index!#REF!</definedName>
    <definedName name="__PAG7" localSheetId="4">#REF!</definedName>
    <definedName name="__PAG7">#REF!</definedName>
    <definedName name="__pg2" localSheetId="4">#REF!</definedName>
    <definedName name="__pg2">#REF!</definedName>
    <definedName name="__pg3" localSheetId="4">#REF!</definedName>
    <definedName name="__pg3">#REF!</definedName>
    <definedName name="__PG4" localSheetId="4">#REF!</definedName>
    <definedName name="__PG4">#REF!</definedName>
    <definedName name="__PG5" localSheetId="4">#REF!</definedName>
    <definedName name="__PG5">#REF!</definedName>
    <definedName name="__pg6" localSheetId="4">#REF!</definedName>
    <definedName name="__pg6">#REF!</definedName>
    <definedName name="__pg7" localSheetId="4">#REF!</definedName>
    <definedName name="__pg7">#REF!</definedName>
    <definedName name="__PIK1" localSheetId="4">#REF!</definedName>
    <definedName name="__PIK1">#REF!</definedName>
    <definedName name="__RES2" localSheetId="4">[7]RES!#REF!</definedName>
    <definedName name="__RES2">[7]RES!#REF!</definedName>
    <definedName name="__SUM2" localSheetId="4">#REF!</definedName>
    <definedName name="__SUM2">#REF!</definedName>
    <definedName name="__sum3" localSheetId="4">#REF!</definedName>
    <definedName name="__sum3">#REF!</definedName>
    <definedName name="__SYN1">[6]IS!$F$16</definedName>
    <definedName name="__SYN2">[6]IS!$G$16</definedName>
    <definedName name="__tab06" localSheetId="4">#REF!</definedName>
    <definedName name="__tab06">#REF!</definedName>
    <definedName name="__tab07" localSheetId="4">#REF!</definedName>
    <definedName name="__tab07">#REF!</definedName>
    <definedName name="__TAB1" localSheetId="4">#REF!</definedName>
    <definedName name="__TAB1">#REF!</definedName>
    <definedName name="__TAB10" localSheetId="4">#REF!</definedName>
    <definedName name="__TAB10">#REF!</definedName>
    <definedName name="__Tab11" localSheetId="4">#REF!</definedName>
    <definedName name="__Tab11">#REF!</definedName>
    <definedName name="__TAB12" localSheetId="4">#REF!</definedName>
    <definedName name="__TAB12">#REF!</definedName>
    <definedName name="__Tab19" localSheetId="4">#REF!</definedName>
    <definedName name="__Tab19">#REF!</definedName>
    <definedName name="__TAB2" localSheetId="4">#REF!</definedName>
    <definedName name="__TAB2">#REF!</definedName>
    <definedName name="__Tab20" localSheetId="4">#REF!</definedName>
    <definedName name="__Tab20">#REF!</definedName>
    <definedName name="__Tab21" localSheetId="4">#REF!</definedName>
    <definedName name="__Tab21">#REF!</definedName>
    <definedName name="__Tab22" localSheetId="4">#REF!</definedName>
    <definedName name="__Tab22">#REF!</definedName>
    <definedName name="__Tab23" localSheetId="4">#REF!</definedName>
    <definedName name="__Tab23">#REF!</definedName>
    <definedName name="__Tab24" localSheetId="4">#REF!</definedName>
    <definedName name="__Tab24">#REF!</definedName>
    <definedName name="__Tab26" localSheetId="4">#REF!</definedName>
    <definedName name="__Tab26">#REF!</definedName>
    <definedName name="__Tab27" localSheetId="4">#REF!</definedName>
    <definedName name="__Tab27">#REF!</definedName>
    <definedName name="__Tab28" localSheetId="4">#REF!</definedName>
    <definedName name="__Tab28">#REF!</definedName>
    <definedName name="__Tab29" localSheetId="4">#REF!</definedName>
    <definedName name="__Tab29">#REF!</definedName>
    <definedName name="__TAB3" localSheetId="4">#REF!</definedName>
    <definedName name="__TAB3">#REF!</definedName>
    <definedName name="__Tab30" localSheetId="4">#REF!</definedName>
    <definedName name="__Tab30">#REF!</definedName>
    <definedName name="__Tab31" localSheetId="4">#REF!</definedName>
    <definedName name="__Tab31">#REF!</definedName>
    <definedName name="__Tab32" localSheetId="4">#REF!</definedName>
    <definedName name="__Tab32">#REF!</definedName>
    <definedName name="__Tab33" localSheetId="4">#REF!</definedName>
    <definedName name="__Tab33">#REF!</definedName>
    <definedName name="__Tab34" localSheetId="4">#REF!</definedName>
    <definedName name="__Tab34">#REF!</definedName>
    <definedName name="__Tab35" localSheetId="4">#REF!</definedName>
    <definedName name="__Tab35">#REF!</definedName>
    <definedName name="__TAB4" localSheetId="4">#REF!</definedName>
    <definedName name="__TAB4">#REF!</definedName>
    <definedName name="__TAB5" localSheetId="4">#REF!</definedName>
    <definedName name="__TAB5">#REF!</definedName>
    <definedName name="__TAB7" localSheetId="4">#REF!</definedName>
    <definedName name="__TAB7">#REF!</definedName>
    <definedName name="__TAB8" localSheetId="4">#REF!</definedName>
    <definedName name="__TAB8">#REF!</definedName>
    <definedName name="__WB2" localSheetId="4">#REF!</definedName>
    <definedName name="__WB2">#REF!</definedName>
    <definedName name="__WEO1" localSheetId="4">#REF!</definedName>
    <definedName name="__WEO1">#REF!</definedName>
    <definedName name="__WEO2" localSheetId="4">#REF!</definedName>
    <definedName name="__WEO2">#REF!</definedName>
    <definedName name="__xlfn.IFERROR" hidden="1">#NAME?</definedName>
    <definedName name="__xlfn.RTD" hidden="1">#NAME?</definedName>
    <definedName name="__YR0110">'[11]Imp:DSA output'!$O$9:$R$464</definedName>
    <definedName name="__YR89">'[11]Imp:DSA output'!$C$9:$C$464</definedName>
    <definedName name="__YR90">'[11]Imp:DSA output'!$D$9:$D$464</definedName>
    <definedName name="__YR91">'[11]Imp:DSA output'!$E$9:$E$464</definedName>
    <definedName name="__YR92">'[11]Imp:DSA output'!$F$9:$F$464</definedName>
    <definedName name="__YR93">'[11]Imp:DSA output'!$G$9:$G$464</definedName>
    <definedName name="__YR94">'[11]Imp:DSA output'!$H$9:$H$464</definedName>
    <definedName name="__YR95">'[11]Imp:DSA output'!$I$9:$I$464</definedName>
    <definedName name="_1" localSheetId="4" hidden="1">#REF!</definedName>
    <definedName name="_1" hidden="1">#REF!</definedName>
    <definedName name="_1_0pf1" localSheetId="4">[15]DIAMOND!#REF!</definedName>
    <definedName name="_1_0pf1">[15]DIAMOND!#REF!</definedName>
    <definedName name="_10i" localSheetId="4">[15]DIAMOND!#REF!</definedName>
    <definedName name="_10i">[15]DIAMOND!#REF!</definedName>
    <definedName name="_10Macros_Import_.qbop" localSheetId="4">[16]!'[Macros Import].qbop'</definedName>
    <definedName name="_10Macros_Import_.qbop">[16]!'[Macros Import].qbop'</definedName>
    <definedName name="_11__123Graph_BCPI_ER_LOG" localSheetId="4" hidden="1">#REF!</definedName>
    <definedName name="_11__123Graph_BCPI_ER_LOG" hidden="1">#REF!</definedName>
    <definedName name="_12twe" localSheetId="4">#REF!</definedName>
    <definedName name="_12twe">#REF!</definedName>
    <definedName name="_13__123Graph_BIBA_IBRD" localSheetId="4" hidden="1">#REF!</definedName>
    <definedName name="_13__123Graph_BIBA_IBRD" hidden="1">#REF!</definedName>
    <definedName name="_14_0i" localSheetId="4">[15]DIAMOND!#REF!</definedName>
    <definedName name="_14_0i">[15]DIAMOND!#REF!</definedName>
    <definedName name="_15__123Graph_ACPI_ER_LOG" localSheetId="4" hidden="1">#REF!</definedName>
    <definedName name="_15__123Graph_ACPI_ER_LOG" hidden="1">#REF!</definedName>
    <definedName name="_15_0i" localSheetId="4">[15]DIAMOND!#REF!</definedName>
    <definedName name="_15_0i">[15]DIAMOND!#REF!</definedName>
    <definedName name="_16_0i" localSheetId="4">[15]DIAMOND!#REF!</definedName>
    <definedName name="_16_0i">[15]DIAMOND!#REF!</definedName>
    <definedName name="_18Macros_Import_.qbop" localSheetId="4">[17]!'[Macros Import].qbop'</definedName>
    <definedName name="_18Macros_Import_.qbop">[17]!'[Macros Import].qbop'</definedName>
    <definedName name="_1994" localSheetId="4">#REF!</definedName>
    <definedName name="_1994">#REF!</definedName>
    <definedName name="_1995" localSheetId="4">#REF!</definedName>
    <definedName name="_1995">#REF!</definedName>
    <definedName name="_1996" localSheetId="4">#REF!</definedName>
    <definedName name="_1996">#REF!</definedName>
    <definedName name="_1997" localSheetId="4">#REF!</definedName>
    <definedName name="_1997">#REF!</definedName>
    <definedName name="_1998" localSheetId="4">#REF!</definedName>
    <definedName name="_1998">#REF!</definedName>
    <definedName name="_1999" localSheetId="4">#REF!</definedName>
    <definedName name="_1999">#REF!</definedName>
    <definedName name="_1Q94" localSheetId="4">#REF!</definedName>
    <definedName name="_1Q94">#REF!</definedName>
    <definedName name="_1Q95" localSheetId="4">#REF!</definedName>
    <definedName name="_1Q95">#REF!</definedName>
    <definedName name="_1r" localSheetId="4">#REF!</definedName>
    <definedName name="_1r">#REF!</definedName>
    <definedName name="_2_0pf1" localSheetId="4">[15]DIAMOND!#REF!</definedName>
    <definedName name="_2_0pf1">[15]DIAMOND!#REF!</definedName>
    <definedName name="_20__123Graph_BCPI_ER_LOG" localSheetId="4" hidden="1">#REF!</definedName>
    <definedName name="_20__123Graph_BCPI_ER_LOG" hidden="1">#REF!</definedName>
    <definedName name="_22_0twe" localSheetId="4">#REF!</definedName>
    <definedName name="_22_0twe">#REF!</definedName>
    <definedName name="_23_0twe" localSheetId="4">#REF!</definedName>
    <definedName name="_23_0twe">#REF!</definedName>
    <definedName name="_24_0twe" localSheetId="4">#REF!</definedName>
    <definedName name="_24_0twe">#REF!</definedName>
    <definedName name="_25__123Graph_BIBA_IBRD" localSheetId="4" hidden="1">#REF!</definedName>
    <definedName name="_25__123Graph_BIBA_IBRD" hidden="1">#REF!</definedName>
    <definedName name="_2Macros_Import_.qbop" localSheetId="4">[18]!'[Macros Import].qbop'</definedName>
    <definedName name="_2Macros_Import_.qbop">[18]!'[Macros Import].qbop'</definedName>
    <definedName name="_2pf1" localSheetId="4">[15]DIAMOND!#REF!</definedName>
    <definedName name="_2pf1">[15]DIAMOND!#REF!</definedName>
    <definedName name="_2Q94" localSheetId="4">#REF!</definedName>
    <definedName name="_2Q94">#REF!</definedName>
    <definedName name="_2Q95" localSheetId="4">#REF!</definedName>
    <definedName name="_2Q95">#REF!</definedName>
    <definedName name="_3__123Graph_ACPI_ER_LOG" localSheetId="4" hidden="1">[19]ER!#REF!</definedName>
    <definedName name="_3__123Graph_ACPI_ER_LOG" hidden="1">[19]ER!#REF!</definedName>
    <definedName name="_3_0i" localSheetId="4">[15]DIAMOND!#REF!</definedName>
    <definedName name="_3_0i">[15]DIAMOND!#REF!</definedName>
    <definedName name="_3Macros_Import_.qbop" localSheetId="4">[18]!'[Macros Import].qbop'</definedName>
    <definedName name="_3Macros_Import_.qbop">[18]!'[Macros Import].qbop'</definedName>
    <definedName name="_3Q94" localSheetId="4">#REF!</definedName>
    <definedName name="_3Q94">#REF!</definedName>
    <definedName name="_3Q95" localSheetId="4">#REF!</definedName>
    <definedName name="_3Q95">#REF!</definedName>
    <definedName name="_4__123Graph_BCPI_ER_LOG" localSheetId="4" hidden="1">[19]ER!#REF!</definedName>
    <definedName name="_4__123Graph_BCPI_ER_LOG" hidden="1">[19]ER!#REF!</definedName>
    <definedName name="_4_0i" localSheetId="4">[15]DIAMOND!#REF!</definedName>
    <definedName name="_4_0i">[15]DIAMOND!#REF!</definedName>
    <definedName name="_4_0twe" localSheetId="4">#REF!</definedName>
    <definedName name="_4_0twe">#REF!</definedName>
    <definedName name="_4Macros_Import_.qbop" localSheetId="4">[17]!'[Macros Import].qbop'</definedName>
    <definedName name="_4Macros_Import_.qbop">[17]!'[Macros Import].qbop'</definedName>
    <definedName name="_4pf1" localSheetId="4">[15]DIAMOND!#REF!</definedName>
    <definedName name="_4pf1">[15]DIAMOND!#REF!</definedName>
    <definedName name="_4Q94" localSheetId="4">#REF!</definedName>
    <definedName name="_4Q94">#REF!</definedName>
    <definedName name="_4Q95" localSheetId="4">#REF!</definedName>
    <definedName name="_4Q95">#REF!</definedName>
    <definedName name="_5__123Graph_ACPI_ER_LOG" localSheetId="4" hidden="1">#REF!</definedName>
    <definedName name="_5__123Graph_ACPI_ER_LOG" hidden="1">#REF!</definedName>
    <definedName name="_5__123Graph_BIBA_IBRD" localSheetId="4" hidden="1">[19]WB!#REF!</definedName>
    <definedName name="_5__123Graph_BIBA_IBRD" hidden="1">[19]WB!#REF!</definedName>
    <definedName name="_5i" localSheetId="4">[15]DIAMOND!#REF!</definedName>
    <definedName name="_5i">[15]DIAMOND!#REF!</definedName>
    <definedName name="_5Macros_Import_.qbop" localSheetId="4">[20]!'[Macros Import].qbop'</definedName>
    <definedName name="_5Macros_Import_.qbop">[20]!'[Macros Import].qbop'</definedName>
    <definedName name="_5r" localSheetId="4">#REF!</definedName>
    <definedName name="_5r">#REF!</definedName>
    <definedName name="_6__123Graph_ACPI_ER_LOG" localSheetId="4" hidden="1">[21]ER!#REF!</definedName>
    <definedName name="_6__123Graph_ACPI_ER_LOG" hidden="1">[21]ER!#REF!</definedName>
    <definedName name="_6_0i" localSheetId="4">[15]DIAMOND!#REF!</definedName>
    <definedName name="_6_0i">[15]DIAMOND!#REF!</definedName>
    <definedName name="_6_0pf1" localSheetId="4">[15]DIAMOND!#REF!</definedName>
    <definedName name="_6_0pf1">[15]DIAMOND!#REF!</definedName>
    <definedName name="_6_0twe" localSheetId="4">#REF!</definedName>
    <definedName name="_6_0twe">#REF!</definedName>
    <definedName name="_6twe" localSheetId="4">#REF!</definedName>
    <definedName name="_6twe">#REF!</definedName>
    <definedName name="_7__123Graph_BCPI_ER_LOG" localSheetId="4" hidden="1">#REF!</definedName>
    <definedName name="_7__123Graph_BCPI_ER_LOG" hidden="1">#REF!</definedName>
    <definedName name="_7_0pf1" localSheetId="4">[15]DIAMOND!#REF!</definedName>
    <definedName name="_7_0pf1">[15]DIAMOND!#REF!</definedName>
    <definedName name="_8__123Graph_BIBA_IBRD" localSheetId="4" hidden="1">[21]WB!#REF!</definedName>
    <definedName name="_8__123Graph_BIBA_IBRD" hidden="1">[21]WB!#REF!</definedName>
    <definedName name="_8_0pf1" localSheetId="4">[15]DIAMOND!#REF!</definedName>
    <definedName name="_8_0pf1">[15]DIAMOND!#REF!</definedName>
    <definedName name="_8_0twe" localSheetId="4">#REF!</definedName>
    <definedName name="_8_0twe">#REF!</definedName>
    <definedName name="_9__123Graph_ACPI_ER_LOG" localSheetId="4" hidden="1">#REF!</definedName>
    <definedName name="_9__123Graph_ACPI_ER_LOG" hidden="1">#REF!</definedName>
    <definedName name="_9__123Graph_BIBA_IBRD" localSheetId="4" hidden="1">#REF!</definedName>
    <definedName name="_9__123Graph_BIBA_IBRD" hidden="1">#REF!</definedName>
    <definedName name="_all1" localSheetId="4">#REF!</definedName>
    <definedName name="_all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ze1" localSheetId="4">#REF!</definedName>
    <definedName name="_aze1">#REF!</definedName>
    <definedName name="_aze2" localSheetId="4">#REF!</definedName>
    <definedName name="_aze2">#REF!</definedName>
    <definedName name="_aze3" localSheetId="4">#REF!</definedName>
    <definedName name="_aze3">#REF!</definedName>
    <definedName name="_BOP1" localSheetId="4">#REF!</definedName>
    <definedName name="_BOP1">#REF!</definedName>
    <definedName name="_BOP2" localSheetId="4">[22]BoP!#REF!</definedName>
    <definedName name="_BOP2">[22]BoP!#REF!</definedName>
    <definedName name="_c75213" localSheetId="4">#REF!</definedName>
    <definedName name="_c75213">#REF!</definedName>
    <definedName name="_c81453" localSheetId="4">#REF!</definedName>
    <definedName name="_c81453">#REF!</definedName>
    <definedName name="_COL1">[8]SimInp1:ModDef!$A$1:$V$130</definedName>
    <definedName name="_DAT1">[4]Price!$A$9:$F$15</definedName>
    <definedName name="_DAT2">[4]Price!$A$19:$F$25</definedName>
    <definedName name="_DAT3">[4]Price!$A$29:$F$35</definedName>
    <definedName name="_DAT4">[4]Price!$H$9:$M$15</definedName>
    <definedName name="_DAT5">[4]Price!$H$19:$M$25</definedName>
    <definedName name="_DAT6">[4]Price!$H$29:$M$35</definedName>
    <definedName name="_DAT7">[4]Price!$A$39:$F$45</definedName>
    <definedName name="_DAT8">[4]Price!$H$39:$M$45</definedName>
    <definedName name="_DCF2" localSheetId="4">#REF!</definedName>
    <definedName name="_DCF2">#REF!</definedName>
    <definedName name="_END94" localSheetId="4">#REF!</definedName>
    <definedName name="_END94">#REF!</definedName>
    <definedName name="_EXP5" localSheetId="4">#REF!</definedName>
    <definedName name="_EXP5">#REF!</definedName>
    <definedName name="_EXP6" localSheetId="4">#REF!</definedName>
    <definedName name="_EXP6">#REF!</definedName>
    <definedName name="_EXP7" localSheetId="4">#REF!</definedName>
    <definedName name="_EXP7">#REF!</definedName>
    <definedName name="_EXP9" localSheetId="4">#REF!</definedName>
    <definedName name="_EXP9">#REF!</definedName>
    <definedName name="_Fill" localSheetId="4" hidden="1">#REF!</definedName>
    <definedName name="_Fill" hidden="1">#REF!</definedName>
    <definedName name="_xlnm._FilterDatabase" localSheetId="4" hidden="1">'მომსახურების სააგენტო 2020  (2'!$A$3:$GI$3</definedName>
    <definedName name="_xlnm._FilterDatabase" localSheetId="2" hidden="1">საშტატო_თბილისი!$B$3:$R$34</definedName>
    <definedName name="_xlnm._FilterDatabase" localSheetId="3" hidden="1">'საშტატო_რეგიონები '!$B$3:$R$501</definedName>
    <definedName name="_xlnm._FilterDatabase" localSheetId="1" hidden="1">'ცენტრალური აპარატი '!$B$3:$R$279</definedName>
    <definedName name="_FYE2" localSheetId="4">[3]Inputs!#REF!</definedName>
    <definedName name="_FYE2">[3]Inputs!#REF!</definedName>
    <definedName name="_IMP10" localSheetId="4">#REF!</definedName>
    <definedName name="_IMP10">#REF!</definedName>
    <definedName name="_IMP2" localSheetId="4">#REF!</definedName>
    <definedName name="_IMP2">#REF!</definedName>
    <definedName name="_IMP4" localSheetId="4">#REF!</definedName>
    <definedName name="_IMP4">#REF!</definedName>
    <definedName name="_IMP6" localSheetId="4">#REF!</definedName>
    <definedName name="_IMP6">#REF!</definedName>
    <definedName name="_IMP7" localSheetId="4">#REF!</definedName>
    <definedName name="_IMP7">#REF!</definedName>
    <definedName name="_IMP8" localSheetId="4">#REF!</definedName>
    <definedName name="_IMP8">#REF!</definedName>
    <definedName name="_LBO1" localSheetId="4">#REF!</definedName>
    <definedName name="_LBO1">#REF!</definedName>
    <definedName name="_Low52">[5]D!$M$12</definedName>
    <definedName name="_lp280202" localSheetId="4">#REF!</definedName>
    <definedName name="_lp280202">#REF!</definedName>
    <definedName name="_MCV1">[23]Q2!$E$64:$AH$64</definedName>
    <definedName name="_MTS2" localSheetId="4">'[10]Annual Tables'!#REF!</definedName>
    <definedName name="_MTS2">'[10]Annual Tables'!#REF!</definedName>
    <definedName name="_Order1" hidden="1">0</definedName>
    <definedName name="_Order2" hidden="1">0</definedName>
    <definedName name="_PAG2" localSheetId="4">[10]Index!#REF!</definedName>
    <definedName name="_PAG2">[10]Index!#REF!</definedName>
    <definedName name="_PAG3" localSheetId="4">[10]Index!#REF!</definedName>
    <definedName name="_PAG3">[10]Index!#REF!</definedName>
    <definedName name="_PAG4" localSheetId="4">[10]Index!#REF!</definedName>
    <definedName name="_PAG4">[10]Index!#REF!</definedName>
    <definedName name="_PAG5" localSheetId="4">[10]Index!#REF!</definedName>
    <definedName name="_PAG5">[10]Index!#REF!</definedName>
    <definedName name="_PAG6" localSheetId="4">[10]Index!#REF!</definedName>
    <definedName name="_PAG6">[10]Index!#REF!</definedName>
    <definedName name="_PAG7" localSheetId="4">#REF!</definedName>
    <definedName name="_PAG7">#REF!</definedName>
    <definedName name="_pg1" localSheetId="4">#REF!</definedName>
    <definedName name="_pg1">#REF!</definedName>
    <definedName name="_pg2" localSheetId="4">#REF!</definedName>
    <definedName name="_pg2">#REF!</definedName>
    <definedName name="_pg3" localSheetId="4">#REF!</definedName>
    <definedName name="_pg3">#REF!</definedName>
    <definedName name="_PG4" localSheetId="4">#REF!</definedName>
    <definedName name="_PG4">#REF!</definedName>
    <definedName name="_PG5" localSheetId="4">#REF!</definedName>
    <definedName name="_PG5">#REF!</definedName>
    <definedName name="_pg6" localSheetId="4">#REF!</definedName>
    <definedName name="_pg6">#REF!</definedName>
    <definedName name="_pg7" localSheetId="4">#REF!</definedName>
    <definedName name="_pg7">#REF!</definedName>
    <definedName name="_PIK1" localSheetId="4">#REF!</definedName>
    <definedName name="_PIK1">#REF!</definedName>
    <definedName name="_Regression_Int" hidden="1">1</definedName>
    <definedName name="_Regression_Out" localSheetId="4" hidden="1">#REF!</definedName>
    <definedName name="_Regression_Out" hidden="1">#REF!</definedName>
    <definedName name="_Regression_X" localSheetId="4" hidden="1">#REF!</definedName>
    <definedName name="_Regression_X" hidden="1">#REF!</definedName>
    <definedName name="_Regression_Y" localSheetId="4" hidden="1">#REF!</definedName>
    <definedName name="_Regression_Y" hidden="1">#REF!</definedName>
    <definedName name="_RES2" localSheetId="4">[22]RES!#REF!</definedName>
    <definedName name="_RES2">[22]RES!#REF!</definedName>
    <definedName name="_SUM2" localSheetId="4">#REF!</definedName>
    <definedName name="_SUM2">#REF!</definedName>
    <definedName name="_sum3" localSheetId="4">#REF!</definedName>
    <definedName name="_sum3">#REF!</definedName>
    <definedName name="_SYN1">[6]IS!$F$16</definedName>
    <definedName name="_SYN2">[6]IS!$G$16</definedName>
    <definedName name="_tab06" localSheetId="4">#REF!</definedName>
    <definedName name="_tab06">#REF!</definedName>
    <definedName name="_tab07" localSheetId="4">#REF!</definedName>
    <definedName name="_tab07">#REF!</definedName>
    <definedName name="_TAB1" localSheetId="4">#REF!</definedName>
    <definedName name="_TAB1">#REF!</definedName>
    <definedName name="_TAB10" localSheetId="4">#REF!</definedName>
    <definedName name="_TAB10">#REF!</definedName>
    <definedName name="_Tab11" localSheetId="4">#REF!</definedName>
    <definedName name="_Tab11">#REF!</definedName>
    <definedName name="_TAB12" localSheetId="4">#REF!</definedName>
    <definedName name="_TAB12">#REF!</definedName>
    <definedName name="_Tab19" localSheetId="4">#REF!</definedName>
    <definedName name="_Tab19">#REF!</definedName>
    <definedName name="_TAB2" localSheetId="4">#REF!</definedName>
    <definedName name="_TAB2">#REF!</definedName>
    <definedName name="_Tab20" localSheetId="4">#REF!</definedName>
    <definedName name="_Tab20">#REF!</definedName>
    <definedName name="_Tab21" localSheetId="4">#REF!</definedName>
    <definedName name="_Tab21">#REF!</definedName>
    <definedName name="_Tab22" localSheetId="4">#REF!</definedName>
    <definedName name="_Tab22">#REF!</definedName>
    <definedName name="_Tab23" localSheetId="4">#REF!</definedName>
    <definedName name="_Tab23">#REF!</definedName>
    <definedName name="_Tab24" localSheetId="4">#REF!</definedName>
    <definedName name="_Tab24">#REF!</definedName>
    <definedName name="_Tab26" localSheetId="4">#REF!</definedName>
    <definedName name="_Tab26">#REF!</definedName>
    <definedName name="_Tab27" localSheetId="4">#REF!</definedName>
    <definedName name="_Tab27">#REF!</definedName>
    <definedName name="_Tab28" localSheetId="4">#REF!</definedName>
    <definedName name="_Tab28">#REF!</definedName>
    <definedName name="_Tab29" localSheetId="4">#REF!</definedName>
    <definedName name="_Tab29">#REF!</definedName>
    <definedName name="_TAB3" localSheetId="4">#REF!</definedName>
    <definedName name="_TAB3">#REF!</definedName>
    <definedName name="_Tab30" localSheetId="4">#REF!</definedName>
    <definedName name="_Tab30">#REF!</definedName>
    <definedName name="_Tab31" localSheetId="4">#REF!</definedName>
    <definedName name="_Tab31">#REF!</definedName>
    <definedName name="_Tab32" localSheetId="4">#REF!</definedName>
    <definedName name="_Tab32">#REF!</definedName>
    <definedName name="_Tab33" localSheetId="4">#REF!</definedName>
    <definedName name="_Tab33">#REF!</definedName>
    <definedName name="_Tab34" localSheetId="4">#REF!</definedName>
    <definedName name="_Tab34">#REF!</definedName>
    <definedName name="_Tab35" localSheetId="4">#REF!</definedName>
    <definedName name="_Tab35">#REF!</definedName>
    <definedName name="_TAB4" localSheetId="4">#REF!</definedName>
    <definedName name="_TAB4">#REF!</definedName>
    <definedName name="_TAB5" localSheetId="4">#REF!</definedName>
    <definedName name="_TAB5">#REF!</definedName>
    <definedName name="_TAB7" localSheetId="4">#REF!</definedName>
    <definedName name="_TAB7">#REF!</definedName>
    <definedName name="_TAB8" localSheetId="4">#REF!</definedName>
    <definedName name="_TAB8">#REF!</definedName>
    <definedName name="_Table2_Out" localSheetId="4" hidden="1">#REF!</definedName>
    <definedName name="_Table2_Out" hidden="1">#REF!</definedName>
    <definedName name="_WB2" localSheetId="4">#REF!</definedName>
    <definedName name="_WB2">#REF!</definedName>
    <definedName name="_WEO1" localSheetId="4">#REF!</definedName>
    <definedName name="_WEO1">#REF!</definedName>
    <definedName name="_WEO2" localSheetId="4">#REF!</definedName>
    <definedName name="_WEO2">#REF!</definedName>
    <definedName name="_YR0110">'[11]Imp:DSA output'!$O$9:$R$464</definedName>
    <definedName name="_YR89">'[11]Imp:DSA output'!$C$9:$C$464</definedName>
    <definedName name="_YR90">'[11]Imp:DSA output'!$D$9:$D$464</definedName>
    <definedName name="_YR91">'[11]Imp:DSA output'!$E$9:$E$464</definedName>
    <definedName name="_YR92">'[11]Imp:DSA output'!$F$9:$F$464</definedName>
    <definedName name="_YR93">'[11]Imp:DSA output'!$G$9:$G$464</definedName>
    <definedName name="_YR94">'[11]Imp:DSA output'!$H$9:$H$464</definedName>
    <definedName name="_YR95">'[11]Imp:DSA output'!$I$9:$I$464</definedName>
    <definedName name="_Z" localSheetId="4">[2]Imp!#REF!</definedName>
    <definedName name="_Z">[2]Imp!#REF!</definedName>
    <definedName name="a" localSheetId="4">#REF!</definedName>
    <definedName name="a">#REF!</definedName>
    <definedName name="A_line" localSheetId="4">#REF!</definedName>
    <definedName name="A_line">#REF!</definedName>
    <definedName name="AAA" localSheetId="4">#REF!</definedName>
    <definedName name="AAA">#REF!</definedName>
    <definedName name="Account_Balance" localSheetId="4">#REF!</definedName>
    <definedName name="Account_Balance">#REF!</definedName>
    <definedName name="Accounting" localSheetId="4">[1]Assum!#REF!</definedName>
    <definedName name="Accounting">[1]Assum!#REF!</definedName>
    <definedName name="ACQ" localSheetId="4">#REF!</definedName>
    <definedName name="ACQ">#REF!</definedName>
    <definedName name="ACTIVATE" localSheetId="4">#REF!</definedName>
    <definedName name="ACTIVATE">#REF!</definedName>
    <definedName name="ACTIVE" localSheetId="4">[24]Sheet2!#REF!</definedName>
    <definedName name="ACTIVE">[24]Sheet2!#REF!</definedName>
    <definedName name="ACTIVE2" localSheetId="4">[24]Sheet2!#REF!</definedName>
    <definedName name="ACTIVE2">[24]Sheet2!#REF!</definedName>
    <definedName name="adgil.nagdi" localSheetId="4">'[25]GFSM2001 Functional'!#REF!</definedName>
    <definedName name="adgil.nagdi">'[25]GFSM2001 Functional'!#REF!</definedName>
    <definedName name="adgilobrivi" localSheetId="4">'[25]GFSM2001 Functional'!#REF!</definedName>
    <definedName name="adgilobrivi">'[25]GFSM2001 Functional'!#REF!</definedName>
    <definedName name="adjust" hidden="1">{"Rpt1",#N/A,FALSE,"Recap";"Rpt1",#N/A,FALSE,"Charts"}</definedName>
    <definedName name="adjusted" hidden="1">{"Rpt1",#N/A,FALSE,"Recap";"Rpt1",#N/A,FALSE,"Charts"}</definedName>
    <definedName name="adsda" localSheetId="4">#REF!</definedName>
    <definedName name="adsda">#REF!</definedName>
    <definedName name="af" localSheetId="4">#REF!</definedName>
    <definedName name="af">#REF!</definedName>
    <definedName name="ALL">'[11]Imp:DSA output'!$C$9:$R$464</definedName>
    <definedName name="allassets1" localSheetId="4">#REF!</definedName>
    <definedName name="allassets1">#REF!</definedName>
    <definedName name="Allocation">[26]წმინდა_ამოღება!$C:$C</definedName>
    <definedName name="amort" localSheetId="4">#REF!</definedName>
    <definedName name="amort">#REF!</definedName>
    <definedName name="amortization" localSheetId="4">#REF!</definedName>
    <definedName name="amortization">#REF!</definedName>
    <definedName name="amt" localSheetId="4">#REF!</definedName>
    <definedName name="amt">#REF!</definedName>
    <definedName name="angarishi">[27]Sheet2!$A$1:$A$3</definedName>
    <definedName name="ANLAGE_III">[28]Anlagevermögen!$A$1:$Z$29</definedName>
    <definedName name="Annotate_Area" localSheetId="4">#REF!</definedName>
    <definedName name="Annotate_Area">#REF!</definedName>
    <definedName name="AnnotateNote1" localSheetId="4">#REF!</definedName>
    <definedName name="AnnotateNote1">#REF!</definedName>
    <definedName name="AnnotateStart" localSheetId="4">#REF!</definedName>
    <definedName name="AnnotateStart">#REF!</definedName>
    <definedName name="AprSun1">#N/A</definedName>
    <definedName name="as" localSheetId="4">#REF!</definedName>
    <definedName name="as">#REF!</definedName>
    <definedName name="AS2DocOpenMode" hidden="1">"AS2DocumentEdit"</definedName>
    <definedName name="AS2HasNoAutoHeaderFooter">"OFF"</definedName>
    <definedName name="AS2NamedRange" hidden="1">15</definedName>
    <definedName name="AS2ReportLS" hidden="1">1</definedName>
    <definedName name="AS2SyncStepLS" hidden="1">0</definedName>
    <definedName name="AS2TickmarkLS" localSheetId="4" hidden="1">#REF!</definedName>
    <definedName name="AS2TickmarkLS" hidden="1">#REF!</definedName>
    <definedName name="AS2VersionLS" hidden="1">300</definedName>
    <definedName name="asdf">[29]Contents!$B$8</definedName>
    <definedName name="ase" localSheetId="4">#REF!</definedName>
    <definedName name="ase">#REF!</definedName>
    <definedName name="asfdsaf" localSheetId="4">#REF!</definedName>
    <definedName name="asfdsaf">#REF!</definedName>
    <definedName name="assump_esaf_98" localSheetId="4">#REF!</definedName>
    <definedName name="assump_esaf_98">#REF!</definedName>
    <definedName name="assump97_rev" localSheetId="4">#REF!</definedName>
    <definedName name="assump97_rev">#REF!</definedName>
    <definedName name="assumptions" localSheetId="4">#REF!</definedName>
    <definedName name="assumptions">#REF!</definedName>
    <definedName name="atrade" localSheetId="4">[18]!atrade</definedName>
    <definedName name="atrade">[18]!atrade</definedName>
    <definedName name="AugSun1">#N/A</definedName>
    <definedName name="AvgPrice" localSheetId="4">#REF!</definedName>
    <definedName name="AvgPrice">#REF!</definedName>
    <definedName name="AxesFormat" localSheetId="4">'[30]2013 User Defined Template'!AxesFormat</definedName>
    <definedName name="AxesFormat">'[30]2013 User Defined Template'!AxesFormat</definedName>
    <definedName name="b" localSheetId="4">#REF!</definedName>
    <definedName name="b">#REF!</definedName>
    <definedName name="B1a1" localSheetId="4">#REF!</definedName>
    <definedName name="B1a1">#REF!</definedName>
    <definedName name="ba" localSheetId="4">#REF!</definedName>
    <definedName name="ba">#REF!</definedName>
    <definedName name="BACK_A" localSheetId="4">#REF!</definedName>
    <definedName name="BACK_A">#REF!</definedName>
    <definedName name="baku1" localSheetId="4">#REF!</definedName>
    <definedName name="baku1">#REF!</definedName>
    <definedName name="Balance_of_payments" localSheetId="4">#REF!</definedName>
    <definedName name="Balance_of_payments">#REF!</definedName>
    <definedName name="BankCode">[31]Info!$C$1</definedName>
    <definedName name="BankName">[31]Info!$B$1</definedName>
    <definedName name="banks">'[32]DMB prog'!$E$4:$AT$42</definedName>
    <definedName name="BanksData1" localSheetId="4">#REF!</definedName>
    <definedName name="BanksData1">#REF!</definedName>
    <definedName name="BanksVBCFnames1" localSheetId="4">#REF!</definedName>
    <definedName name="BanksVBCFnames1">#REF!</definedName>
    <definedName name="BASDAT" localSheetId="4">'[10]Annual Tables'!#REF!</definedName>
    <definedName name="BASDAT">'[10]Annual Tables'!#REF!</definedName>
    <definedName name="BaseYear">[33]Controls!$C$23</definedName>
    <definedName name="basic_level">'[34]Threshold Table'!$A$6:$C$11</definedName>
    <definedName name="Batumi_debt" localSheetId="4">#REF!</definedName>
    <definedName name="Batumi_debt">#REF!</definedName>
    <definedName name="bb" hidden="1">{"Riqfin97",#N/A,FALSE,"Tran";"Riqfinpro",#N/A,FALSE,"Tran"}</definedName>
    <definedName name="BBB" localSheetId="4">#REF!</definedName>
    <definedName name="BBB">#REF!</definedName>
    <definedName name="BCA" localSheetId="4">#REF!</definedName>
    <definedName name="BCA">#REF!</definedName>
    <definedName name="BCA_1">#N/A</definedName>
    <definedName name="BCA_GDP">#N/A</definedName>
    <definedName name="BCA_NGDP" localSheetId="4">#REF!</definedName>
    <definedName name="BCA_NGDP">#REF!</definedName>
    <definedName name="BE" localSheetId="4">#REF!</definedName>
    <definedName name="BE">#REF!</definedName>
    <definedName name="BE_1">#N/A</definedName>
    <definedName name="BEA" localSheetId="4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4">#REF!</definedName>
    <definedName name="BED">#REF!</definedName>
    <definedName name="BED_6" localSheetId="4">#REF!</definedName>
    <definedName name="BED_6">#REF!</definedName>
    <definedName name="BEDE" localSheetId="4">#REF!</definedName>
    <definedName name="BEDE">#REF!</definedName>
    <definedName name="BeginDate" localSheetId="4">#REF!</definedName>
    <definedName name="BeginDate">#REF!</definedName>
    <definedName name="BeginDate2" localSheetId="4">#REF!</definedName>
    <definedName name="BeginDate2">#REF!</definedName>
    <definedName name="BeginDate3" localSheetId="4">#REF!</definedName>
    <definedName name="BeginDate3">#REF!</definedName>
    <definedName name="BeginDate4" localSheetId="4">#REF!</definedName>
    <definedName name="BeginDate4">#REF!</definedName>
    <definedName name="beneficiar">[35]Sheet3!$M$15:$M$17</definedName>
    <definedName name="BEO" localSheetId="4">#REF!</definedName>
    <definedName name="BEO">#REF!</definedName>
    <definedName name="BER" localSheetId="4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 localSheetId="4">#REF!</definedName>
    <definedName name="BF">#REF!</definedName>
    <definedName name="BF_1">#N/A</definedName>
    <definedName name="BFD" localSheetId="4">#REF!</definedName>
    <definedName name="BFD">#REF!</definedName>
    <definedName name="BFDA" localSheetId="4">#REF!</definedName>
    <definedName name="BFDA">#REF!</definedName>
    <definedName name="BFDI" localSheetId="4">#REF!</definedName>
    <definedName name="BFDI">#REF!</definedName>
    <definedName name="BFDIL" localSheetId="4">#REF!</definedName>
    <definedName name="BFDIL">#REF!</definedName>
    <definedName name="BFL">#N/A</definedName>
    <definedName name="BFL_D" localSheetId="4">#REF!</definedName>
    <definedName name="BFL_D">#REF!</definedName>
    <definedName name="BFL_D_1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 localSheetId="4">#REF!</definedName>
    <definedName name="BFO">#REF!</definedName>
    <definedName name="BFOA" localSheetId="4">#REF!</definedName>
    <definedName name="BFOA">#REF!</definedName>
    <definedName name="BFOAG" localSheetId="4">#REF!</definedName>
    <definedName name="BFOAG">#REF!</definedName>
    <definedName name="BFOL" localSheetId="4">#REF!</definedName>
    <definedName name="BFOL">#REF!</definedName>
    <definedName name="BFOL_B" localSheetId="4">#REF!</definedName>
    <definedName name="BFOL_B">#REF!</definedName>
    <definedName name="BFOL_G" localSheetId="4">#REF!</definedName>
    <definedName name="BFOL_G">#REF!</definedName>
    <definedName name="BFOL_L" localSheetId="4">#REF!</definedName>
    <definedName name="BFOL_L">#REF!</definedName>
    <definedName name="BFOL_O" localSheetId="4">#REF!</definedName>
    <definedName name="BFOL_O">#REF!</definedName>
    <definedName name="BFOL_S" localSheetId="4">#REF!</definedName>
    <definedName name="BFOL_S">#REF!</definedName>
    <definedName name="BFOLB" localSheetId="4">#REF!</definedName>
    <definedName name="BFOLB">#REF!</definedName>
    <definedName name="BFOLG_L" localSheetId="4">#REF!</definedName>
    <definedName name="BFOLG_L">#REF!</definedName>
    <definedName name="BFP" localSheetId="4">#REF!</definedName>
    <definedName name="BFP">#REF!</definedName>
    <definedName name="BFPA" localSheetId="4">#REF!</definedName>
    <definedName name="BFPA">#REF!</definedName>
    <definedName name="BFPAG" localSheetId="4">#REF!</definedName>
    <definedName name="BFPAG">#REF!</definedName>
    <definedName name="BFPL" localSheetId="4">#REF!</definedName>
    <definedName name="BFPL">#REF!</definedName>
    <definedName name="BFPLBN" localSheetId="4">#REF!</definedName>
    <definedName name="BFPLBN">#REF!</definedName>
    <definedName name="BFPLD" localSheetId="4">#REF!</definedName>
    <definedName name="BFPLD">#REF!</definedName>
    <definedName name="BFPLD_G" localSheetId="4">#REF!</definedName>
    <definedName name="BFPLD_G">#REF!</definedName>
    <definedName name="BFPLE" localSheetId="4">#REF!</definedName>
    <definedName name="BFPLE">#REF!</definedName>
    <definedName name="BFPLE_G" localSheetId="4">#REF!</definedName>
    <definedName name="BFPLE_G">#REF!</definedName>
    <definedName name="BFPLMM" localSheetId="4">#REF!</definedName>
    <definedName name="BFPLMM">#REF!</definedName>
    <definedName name="BFRA" localSheetId="4">#REF!</definedName>
    <definedName name="BFRA">#REF!</definedName>
    <definedName name="BFRA_1">#N/A</definedName>
    <definedName name="BFUND" localSheetId="4">#REF!</definedName>
    <definedName name="BFUND">#REF!</definedName>
    <definedName name="BG_Del" hidden="1">15</definedName>
    <definedName name="BG_Ins" hidden="1">4</definedName>
    <definedName name="BG_Mod" hidden="1">6</definedName>
    <definedName name="BGS" localSheetId="4">#REF!</definedName>
    <definedName name="BGS">#REF!</definedName>
    <definedName name="BI" localSheetId="4">#REF!</definedName>
    <definedName name="BI">#REF!</definedName>
    <definedName name="BI_1">#N/A</definedName>
    <definedName name="BIP" localSheetId="4">#REF!</definedName>
    <definedName name="BIP">#REF!</definedName>
    <definedName name="BK" localSheetId="4">#REF!</definedName>
    <definedName name="BK">#REF!</definedName>
    <definedName name="BK_1">#N/A</definedName>
    <definedName name="BKF">#N/A</definedName>
    <definedName name="BKFA" localSheetId="4">#REF!</definedName>
    <definedName name="BKFA">#REF!</definedName>
    <definedName name="BKO" localSheetId="4">#REF!</definedName>
    <definedName name="BKO">#REF!</definedName>
    <definedName name="BlackWhiteNote" localSheetId="4">#REF!</definedName>
    <definedName name="BlackWhiteNote">#REF!</definedName>
    <definedName name="BLANK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M" localSheetId="4">#REF!</definedName>
    <definedName name="BM">#REF!</definedName>
    <definedName name="BMG" localSheetId="4">#REF!</definedName>
    <definedName name="BMG">#REF!</definedName>
    <definedName name="BMII" localSheetId="4">#REF!</definedName>
    <definedName name="BMII">#REF!</definedName>
    <definedName name="BMII_1">#N/A</definedName>
    <definedName name="BMII_7" localSheetId="4">#REF!</definedName>
    <definedName name="BMII_7">#REF!</definedName>
    <definedName name="BMIIB">#N/A</definedName>
    <definedName name="BMIIG">#N/A</definedName>
    <definedName name="BMS" localSheetId="4">#REF!</definedName>
    <definedName name="BMS">#REF!</definedName>
    <definedName name="Bolivia" localSheetId="4">#REF!</definedName>
    <definedName name="Bolivia">#REF!</definedName>
    <definedName name="Bond">'[36]Sensitivity Drivers'!$A$37</definedName>
    <definedName name="Bond_Balance">'[33]Debt Profile'!$F$189:$F$201-'[33]Debt Profile'!$G$190:$G$201</definedName>
    <definedName name="Bond_Balance_2">'[33]Debt Profile'!$F$204:$F$215-'[33]Debt Profile'!$G$205:$G$214</definedName>
    <definedName name="BOP" localSheetId="4">#REF!</definedName>
    <definedName name="BOP">#REF!</definedName>
    <definedName name="BOP_1">#N/A</definedName>
    <definedName name="BOPUSD" localSheetId="4">#REF!</definedName>
    <definedName name="BOPUSD">#REF!</definedName>
    <definedName name="Branch">'[37]Statistics by Product (Source )'!$A$2:$A$21948</definedName>
    <definedName name="BRASS" localSheetId="4">#REF!</definedName>
    <definedName name="BRASS">#REF!</definedName>
    <definedName name="BRASS_1" localSheetId="4">#REF!</definedName>
    <definedName name="BRASS_1">#REF!</definedName>
    <definedName name="BRASS_6" localSheetId="4">#REF!</definedName>
    <definedName name="BRASS_6">#REF!</definedName>
    <definedName name="Brazil" localSheetId="4">#REF!</definedName>
    <definedName name="Brazil">#REF!</definedName>
    <definedName name="BRO" localSheetId="4">#REF!</definedName>
    <definedName name="BRO">#REF!</definedName>
    <definedName name="BROW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S_A" localSheetId="4">#REF!</definedName>
    <definedName name="BS_A">#REF!</definedName>
    <definedName name="BS_Intangibles" localSheetId="4">[38]BS!#REF!</definedName>
    <definedName name="BS_Intangibles">[38]BS!#REF!</definedName>
    <definedName name="BS_T" localSheetId="4">#REF!</definedName>
    <definedName name="BS_T">#REF!</definedName>
    <definedName name="bsacq" localSheetId="4">#REF!</definedName>
    <definedName name="bsacq">#REF!</definedName>
    <definedName name="bsopen" localSheetId="4">#REF!</definedName>
    <definedName name="bsopen">#REF!</definedName>
    <definedName name="bspfma" localSheetId="4">#REF!</definedName>
    <definedName name="bspfma">#REF!</definedName>
    <definedName name="bstar" localSheetId="4">#REF!</definedName>
    <definedName name="bstar">#REF!</definedName>
    <definedName name="BTR" localSheetId="4">#REF!</definedName>
    <definedName name="BTR">#REF!</definedName>
    <definedName name="BTRG" localSheetId="4">#REF!</definedName>
    <definedName name="BTRG">#REF!</definedName>
    <definedName name="budfin" localSheetId="4">#REF!</definedName>
    <definedName name="budfin">#REF!</definedName>
    <definedName name="Budget_expenditure" localSheetId="4">#REF!</definedName>
    <definedName name="Budget_expenditure">#REF!</definedName>
    <definedName name="budget_financing" localSheetId="4">#REF!</definedName>
    <definedName name="budget_financing">#REF!</definedName>
    <definedName name="Budget_revenue" localSheetId="4">#REF!</definedName>
    <definedName name="Budget_revenue">#REF!</definedName>
    <definedName name="bw">'[32]MS data prog'!$CE$68</definedName>
    <definedName name="BX" localSheetId="4">#REF!</definedName>
    <definedName name="BX">#REF!</definedName>
    <definedName name="BXG" localSheetId="4">#REF!</definedName>
    <definedName name="BXG">#REF!</definedName>
    <definedName name="BXS" localSheetId="4">#REF!</definedName>
    <definedName name="BXS">#REF!</definedName>
    <definedName name="c4445." localSheetId="4">#REF!</definedName>
    <definedName name="c4445.">#REF!</definedName>
    <definedName name="c5901." localSheetId="4">#REF!</definedName>
    <definedName name="c5901.">#REF!</definedName>
    <definedName name="caca" hidden="1">{#N/A,#N/A,FALSE,"CB";#N/A,#N/A,FALSE,"CMB";#N/A,#N/A,FALSE,"BSYS";#N/A,#N/A,FALSE,"NBFI";#N/A,#N/A,FALSE,"FSYS"}</definedName>
    <definedName name="caca2">#N/A</definedName>
    <definedName name="CalcMCV_4" localSheetId="4">#REF!</definedName>
    <definedName name="CalcMCV_4">#REF!</definedName>
    <definedName name="calcNGS_NGDP">#N/A</definedName>
    <definedName name="CalendarYear" localSheetId="4">#REF!</definedName>
    <definedName name="CalendarYear">#REF!</definedName>
    <definedName name="capst" localSheetId="4">'[39]Mkt Cap'!#REF!</definedName>
    <definedName name="capst">'[39]Mkt Cap'!#REF!</definedName>
    <definedName name="CAR_CAT" localSheetId="4">[24]Sheet2!#REF!</definedName>
    <definedName name="CAR_CAT">[24]Sheet2!#REF!</definedName>
    <definedName name="CAR_SEATS" localSheetId="4">[24]Sheet2!#REF!</definedName>
    <definedName name="CAR_SEATS">[24]Sheet2!#REF!</definedName>
    <definedName name="carbcodes" localSheetId="4">#REF!</definedName>
    <definedName name="carbcodes">#REF!</definedName>
    <definedName name="Case1" localSheetId="4">#REF!</definedName>
    <definedName name="Case1">#REF!</definedName>
    <definedName name="case2" localSheetId="4">#REF!</definedName>
    <definedName name="case2">#REF!</definedName>
    <definedName name="casedown" localSheetId="4">#REF!</definedName>
    <definedName name="casedown">#REF!</definedName>
    <definedName name="cash" localSheetId="4">#REF!</definedName>
    <definedName name="cash">#REF!</definedName>
    <definedName name="cash1" localSheetId="4">#REF!</definedName>
    <definedName name="cash1">#REF!</definedName>
    <definedName name="CashNotes1" localSheetId="4">#REF!</definedName>
    <definedName name="CashNotes1">#REF!</definedName>
    <definedName name="Category">'[40]Data Validation'!$C$27:$K$27</definedName>
    <definedName name="cc" localSheetId="4">#REF!</definedName>
    <definedName name="cc">#REF!</definedName>
    <definedName name="CCC" localSheetId="4">#REF!</definedName>
    <definedName name="CCC">#REF!</definedName>
    <definedName name="ccccc" hidden="1">{"10yp key data",#N/A,FALSE,"Market Data"}</definedName>
    <definedName name="CCPCMultiple" localSheetId="4">#REF!</definedName>
    <definedName name="CCPCMultiple">#REF!</definedName>
    <definedName name="Cellsdown" localSheetId="4">#REF!</definedName>
    <definedName name="Cellsdown">#REF!</definedName>
    <definedName name="CEPS" localSheetId="4">'[41]Pro Forma'!#REF!</definedName>
    <definedName name="CEPS">'[41]Pro Forma'!#REF!</definedName>
    <definedName name="cf" localSheetId="4">#REF!</definedName>
    <definedName name="cf">#REF!</definedName>
    <definedName name="CF_AccruedExpenses" localSheetId="4">#REF!</definedName>
    <definedName name="CF_AccruedExpenses">#REF!</definedName>
    <definedName name="CF_Amortization" localSheetId="4">[38]CFS!#REF!</definedName>
    <definedName name="CF_Amortization">[38]CFS!#REF!</definedName>
    <definedName name="CF_Cash" localSheetId="4">#REF!</definedName>
    <definedName name="CF_Cash">#REF!</definedName>
    <definedName name="CF_CurrentLTDebit" localSheetId="4">#REF!</definedName>
    <definedName name="CF_CurrentLTDebit">#REF!</definedName>
    <definedName name="CF_DeferredTax" localSheetId="4">#REF!</definedName>
    <definedName name="CF_DeferredTax">#REF!</definedName>
    <definedName name="CF_Dividends" localSheetId="4">#REF!</definedName>
    <definedName name="CF_Dividends">#REF!</definedName>
    <definedName name="CF_Intangibles" localSheetId="4">#REF!</definedName>
    <definedName name="CF_Intangibles">#REF!</definedName>
    <definedName name="CF_Inventories" localSheetId="4">#REF!</definedName>
    <definedName name="CF_Inventories">#REF!</definedName>
    <definedName name="CF_Investments" localSheetId="4">#REF!</definedName>
    <definedName name="CF_Investments">#REF!</definedName>
    <definedName name="CF_LTDebt" localSheetId="4">#REF!</definedName>
    <definedName name="CF_LTDebt">#REF!</definedName>
    <definedName name="CF_NetIncome" localSheetId="4">#REF!</definedName>
    <definedName name="CF_NetIncome">#REF!</definedName>
    <definedName name="CF_Payables" localSheetId="4">#REF!</definedName>
    <definedName name="CF_Payables">#REF!</definedName>
    <definedName name="CF_PrepaidExpenses" localSheetId="4">#REF!</definedName>
    <definedName name="CF_PrepaidExpenses">#REF!</definedName>
    <definedName name="CF_Property" localSheetId="4">#REF!</definedName>
    <definedName name="CF_Property">#REF!</definedName>
    <definedName name="CF_Receivables" localSheetId="4">#REF!</definedName>
    <definedName name="CF_Receivables">#REF!</definedName>
    <definedName name="CF_Shares" localSheetId="4">#REF!</definedName>
    <definedName name="CF_Shares">#REF!</definedName>
    <definedName name="CF_Taxation" localSheetId="4">#REF!</definedName>
    <definedName name="CF_Taxation">#REF!</definedName>
    <definedName name="cfacq" localSheetId="4">#REF!</definedName>
    <definedName name="cfacq">#REF!</definedName>
    <definedName name="cfpfma" localSheetId="4">#REF!</definedName>
    <definedName name="cfpfma">#REF!</definedName>
    <definedName name="CFPS_Curr_Yr" localSheetId="4">#REF!</definedName>
    <definedName name="CFPS_Curr_Yr">#REF!</definedName>
    <definedName name="CFPS_Lst_Yr" localSheetId="4">#REF!</definedName>
    <definedName name="CFPS_Lst_Yr">#REF!</definedName>
    <definedName name="CFPS_Next_Yr" localSheetId="4">#REF!</definedName>
    <definedName name="CFPS_Next_Yr">#REF!</definedName>
    <definedName name="cftar" localSheetId="4">#REF!</definedName>
    <definedName name="cftar">#REF!</definedName>
    <definedName name="CHAIRMAN" localSheetId="4">[24]Sheet2!#REF!</definedName>
    <definedName name="CHAIRMAN">[24]Sheet2!#REF!</definedName>
    <definedName name="chart_print" localSheetId="4">#REF!</definedName>
    <definedName name="chart_print">#REF!</definedName>
    <definedName name="chart4" hidden="1">{#N/A,#N/A,FALSE,"CB";#N/A,#N/A,FALSE,"CMB";#N/A,#N/A,FALSE,"NBFI"}</definedName>
    <definedName name="chart4_1" hidden="1">{#N/A,#N/A,FALSE,"CB";#N/A,#N/A,FALSE,"CMB";#N/A,#N/A,FALSE,"NBFI"}</definedName>
    <definedName name="chart4_2" hidden="1">{#N/A,#N/A,FALSE,"CB";#N/A,#N/A,FALSE,"CMB";#N/A,#N/A,FALSE,"NBFI"}</definedName>
    <definedName name="ChartA" hidden="1">{#N/A,#N/A,FALSE,"CB";#N/A,#N/A,FALSE,"CMB";#N/A,#N/A,FALSE,"NBFI"}</definedName>
    <definedName name="ChartA_1" hidden="1">{#N/A,#N/A,FALSE,"CB";#N/A,#N/A,FALSE,"CMB";#N/A,#N/A,FALSE,"NBFI"}</definedName>
    <definedName name="ChartA_2" hidden="1">{#N/A,#N/A,FALSE,"CB";#N/A,#N/A,FALSE,"CMB";#N/A,#N/A,FALSE,"NBFI"}</definedName>
    <definedName name="Chartvel" hidden="1">{#N/A,#N/A,FALSE,"CB";#N/A,#N/A,FALSE,"CMB";#N/A,#N/A,FALSE,"BSYS";#N/A,#N/A,FALSE,"NBFI";#N/A,#N/A,FALSE,"FSYS"}</definedName>
    <definedName name="Chartvel_1" hidden="1">{#N/A,#N/A,FALSE,"CB";#N/A,#N/A,FALSE,"CMB";#N/A,#N/A,FALSE,"BSYS";#N/A,#N/A,FALSE,"NBFI";#N/A,#N/A,FALSE,"FSYS"}</definedName>
    <definedName name="Chartvel_2" hidden="1">{#N/A,#N/A,FALSE,"CB";#N/A,#N/A,FALSE,"CMB";#N/A,#N/A,FALSE,"BSYS";#N/A,#N/A,FALSE,"NBFI";#N/A,#N/A,FALSE,"FSYS"}</definedName>
    <definedName name="CHILE" localSheetId="4">#REF!</definedName>
    <definedName name="CHILE">#REF!</definedName>
    <definedName name="CHK" localSheetId="4">#REF!</definedName>
    <definedName name="CHK">#REF!</definedName>
    <definedName name="CHK1.1" localSheetId="4">#REF!</definedName>
    <definedName name="CHK1.1">#REF!</definedName>
    <definedName name="CHK2.1" localSheetId="4">#REF!</definedName>
    <definedName name="CHK2.1">#REF!</definedName>
    <definedName name="CHK2.2" localSheetId="4">#REF!</definedName>
    <definedName name="CHK2.2">#REF!</definedName>
    <definedName name="CHK2.3" localSheetId="4">#REF!</definedName>
    <definedName name="CHK2.3">#REF!</definedName>
    <definedName name="CHK5.1" localSheetId="4">#REF!</definedName>
    <definedName name="CHK5.1">#REF!</definedName>
    <definedName name="chkIpoPrice" localSheetId="4">#REF!</definedName>
    <definedName name="chkIpoPrice">#REF!</definedName>
    <definedName name="choice" localSheetId="4">#REF!</definedName>
    <definedName name="choice">#REF!</definedName>
    <definedName name="Choices_Wrapper" localSheetId="4">'[30]2013 User Defined Template'!Choices_Wrapper</definedName>
    <definedName name="Choices_Wrapper">'[30]2013 User Defined Template'!Choices_Wrapper</definedName>
    <definedName name="Choxa2016">[42]SAK!$AO$69</definedName>
    <definedName name="chtDates" localSheetId="4">OFFSET(#REF!,1,1,#REF!,1)</definedName>
    <definedName name="chtDates">OFFSET(#REF!,1,1,#REF!,1)</definedName>
    <definedName name="CI_Inflation_0">[43]General!$G$28</definedName>
    <definedName name="CI_Inflation_1">[43]General!$H$28</definedName>
    <definedName name="CI_Inflation_10">[43]General!$Q$28</definedName>
    <definedName name="CI_Inflation_2">[43]General!$I$28</definedName>
    <definedName name="CI_Inflation_3">[43]General!$J$28</definedName>
    <definedName name="CI_Inflation_4">[43]General!$K$28</definedName>
    <definedName name="CI_Inflation_5">[43]General!$L$28</definedName>
    <definedName name="CI_Inflation_6">[43]General!$M$28</definedName>
    <definedName name="CI_Inflation_7">[43]General!$N$28</definedName>
    <definedName name="CI_Inflation_8">[43]General!$O$28</definedName>
    <definedName name="CI_Inflation_9">[43]General!$P$28</definedName>
    <definedName name="cirr" localSheetId="4">#REF!</definedName>
    <definedName name="cirr">#REF!</definedName>
    <definedName name="clientname">'[44]ბიზნეს ინფო'!$M$8</definedName>
    <definedName name="Cnsl.Bonus.Perc">5%</definedName>
    <definedName name="cntryname">'[45]country name lookup'!$A$1:$B$50</definedName>
    <definedName name="COA" localSheetId="4">#REF!</definedName>
    <definedName name="COA">#REF!</definedName>
    <definedName name="codes" localSheetId="4">#REF!</definedName>
    <definedName name="codes">#REF!</definedName>
    <definedName name="Companies" localSheetId="4">[46]Comps!$A$13:$A$20,[46]Comps!#REF!</definedName>
    <definedName name="Companies">[46]Comps!$A$13:$A$20,[46]Comps!#REF!</definedName>
    <definedName name="Company">[33]Controls!$C$6</definedName>
    <definedName name="company.name">[47]inputs!$F$2</definedName>
    <definedName name="CompanyName">[5]D!$B$5</definedName>
    <definedName name="CompanyName1" localSheetId="4">#REF!</definedName>
    <definedName name="CompanyName1">#REF!</definedName>
    <definedName name="CompanyName2" localSheetId="4">#REF!</definedName>
    <definedName name="CompanyName2">#REF!</definedName>
    <definedName name="CompanyName3" localSheetId="4">#REF!</definedName>
    <definedName name="CompanyName3">#REF!</definedName>
    <definedName name="CompanyName4" localSheetId="4">#REF!</definedName>
    <definedName name="CompanyName4">#REF!</definedName>
    <definedName name="CompanyTicker1" localSheetId="4">#REF!</definedName>
    <definedName name="CompanyTicker1">#REF!</definedName>
    <definedName name="CompanyTicker2" localSheetId="4">#REF!</definedName>
    <definedName name="CompanyTicker2">#REF!</definedName>
    <definedName name="CompanyTicker3" localSheetId="4">#REF!</definedName>
    <definedName name="CompanyTicker3">#REF!</definedName>
    <definedName name="CompanyTicker4" localSheetId="4">#REF!</definedName>
    <definedName name="CompanyTicker4">#REF!</definedName>
    <definedName name="Comparison" localSheetId="4">#REF!</definedName>
    <definedName name="Comparison">#REF!</definedName>
    <definedName name="compname" localSheetId="4">#REF!</definedName>
    <definedName name="compname">#REF!</definedName>
    <definedName name="CONCK" localSheetId="4">#REF!</definedName>
    <definedName name="CONCK">#REF!</definedName>
    <definedName name="Cons" localSheetId="4">#REF!</definedName>
    <definedName name="Cons">#REF!</definedName>
    <definedName name="consol1" localSheetId="4">#REF!</definedName>
    <definedName name="consol1">#REF!</definedName>
    <definedName name="CONTRIB" localSheetId="4">#REF!</definedName>
    <definedName name="CONTRIB">#REF!</definedName>
    <definedName name="conv" localSheetId="4">#REF!</definedName>
    <definedName name="conv">#REF!</definedName>
    <definedName name="Conv.Cap">'[47]FELINE PUMAS'!$H$6</definedName>
    <definedName name="Conv_Premium" localSheetId="4">#REF!</definedName>
    <definedName name="Conv_Premium">#REF!</definedName>
    <definedName name="ConversionRates">'[37]Manual Input'!$D$7:$O$8</definedName>
    <definedName name="ConversionType" localSheetId="4">'[37]Statistics by Product (Source )'!#REF!</definedName>
    <definedName name="ConversionType">'[37]Statistics by Product (Source )'!#REF!</definedName>
    <definedName name="Convert" localSheetId="4">#REF!</definedName>
    <definedName name="Convert">#REF!</definedName>
    <definedName name="Convertible_Debt_1_5" localSheetId="4">#REF!</definedName>
    <definedName name="Convertible_Debt_1_5">#REF!</definedName>
    <definedName name="Convertible_Debt_2_5" localSheetId="4">#REF!</definedName>
    <definedName name="Convertible_Debt_2_5">#REF!</definedName>
    <definedName name="Convertible_Debt_3_5" localSheetId="4">#REF!</definedName>
    <definedName name="Convertible_Debt_3_5">#REF!</definedName>
    <definedName name="Convertible_Debt_4_5" localSheetId="4">#REF!</definedName>
    <definedName name="Convertible_Debt_4_5">#REF!</definedName>
    <definedName name="Convertible_Debt_5_5" localSheetId="4">#REF!</definedName>
    <definedName name="Convertible_Debt_5_5">#REF!</definedName>
    <definedName name="Convertible_Debt_6_5" localSheetId="4">#REF!</definedName>
    <definedName name="Convertible_Debt_6_5">#REF!</definedName>
    <definedName name="Convertible_Preferred_1_5" localSheetId="4">#REF!</definedName>
    <definedName name="Convertible_Preferred_1_5">#REF!</definedName>
    <definedName name="Convertible_Preferred_2_5" localSheetId="4">#REF!</definedName>
    <definedName name="Convertible_Preferred_2_5">#REF!</definedName>
    <definedName name="Convertible_Preferred_3_5" localSheetId="4">#REF!</definedName>
    <definedName name="Convertible_Preferred_3_5">#REF!</definedName>
    <definedName name="Convertible_Preferred_4_5" localSheetId="4">#REF!</definedName>
    <definedName name="Convertible_Preferred_4_5">#REF!</definedName>
    <definedName name="Convertible_Preferred_5_5" localSheetId="4">#REF!</definedName>
    <definedName name="Convertible_Preferred_5_5">#REF!</definedName>
    <definedName name="Convertible_Preferred_6_5" localSheetId="4">#REF!</definedName>
    <definedName name="Convertible_Preferred_6_5">#REF!</definedName>
    <definedName name="copy_area" localSheetId="4">#REF!</definedName>
    <definedName name="copy_area">#REF!</definedName>
    <definedName name="Copytodebt" localSheetId="4">'[2]in-out'!#REF!</definedName>
    <definedName name="Copytodebt">'[2]in-out'!#REF!</definedName>
    <definedName name="CorW">'[48]W&amp;T'!$C$19</definedName>
    <definedName name="Cost_fung" localSheetId="4">#REF!</definedName>
    <definedName name="Cost_fung">#REF!</definedName>
    <definedName name="costacq" localSheetId="4">#REF!</definedName>
    <definedName name="costacq">#REF!</definedName>
    <definedName name="COUNT" localSheetId="4">#REF!</definedName>
    <definedName name="COUNT">#REF!</definedName>
    <definedName name="COUNTER" localSheetId="4">#REF!</definedName>
    <definedName name="COUNTER">#REF!</definedName>
    <definedName name="CountryCode">[49]ToC!$B$9</definedName>
    <definedName name="CountryName">[49]ToC!$B$7</definedName>
    <definedName name="countt" localSheetId="4">#REF!</definedName>
    <definedName name="countt">#REF!</definedName>
    <definedName name="CPF" localSheetId="4">#REF!</definedName>
    <definedName name="CPF">#REF!</definedName>
    <definedName name="CPI_Core" localSheetId="4">#REF!</definedName>
    <definedName name="CPI_Core">#REF!</definedName>
    <definedName name="CPI_NAT_monthly" localSheetId="4">#REF!</definedName>
    <definedName name="CPI_NAT_monthly">#REF!</definedName>
    <definedName name="Credit_Products" localSheetId="4">#REF!</definedName>
    <definedName name="Credit_Products">#REF!</definedName>
    <definedName name="CRestrMicro">[50]RestrMicro!$F$17</definedName>
    <definedName name="CriteriaConversion">'[37]USD Conversions'!$B$6:$E$69</definedName>
    <definedName name="CriteriaID">'[37]Statistics by Product (Source )'!$H$2:$H$21948</definedName>
    <definedName name="Crng_Landscape" localSheetId="4">#REF!</definedName>
    <definedName name="Crng_Landscape">#REF!</definedName>
    <definedName name="Crng_Normal" localSheetId="4">#REF!</definedName>
    <definedName name="Crng_Normal">#REF!</definedName>
    <definedName name="Crng_Portrait" localSheetId="4">#REF!</definedName>
    <definedName name="Crng_Portrait">#REF!</definedName>
    <definedName name="Crng_WPane" localSheetId="4">#REF!</definedName>
    <definedName name="Crng_WPane">#REF!</definedName>
    <definedName name="CSG" hidden="1">{"cap_structure",#N/A,FALSE,"Graph-Mkt Cap";"price",#N/A,FALSE,"Graph-Price";"ebit",#N/A,FALSE,"Graph-EBITDA";"ebitda",#N/A,FALSE,"Graph-EBITDA"}</definedName>
    <definedName name="curbanks">'[32]DMB prog'!$E$49:$AT$86</definedName>
    <definedName name="curr" localSheetId="4">[6]Inputs!#REF!</definedName>
    <definedName name="curr">[6]Inputs!#REF!</definedName>
    <definedName name="CurrencyCell" localSheetId="4">#REF!</definedName>
    <definedName name="CurrencyCell">#REF!</definedName>
    <definedName name="CurrencySymbol" localSheetId="4">#REF!</definedName>
    <definedName name="CurrencySymbol">#REF!</definedName>
    <definedName name="Current_account" localSheetId="4">#REF!</definedName>
    <definedName name="Current_account">#REF!</definedName>
    <definedName name="Current_or_Future">'[40]Data Validation'!$C$28:$D$28</definedName>
    <definedName name="CurrentPrice" localSheetId="4">#REF!</definedName>
    <definedName name="CurrentPrice">#REF!</definedName>
    <definedName name="CurRestSpr">[51]RestrSprint!$G$15</definedName>
    <definedName name="CurRestVB">[52]RestrVB!$G$15</definedName>
    <definedName name="CurrVintage">[53]Current!$D$66</definedName>
    <definedName name="CustomIndexDate" localSheetId="4">#REF!</definedName>
    <definedName name="CustomIndexDate">#REF!</definedName>
    <definedName name="CustomIndexValue" localSheetId="4">#REF!</definedName>
    <definedName name="CustomIndexValue">#REF!</definedName>
    <definedName name="Cwvu.GREY_ALL." localSheetId="4" hidden="1">#REF!</definedName>
    <definedName name="Cwvu.GREY_ALL." hidden="1">#REF!</definedName>
    <definedName name="CY_Accounts_Receivable" localSheetId="4">#REF!</definedName>
    <definedName name="CY_Accounts_Receivable">#REF!</definedName>
    <definedName name="CY_Cash" localSheetId="4">#REF!</definedName>
    <definedName name="CY_Cash">#REF!</definedName>
    <definedName name="CY_Common_Equity" localSheetId="4">#REF!</definedName>
    <definedName name="CY_Common_Equity">#REF!</definedName>
    <definedName name="CY_Cost_of_Sales" localSheetId="4">#REF!</definedName>
    <definedName name="CY_Cost_of_Sales">#REF!</definedName>
    <definedName name="CY_Current_Liabilities" localSheetId="4">#REF!</definedName>
    <definedName name="CY_Current_Liabilities">#REF!</definedName>
    <definedName name="CY_Depreciation" localSheetId="4">#REF!</definedName>
    <definedName name="CY_Depreciation">#REF!</definedName>
    <definedName name="CY_Gross_Profit" localSheetId="4">#REF!</definedName>
    <definedName name="CY_Gross_Profit">#REF!</definedName>
    <definedName name="CY_Inc_Bef_Tax" localSheetId="4">#REF!</definedName>
    <definedName name="CY_Inc_Bef_Tax">#REF!</definedName>
    <definedName name="CY_Intangible_Assets" localSheetId="4">#REF!</definedName>
    <definedName name="CY_Intangible_Assets">#REF!</definedName>
    <definedName name="CY_Interest_Expense" localSheetId="4">#REF!</definedName>
    <definedName name="CY_Interest_Expense">#REF!</definedName>
    <definedName name="CY_Inventory" localSheetId="4">#REF!</definedName>
    <definedName name="CY_Inventory">#REF!</definedName>
    <definedName name="CY_LIABIL_EQUITY" localSheetId="4">#REF!</definedName>
    <definedName name="CY_LIABIL_EQUITY">#REF!</definedName>
    <definedName name="CY_LT_Debt" localSheetId="4">#REF!</definedName>
    <definedName name="CY_LT_Debt">#REF!</definedName>
    <definedName name="CY_Market_Value_of_Equity" localSheetId="4">#REF!</definedName>
    <definedName name="CY_Market_Value_of_Equity">#REF!</definedName>
    <definedName name="CY_Marketable_Sec" localSheetId="4">#REF!</definedName>
    <definedName name="CY_Marketable_Sec">#REF!</definedName>
    <definedName name="CY_NET_PROFIT" localSheetId="4">#REF!</definedName>
    <definedName name="CY_NET_PROFIT">#REF!</definedName>
    <definedName name="CY_Net_Revenue" localSheetId="4">#REF!</definedName>
    <definedName name="CY_Net_Revenue">#REF!</definedName>
    <definedName name="CY_Operating_Income" localSheetId="4">#REF!</definedName>
    <definedName name="CY_Operating_Income">#REF!</definedName>
    <definedName name="CY_Other_Curr_Assets" localSheetId="4">#REF!</definedName>
    <definedName name="CY_Other_Curr_Assets">#REF!</definedName>
    <definedName name="CY_Other_LT_Assets" localSheetId="4">#REF!</definedName>
    <definedName name="CY_Other_LT_Assets">#REF!</definedName>
    <definedName name="CY_Other_LT_Liabilities" localSheetId="4">#REF!</definedName>
    <definedName name="CY_Other_LT_Liabilities">#REF!</definedName>
    <definedName name="CY_Preferred_Stock" localSheetId="4">#REF!</definedName>
    <definedName name="CY_Preferred_Stock">#REF!</definedName>
    <definedName name="CY_QUICK_ASSETS" localSheetId="4">#REF!</definedName>
    <definedName name="CY_QUICK_ASSETS">#REF!</definedName>
    <definedName name="CY_Retained_Earnings" localSheetId="4">#REF!</definedName>
    <definedName name="CY_Retained_Earnings">#REF!</definedName>
    <definedName name="CY_Tangible_Assets" localSheetId="4">#REF!</definedName>
    <definedName name="CY_Tangible_Assets">#REF!</definedName>
    <definedName name="CY_Tangible_Net_Worth" localSheetId="4">#REF!</definedName>
    <definedName name="CY_Tangible_Net_Worth">#REF!</definedName>
    <definedName name="CY_Taxes" localSheetId="4">#REF!</definedName>
    <definedName name="CY_Taxes">#REF!</definedName>
    <definedName name="CY_TOTAL_ASSETS" localSheetId="4">#REF!</definedName>
    <definedName name="CY_TOTAL_ASSETS">#REF!</definedName>
    <definedName name="CY_TOTAL_CURR_ASSETS" localSheetId="4">#REF!</definedName>
    <definedName name="CY_TOTAL_CURR_ASSETS">#REF!</definedName>
    <definedName name="CY_TOTAL_DEBT" localSheetId="4">#REF!</definedName>
    <definedName name="CY_TOTAL_DEBT">#REF!</definedName>
    <definedName name="CY_TOTAL_EQUITY" localSheetId="4">#REF!</definedName>
    <definedName name="CY_TOTAL_EQUITY">#REF!</definedName>
    <definedName name="CY_Working_Capital" localSheetId="4">#REF!</definedName>
    <definedName name="CY_Working_Capital">#REF!</definedName>
    <definedName name="cyp">'[54]FS-97'!$BA$90</definedName>
    <definedName name="D" localSheetId="4">#REF!</definedName>
    <definedName name="D">#REF!</definedName>
    <definedName name="D.FreqNum">[55]Sheet1!$D$10</definedName>
    <definedName name="D_B" localSheetId="4">#REF!</definedName>
    <definedName name="D_B">#REF!</definedName>
    <definedName name="D_G" localSheetId="4">#REF!</definedName>
    <definedName name="D_G">#REF!</definedName>
    <definedName name="D_Ind" localSheetId="4">#REF!</definedName>
    <definedName name="D_Ind">#REF!</definedName>
    <definedName name="D_L" localSheetId="4">#REF!</definedName>
    <definedName name="D_L">#REF!</definedName>
    <definedName name="D_O" localSheetId="4">#REF!</definedName>
    <definedName name="D_O">#REF!</definedName>
    <definedName name="D_S" localSheetId="4">#REF!</definedName>
    <definedName name="D_S">#REF!</definedName>
    <definedName name="D_SRM" localSheetId="4">#REF!</definedName>
    <definedName name="D_SRM">#REF!</definedName>
    <definedName name="D_SY" localSheetId="4">#REF!</definedName>
    <definedName name="D_SY">#REF!</definedName>
    <definedName name="DA" localSheetId="4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" localSheetId="4">#REF!</definedName>
    <definedName name="data">#REF!</definedName>
    <definedName name="DataAdjust" localSheetId="4">#REF!</definedName>
    <definedName name="DataAdjust">#REF!</definedName>
    <definedName name="_xlnm.Database" localSheetId="4">#REF!</definedName>
    <definedName name="_xlnm.Database">#REF!</definedName>
    <definedName name="Database_MI" localSheetId="4">#REF!</definedName>
    <definedName name="Database_MI">#REF!</definedName>
    <definedName name="DataRange" localSheetId="4">#REF!</definedName>
    <definedName name="DataRange">#REF!</definedName>
    <definedName name="date" localSheetId="4">#REF!</definedName>
    <definedName name="date">#REF!</definedName>
    <definedName name="DateHeader">[33]Controls!$E$27</definedName>
    <definedName name="DATES" localSheetId="4">#REF!</definedName>
    <definedName name="DATES">#REF!</definedName>
    <definedName name="DATES_A" localSheetId="4">#REF!</definedName>
    <definedName name="DATES_A">#REF!</definedName>
    <definedName name="DATES_Q" localSheetId="4">#REF!</definedName>
    <definedName name="DATES_Q">#REF!</definedName>
    <definedName name="dates_w" localSheetId="4">#REF!</definedName>
    <definedName name="dates_w">#REF!</definedName>
    <definedName name="Dates1" localSheetId="4">#REF!</definedName>
    <definedName name="Dates1">#REF!</definedName>
    <definedName name="datesaze" localSheetId="4">#REF!</definedName>
    <definedName name="datesaze">#REF!</definedName>
    <definedName name="datestjk" localSheetId="4">#REF!</definedName>
    <definedName name="datestjk">#REF!</definedName>
    <definedName name="datesuzb" localSheetId="4">#REF!</definedName>
    <definedName name="datesuzb">#REF!</definedName>
    <definedName name="DatesX">OFFSET([56]I_Rates!$A$5,1,0,COUNT([56]I_Rates!$A:$A)-1,1)</definedName>
    <definedName name="DB" localSheetId="4">#REF!</definedName>
    <definedName name="DB">#REF!</definedName>
    <definedName name="DB_Monitor">[49]ToC!$B$5</definedName>
    <definedName name="DBproj">#N/A</definedName>
    <definedName name="DCF" localSheetId="4">#REF!</definedName>
    <definedName name="DCF">#REF!</definedName>
    <definedName name="DCF_A" localSheetId="4">#REF!</definedName>
    <definedName name="DCF_A">#REF!</definedName>
    <definedName name="DCF_A2" localSheetId="4">#REF!</definedName>
    <definedName name="DCF_A2">#REF!</definedName>
    <definedName name="dcfsyn" hidden="1">{"summary1",#N/A,TRUE,"Comps";"summary2",#N/A,TRUE,"Comps";"summary3",#N/A,TRUE,"Comps"}</definedName>
    <definedName name="dd" hidden="1">{"Riqfin97",#N/A,FALSE,"Tran";"Riqfinpro",#N/A,FALSE,"Tran"}</definedName>
    <definedName name="ddd" hidden="1">{"Riqfin97",#N/A,FALSE,"Tran";"Riqfinpro",#N/A,FALSE,"Tran"}</definedName>
    <definedName name="ddddd" hidden="1">{"10yp tariffs",#N/A,FALSE,"Celtel alternative 6"}</definedName>
    <definedName name="dddddd" hidden="1">{"10yp profit and loss",#N/A,FALSE,"Celtel alternative 6"}</definedName>
    <definedName name="ddil" localSheetId="4">#REF!</definedName>
    <definedName name="ddil">#REF!</definedName>
    <definedName name="DEBRIEF" localSheetId="4">#REF!</definedName>
    <definedName name="DEBRIEF">#REF!</definedName>
    <definedName name="DEBT" localSheetId="4">#REF!</definedName>
    <definedName name="DEBT">#REF!</definedName>
    <definedName name="DEBT1" localSheetId="4">#REF!</definedName>
    <definedName name="DEBT1">#REF!</definedName>
    <definedName name="DEBT10" localSheetId="4">#REF!</definedName>
    <definedName name="DEBT10">#REF!</definedName>
    <definedName name="DEBT11" localSheetId="4">#REF!</definedName>
    <definedName name="DEBT11">#REF!</definedName>
    <definedName name="DEBT12" localSheetId="4">#REF!</definedName>
    <definedName name="DEBT12">#REF!</definedName>
    <definedName name="DEBT13" localSheetId="4">#REF!</definedName>
    <definedName name="DEBT13">#REF!</definedName>
    <definedName name="DEBT14" localSheetId="4">#REF!</definedName>
    <definedName name="DEBT14">#REF!</definedName>
    <definedName name="DEBT15" localSheetId="4">#REF!</definedName>
    <definedName name="DEBT15">#REF!</definedName>
    <definedName name="DEBT16" localSheetId="4">#REF!</definedName>
    <definedName name="DEBT16">#REF!</definedName>
    <definedName name="DEBT2" localSheetId="4">#REF!</definedName>
    <definedName name="DEBT2">#REF!</definedName>
    <definedName name="DEBT3" localSheetId="4">#REF!</definedName>
    <definedName name="DEBT3">#REF!</definedName>
    <definedName name="DEBT4" localSheetId="4">#REF!</definedName>
    <definedName name="DEBT4">#REF!</definedName>
    <definedName name="DEBT5" localSheetId="4">#REF!</definedName>
    <definedName name="DEBT5">#REF!</definedName>
    <definedName name="DEBT6" localSheetId="4">#REF!</definedName>
    <definedName name="DEBT6">#REF!</definedName>
    <definedName name="DEBT7" localSheetId="4">#REF!</definedName>
    <definedName name="DEBT7">#REF!</definedName>
    <definedName name="DEBT8" localSheetId="4">#REF!</definedName>
    <definedName name="DEBT8">#REF!</definedName>
    <definedName name="DEBT9" localSheetId="4">#REF!</definedName>
    <definedName name="DEBT9">#REF!</definedName>
    <definedName name="debtacq" localSheetId="4">#REF!</definedName>
    <definedName name="debtacq">#REF!</definedName>
    <definedName name="DebtbyCap">[5]D!$Q$31</definedName>
    <definedName name="debtpfma" localSheetId="4">#REF!</definedName>
    <definedName name="debtpfma">#REF!</definedName>
    <definedName name="debttar" localSheetId="4">#REF!</definedName>
    <definedName name="debttar">#REF!</definedName>
    <definedName name="decfxsale" localSheetId="4">#REF!</definedName>
    <definedName name="decfxsale">#REF!</definedName>
    <definedName name="DecSun1" localSheetId="4">DATE('მომსახურების სააგენტო 2020  (2'!CalendarYear,12,1)-WEEKDAY(DATE('მომსახურების სააგენტო 2020  (2'!CalendarYear,12,1))</definedName>
    <definedName name="DecSun1">DATE(CalendarYear,12,1)-WEEKDAY(DATE(CalendarYear,12,1))</definedName>
    <definedName name="DedflGhob2016">[42]SAK!$AO$82</definedName>
    <definedName name="DEFL" localSheetId="4">#REF!</definedName>
    <definedName name="DEFL">#REF!</definedName>
    <definedName name="depnacq" localSheetId="4">#REF!</definedName>
    <definedName name="depnacq">#REF!</definedName>
    <definedName name="depnpfma" localSheetId="4">#REF!</definedName>
    <definedName name="depnpfma">#REF!</definedName>
    <definedName name="depntar" localSheetId="4">#REF!</definedName>
    <definedName name="depntar">#REF!</definedName>
    <definedName name="DepositLower">OFFSET(DepositLowerLabel,1,0,COUNT([56]I_Rates!$D:$D)-1,1)</definedName>
    <definedName name="DepositLowerLabel">[56]I_Rates!$D$5</definedName>
    <definedName name="DepositUpper">OFFSET(DepositUpperLabel,1,0,COUNT([56]I_Rates!$C:$C)-1,1)</definedName>
    <definedName name="DepositUpperLabel">[56]I_Rates!$C$5</definedName>
    <definedName name="depreciation" localSheetId="4">#REF!</definedName>
    <definedName name="depreciation">#REF!</definedName>
    <definedName name="Devaluation">'[40]Data Validation'!$C$7:$E$7</definedName>
    <definedName name="df" localSheetId="4">#REF!</definedName>
    <definedName name="df">#REF!</definedName>
    <definedName name="dfd" hidden="1">{"FCB_ALL",#N/A,FALSE,"FCB";"GREY_ALL",#N/A,FALSE,"GREY"}</definedName>
    <definedName name="dfdas" hidden="1">{"FCB_ALL",#N/A,FALSE,"FCB";"GREY_ALL",#N/A,FALSE,"GREY"}</definedName>
    <definedName name="dfdfd" hidden="1">{"FCB_ALL",#N/A,FALSE,"FCB";"GREY_ALL",#N/A,FALSE,"GREY"}</definedName>
    <definedName name="dfdfdfd" hidden="1">{"FCB_ALL",#N/A,FALSE,"FCB"}</definedName>
    <definedName name="DG" localSheetId="4">#REF!</definedName>
    <definedName name="DG">#REF!</definedName>
    <definedName name="DG_S" localSheetId="4">#REF!</definedName>
    <definedName name="DG_S">#REF!</definedName>
    <definedName name="DGproj">#N/A</definedName>
    <definedName name="Difference" localSheetId="4">#REF!</definedName>
    <definedName name="Difference">#REF!</definedName>
    <definedName name="Disaggregations" localSheetId="4">#REF!</definedName>
    <definedName name="Disaggregations">#REF!</definedName>
    <definedName name="Discount_IDA" localSheetId="4">#REF!</definedName>
    <definedName name="Discount_IDA">#REF!</definedName>
    <definedName name="Discount_NC" localSheetId="4">[57]NPV_base!#REF!</definedName>
    <definedName name="Discount_NC">[57]NPV_base!#REF!</definedName>
    <definedName name="DiscountRate" localSheetId="4">#REF!</definedName>
    <definedName name="DiscountRate">#REF!</definedName>
    <definedName name="div" localSheetId="4">#REF!</definedName>
    <definedName name="div">#REF!</definedName>
    <definedName name="Div_Method" localSheetId="4">#REF!</definedName>
    <definedName name="Div_Method">#REF!</definedName>
    <definedName name="dividend.growth">'[47]Cvt. Debt'!$L$6</definedName>
    <definedName name="DO" localSheetId="4">#REF!</definedName>
    <definedName name="DO">#REF!</definedName>
    <definedName name="DOC" localSheetId="4">#REF!</definedName>
    <definedName name="DOC">#REF!</definedName>
    <definedName name="dollar" localSheetId="4">[6]Inputs!#REF!</definedName>
    <definedName name="dollar">[6]Inputs!#REF!</definedName>
    <definedName name="DollarHeader">[33]Controls!$E$20</definedName>
    <definedName name="domestic_financing" localSheetId="4">#REF!</definedName>
    <definedName name="domestic_financing">#REF!</definedName>
    <definedName name="Dpecent">[5]D!$Q$11</definedName>
    <definedName name="Dproj">#N/A</definedName>
    <definedName name="DPS_Curr_Yr" localSheetId="4">#REF!</definedName>
    <definedName name="DPS_Curr_Yr">#REF!</definedName>
    <definedName name="DPS_Lst_Yr" localSheetId="4">#REF!</definedName>
    <definedName name="DPS_Lst_Yr">#REF!</definedName>
    <definedName name="DPS_Next_Yr" localSheetId="4">#REF!</definedName>
    <definedName name="DPS_Next_Yr">#REF!</definedName>
    <definedName name="DS" localSheetId="4">#REF!</definedName>
    <definedName name="DS">#REF!</definedName>
    <definedName name="DSA_Assumptions" localSheetId="4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 localSheetId="4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4">#REF!</definedName>
    <definedName name="DSP">#REF!</definedName>
    <definedName name="DSPBproj">#N/A</definedName>
    <definedName name="DSPG" localSheetId="4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srfh" localSheetId="4">#REF!</definedName>
    <definedName name="dsrfh">#REF!</definedName>
    <definedName name="EBIT95" localSheetId="4">#REF!</definedName>
    <definedName name="EBIT95">#REF!</definedName>
    <definedName name="EBITDA" localSheetId="4">#REF!</definedName>
    <definedName name="EBITDA">#REF!</definedName>
    <definedName name="EBITDAbyInt">[5]D!$Q$33</definedName>
    <definedName name="ebitdacvr" localSheetId="4">#REF!</definedName>
    <definedName name="ebitdacvr">#REF!</definedName>
    <definedName name="EBITSENS" localSheetId="4">#REF!</definedName>
    <definedName name="EBITSENS">#REF!</definedName>
    <definedName name="EBRD" localSheetId="4">#REF!</definedName>
    <definedName name="EBRD">#REF!</definedName>
    <definedName name="EDNA" localSheetId="4">#REF!</definedName>
    <definedName name="EDNA">#REF!</definedName>
    <definedName name="EDNA_1">#N/A</definedName>
    <definedName name="EdssBatchRange" localSheetId="4">#REF!</definedName>
    <definedName name="EdssBatchRange">#REF!</definedName>
    <definedName name="ee" hidden="1">{"Tab1",#N/A,FALSE,"P";"Tab2",#N/A,FALSE,"P"}</definedName>
    <definedName name="eee" hidden="1">{"Tab1",#N/A,FALSE,"P";"Tab2",#N/A,FALSE,"P"}</definedName>
    <definedName name="eeeee" hidden="1">{"budget992000 tariff and usage",#N/A,FALSE,"Celtel alternative 6"}</definedName>
    <definedName name="eight" localSheetId="4">#REF!</definedName>
    <definedName name="eight">#REF!</definedName>
    <definedName name="elect" localSheetId="4">#REF!</definedName>
    <definedName name="elect">#REF!</definedName>
    <definedName name="ElectricCust">[5]D!$G$46</definedName>
    <definedName name="EMETEL" localSheetId="4">#REF!</definedName>
    <definedName name="EMETEL">#REF!</definedName>
    <definedName name="empty" localSheetId="4">#REF!</definedName>
    <definedName name="empty">#REF!</definedName>
    <definedName name="EMV">[5]D!$Q$18</definedName>
    <definedName name="enda">#N/A</definedName>
    <definedName name="endcell" localSheetId="4">#REF!</definedName>
    <definedName name="endcell">#REF!</definedName>
    <definedName name="EndDate" localSheetId="4">#REF!</definedName>
    <definedName name="EndDate">#REF!</definedName>
    <definedName name="EndDate2" localSheetId="4">#REF!</definedName>
    <definedName name="EndDate2">#REF!</definedName>
    <definedName name="EndDate3" localSheetId="4">#REF!</definedName>
    <definedName name="EndDate3">#REF!</definedName>
    <definedName name="EndDate4" localSheetId="4">#REF!</definedName>
    <definedName name="EndDate4">#REF!</definedName>
    <definedName name="english">[58]Cover!$A$1</definedName>
    <definedName name="Enterprise">'[44]ბიზნეს ინფო'!$R$1</definedName>
    <definedName name="EPS" localSheetId="4">#REF!</definedName>
    <definedName name="EPS">#REF!</definedName>
    <definedName name="EPS_Curr_Qtr" localSheetId="4">#REF!</definedName>
    <definedName name="EPS_Curr_Qtr">#REF!</definedName>
    <definedName name="EPS_Curr_Yr" localSheetId="4">#REF!</definedName>
    <definedName name="EPS_Curr_Yr">#REF!</definedName>
    <definedName name="EPS_Growth_Rate" localSheetId="4">#REF!</definedName>
    <definedName name="EPS_Growth_Rate">#REF!</definedName>
    <definedName name="EPS_Lst_Yr" localSheetId="4">#REF!</definedName>
    <definedName name="EPS_Lst_Yr">#REF!</definedName>
    <definedName name="EPS_Next_Yr" localSheetId="4">#REF!</definedName>
    <definedName name="EPS_Next_Yr">#REF!</definedName>
    <definedName name="EPS_Qtr_Date" localSheetId="4">#REF!</definedName>
    <definedName name="EPS_Qtr_Date">#REF!</definedName>
    <definedName name="eqty_short_version" localSheetId="4">[59]Eqty!#REF!</definedName>
    <definedName name="eqty_short_version">[59]Eqty!#REF!</definedName>
    <definedName name="Equity_Ticker" localSheetId="4">#REF!</definedName>
    <definedName name="Equity_Ticker">#REF!</definedName>
    <definedName name="equityacq" localSheetId="4">#REF!</definedName>
    <definedName name="equityacq">#REF!</definedName>
    <definedName name="equitypfma" localSheetId="4">#REF!</definedName>
    <definedName name="equitypfma">#REF!</definedName>
    <definedName name="equitytar" localSheetId="4">#REF!</definedName>
    <definedName name="equitytar">#REF!</definedName>
    <definedName name="ESAF_QUAR_GDP" localSheetId="4">#REF!</definedName>
    <definedName name="ESAF_QUAR_GDP">#REF!</definedName>
    <definedName name="esafr" localSheetId="4">#REF!</definedName>
    <definedName name="esafr">#REF!</definedName>
    <definedName name="EstGrth5Y">[5]D!$D$7</definedName>
    <definedName name="euro" localSheetId="4">[60]Inputs!#REF!</definedName>
    <definedName name="euro">[60]Inputs!#REF!</definedName>
    <definedName name="eurospot" localSheetId="4">[61]Inputs!#REF!</definedName>
    <definedName name="eurospot">[61]Inputs!#REF!</definedName>
    <definedName name="ex" localSheetId="4">#REF!</definedName>
    <definedName name="ex">#REF!</definedName>
    <definedName name="exchange" localSheetId="4">#REF!</definedName>
    <definedName name="exchange">#REF!</definedName>
    <definedName name="Exchange_Rate__as_of_9_7_00">"Rate"</definedName>
    <definedName name="exflow" localSheetId="4">#REF!</definedName>
    <definedName name="exflow">#REF!</definedName>
    <definedName name="ExitWRS">[62]Main!$AB$25</definedName>
    <definedName name="Expected_balance" localSheetId="4">#REF!</definedName>
    <definedName name="Expected_balance">#REF!</definedName>
    <definedName name="exratio">'[63]Pro Forma'!$R$3</definedName>
    <definedName name="ExtW">'[48]W&amp;T'!$C$16</definedName>
    <definedName name="F" localSheetId="4">#REF!</definedName>
    <definedName name="F">#REF!</definedName>
    <definedName name="F.Date2" localSheetId="4">IF([30]!D.FreqNum=4,IF(INT(MONTH([55]Sheet1!C1)/3)&lt;1,[55]Sheet1!C1,"Q"&amp;INT(MONTH([55]Sheet1!C1)/3)&amp;" "&amp;YEAR([55]Sheet1!C1)),TEXT([55]Sheet1!C1,IF([30]!D.FreqNum=5,"YYYY",IF([30]!D.FreqNum=3,"MMM YY",IF(AND(MONTH([55]Sheet1!C1048576)=MONTH([55]Sheet1!C1),ROW()&lt;&gt;ROW([55]Sheet1!$D$128)),"d","mmmm d, yyyy")))))</definedName>
    <definedName name="F.Date2">IF([30]!D.FreqNum=4,IF(INT(MONTH([55]Sheet1!C1)/3)&lt;1,[55]Sheet1!C1,"Q"&amp;INT(MONTH([55]Sheet1!C1)/3)&amp;" "&amp;YEAR([55]Sheet1!C1)),TEXT([55]Sheet1!C1,IF([30]!D.FreqNum=5,"YYYY",IF([30]!D.FreqNum=3,"MMM YY",IF(AND(MONTH([55]Sheet1!C1048576)=MONTH([55]Sheet1!C1),ROW()&lt;&gt;ROW([55]Sheet1!$D$128)),"d","mmmm d, yyyy")))))</definedName>
    <definedName name="F.Date4" localSheetId="4">IF(MOD(ROW()-ROW([55]Sheet1!$C$128),[30]!C.XAxisTicks2)=0,DATE(YEAR(OFFSET([55]Sheet1!A1,-[30]!C.XAxisTicks2,0,1,1)),MONTH(OFFSET([55]Sheet1!A1,-[30]!C.XAxisTicks2,0,1,1))+[30]!C.XScaleSkip,1),"")</definedName>
    <definedName name="F.Date4">IF(MOD(ROW()-ROW([55]Sheet1!$C$128),[30]!C.XAxisTicks2)=0,DATE(YEAR(OFFSET([55]Sheet1!A1,-[30]!C.XAxisTicks2,0,1,1)),MONTH(OFFSET([55]Sheet1!A1,-[30]!C.XAxisTicks2,0,1,1))+[30]!C.XScaleSkip,1),"")</definedName>
    <definedName name="FC" localSheetId="4">'[64]Combined Model'!#REF!</definedName>
    <definedName name="FC">'[64]Combined Model'!#REF!</definedName>
    <definedName name="fd" localSheetId="4">#REF!</definedName>
    <definedName name="fd">#REF!</definedName>
    <definedName name="fdjfd" localSheetId="4">#REF!</definedName>
    <definedName name="fdjfd">#REF!</definedName>
    <definedName name="fdjlsj" localSheetId="4">#REF!</definedName>
    <definedName name="fdjlsj">#REF!</definedName>
    <definedName name="FDP_0_1_aUrv" hidden="1">'[65]Income Statement'!$G$3</definedName>
    <definedName name="FDP_1_1_aUrv" hidden="1">'[65]Income Statement'!$G$4</definedName>
    <definedName name="FDP_10_1_aDrv" hidden="1">'[65]Income Statement'!$O$18</definedName>
    <definedName name="FDP_100_1_aUrv" hidden="1">'[65]Income Statement'!$L$83</definedName>
    <definedName name="FDP_101_1_aUrv" hidden="1">'[65]Income Statement'!$M$83</definedName>
    <definedName name="FDP_102_1_aUrv" hidden="1">'[65]Income Statement'!$N$83</definedName>
    <definedName name="FDP_103_1_aUrv" hidden="1">'[65]Income Statement'!$O$83</definedName>
    <definedName name="FDP_104_1_aUrv" hidden="1">'[65]Income Statement'!$E$84</definedName>
    <definedName name="FDP_105_1_aUrv" hidden="1">'[65]Income Statement'!$J$84</definedName>
    <definedName name="FDP_106_1_aUrv" hidden="1">'[65]Income Statement'!$K$84</definedName>
    <definedName name="FDP_107_1_aUrv" hidden="1">'[65]Income Statement'!$L$84</definedName>
    <definedName name="FDP_108_1_aUrv" hidden="1">'[65]Income Statement'!$M$84</definedName>
    <definedName name="FDP_109_1_aUrv" hidden="1">'[65]Income Statement'!$N$84</definedName>
    <definedName name="FDP_11_1_aDrv" hidden="1">'[65]Income Statement'!$S$16</definedName>
    <definedName name="FDP_110_1_aUrv" hidden="1">'[65]Income Statement'!$O$84</definedName>
    <definedName name="FDP_111_1_aUrv" hidden="1">'[65]Income Statement'!$E$89</definedName>
    <definedName name="FDP_112_1_aUrv" hidden="1">'[65]Income Statement'!$N$82</definedName>
    <definedName name="FDP_113_1_aUrv" hidden="1">'[65]Income Statement'!$J$89</definedName>
    <definedName name="FDP_114_1_aUrv" hidden="1">'[65]Income Statement'!$AI$89</definedName>
    <definedName name="FDP_115_1_aUrv" hidden="1">'[65]Income Statement'!$AJ$89</definedName>
    <definedName name="FDP_116_1_aUrv" hidden="1">'[65]Income Statement'!$E$90</definedName>
    <definedName name="FDP_117_1_aUrv" hidden="1">'[65]Income Statement'!$K$83</definedName>
    <definedName name="FDP_118_1_aUrv" hidden="1">'[65]Income Statement'!$J$90</definedName>
    <definedName name="FDP_119_1_aUrv" hidden="1">'[65]Income Statement'!$AI$90</definedName>
    <definedName name="FDP_12_1_aDrv" hidden="1">'[65]Income Statement'!$F$176</definedName>
    <definedName name="FDP_120_1_aUrv" hidden="1">'[65]Income Statement'!$AJ$90</definedName>
    <definedName name="FDP_121_1_aUrv" hidden="1">'[65]Income Statement'!$E$94</definedName>
    <definedName name="FDP_122_1_aUrv" hidden="1">'[65]Income Statement'!$AF$94</definedName>
    <definedName name="FDP_123_1_aUrv" hidden="1">'[65]Income Statement'!$AG$94</definedName>
    <definedName name="FDP_124_1_aUrv" hidden="1">'[65]Income Statement'!$E$95</definedName>
    <definedName name="FDP_125_1_aUrv" hidden="1">'[65]Income Statement'!$AF$95</definedName>
    <definedName name="FDP_126_1_aUrv" hidden="1">'[65]Income Statement'!$AG$95</definedName>
    <definedName name="FDP_127_1_aUrv" hidden="1">'[65]Income Statement'!$E$96</definedName>
    <definedName name="FDP_128_1_aUrv" hidden="1">'[65]Income Statement'!$AF$96</definedName>
    <definedName name="FDP_129_1_aUrv" hidden="1">'[65]Income Statement'!$AG$96</definedName>
    <definedName name="FDP_13_1_aUrv" hidden="1">'[65]Income Statement'!$O$27</definedName>
    <definedName name="FDP_130_1_aUrv" hidden="1">'[65]Income Statement'!$E$98</definedName>
    <definedName name="FDP_131_1_aSrv" hidden="1">'[65]Income Statement'!$G$98</definedName>
    <definedName name="FDP_132_1_aUrv" hidden="1">'[65]Income Statement'!$E$99</definedName>
    <definedName name="FDP_133_1_aUrv" hidden="1">'[65]Income Statement'!$AI$89</definedName>
    <definedName name="FDP_134_1_aUrv" hidden="1">'[65]Income Statement'!$E$100</definedName>
    <definedName name="FDP_135_1_aUrv" hidden="1">'[65]Income Statement'!$E$90</definedName>
    <definedName name="FDP_136_1_aSrv" hidden="1">'[65]Income Statement'!$G$90</definedName>
    <definedName name="FDP_137_1_aUrv" hidden="1">'[65]Income Statement'!$J$90</definedName>
    <definedName name="FDP_138_1_aUrv" hidden="1">'[65]Income Statement'!$E$102</definedName>
    <definedName name="FDP_139_1_aUrv" hidden="1">'[65]Income Statement'!$AJ$90</definedName>
    <definedName name="FDP_14_1_aUrv" hidden="1">'[65]Income Statement'!$O$28</definedName>
    <definedName name="FDP_140_1_aUrv" hidden="1">'[65]Income Statement'!$E$103</definedName>
    <definedName name="FDP_141_1_aUrv" hidden="1">'[65]Income Statement'!$AF$94</definedName>
    <definedName name="FDP_142_1_aUrv" hidden="1">'[65]Income Statement'!$AG$94</definedName>
    <definedName name="FDP_143_1_aUrv" hidden="1">'[65]Income Statement'!$E$95</definedName>
    <definedName name="FDP_144_1_aUrv" hidden="1">'[65]Income Statement'!$AF$95</definedName>
    <definedName name="FDP_145_1_aUrv" hidden="1">'[65]Income Statement'!$AG$95</definedName>
    <definedName name="FDP_146_1_aUrv" hidden="1">'[65]Income Statement'!$E$96</definedName>
    <definedName name="FDP_147_1_aUrv" hidden="1">'[65]Income Statement'!$AF$96</definedName>
    <definedName name="FDP_148_1_aUrv" hidden="1">'[65]Income Statement'!$AG$96</definedName>
    <definedName name="FDP_149_1_aUrv" hidden="1">'[65]Income Statement'!$E$98</definedName>
    <definedName name="FDP_15_1_aUrv" hidden="1">'[65]Income Statement'!$O$29</definedName>
    <definedName name="FDP_150_1_aSrv" hidden="1">'[65]Income Statement'!$G$98</definedName>
    <definedName name="FDP_151_1_aUrv" hidden="1">'[65]Income Statement'!$E$99</definedName>
    <definedName name="FDP_152_1_aSrv" hidden="1">'[65]Income Statement'!$G$99</definedName>
    <definedName name="FDP_153_1_aUrv" hidden="1">'[65]Income Statement'!$E$100</definedName>
    <definedName name="FDP_154_1_aSrv" hidden="1">'[65]Income Statement'!$G$100</definedName>
    <definedName name="FDP_155_1_aUrv" hidden="1">'[65]Income Statement'!$E$101</definedName>
    <definedName name="FDP_156_1_aSrv" hidden="1">'[65]Income Statement'!$G$101</definedName>
    <definedName name="FDP_157_1_aUrv" hidden="1">'[65]Income Statement'!$E$102</definedName>
    <definedName name="FDP_158_1_aSrv" hidden="1">'[65]Income Statement'!$G$102</definedName>
    <definedName name="FDP_159_1_aUrv" hidden="1">'[65]Income Statement'!$E$103</definedName>
    <definedName name="FDP_16_1_aUrv" hidden="1">'[65]Income Statement'!$O$7</definedName>
    <definedName name="FDP_160_1_aSrv" hidden="1">'[65]Income Statement'!$G$103</definedName>
    <definedName name="FDP_161_1_aDrv" hidden="1">'[65]Income Statement'!$F$172</definedName>
    <definedName name="FDP_162_1_aDrv" hidden="1">'[65]Income Statement'!$F$173</definedName>
    <definedName name="FDP_163_1_aDrv" hidden="1">'[65]Income Statement'!$F$174</definedName>
    <definedName name="FDP_164_1_aDrv" hidden="1">'[65]Income Statement'!$F$175</definedName>
    <definedName name="FDP_165_1_aDrv" hidden="1">'[65]Income Statement'!$F$177</definedName>
    <definedName name="FDP_166_1_aDrv" hidden="1">'[65]Income Statement'!$F$179</definedName>
    <definedName name="FDP_167_1_aDrv" hidden="1">'[65]Income Statement'!$F$180</definedName>
    <definedName name="FDP_168_1_aDrv" hidden="1">'[65]Income Statement'!$F$181</definedName>
    <definedName name="FDP_169_1_aDrv" hidden="1">'[65]Income Statement'!$F$182</definedName>
    <definedName name="FDP_17_1_aUrv" hidden="1">'[65]Income Statement'!$E$9</definedName>
    <definedName name="FDP_170_1_aDrv" hidden="1">'[65]Income Statement'!$F$183</definedName>
    <definedName name="FDP_171_1_aDrv" hidden="1">'[65]Income Statement'!$F$184</definedName>
    <definedName name="FDP_172_1_aDrv" hidden="1">'[65]Income Statement'!$E$196</definedName>
    <definedName name="FDP_173_1_aDrv" hidden="1">'[65]Income Statement'!$E$197</definedName>
    <definedName name="FDP_174_1_aUrv" hidden="1">'[65]Income Statement'!$E$59</definedName>
    <definedName name="FDP_175_1_aUrv" hidden="1">'[65]Income Statement'!$E$71</definedName>
    <definedName name="FDP_176_1_aUrv" hidden="1">'[65]Income Statement'!$O$10</definedName>
    <definedName name="FDP_177_1_aUrv" hidden="1">'[65]Income Statement'!$G$72</definedName>
    <definedName name="FDP_178_1_aUrv" hidden="1">'[65]Income Statement'!$I$3</definedName>
    <definedName name="FDP_179_1_aUrv" hidden="1">'[65]Income Statement'!$I$4</definedName>
    <definedName name="FDP_18_1_aUrv" hidden="1">'[65]Income Statement'!$E$10</definedName>
    <definedName name="FDP_180_1_aUdv" hidden="1">'[65]Income Statement'!$L$43</definedName>
    <definedName name="FDP_181_1_aUdv" hidden="1">'[65]Income Statement'!$M$43</definedName>
    <definedName name="FDP_182_1_aUdv" hidden="1">'[65]Income Statement'!$N$43</definedName>
    <definedName name="FDP_183_1_aUdv" hidden="1">'[65]Income Statement'!$O$43</definedName>
    <definedName name="FDP_184_1_aUdv" hidden="1">'[65]Income Statement'!$L$50</definedName>
    <definedName name="FDP_185_1_aUdv" hidden="1">'[65]Income Statement'!$M$50</definedName>
    <definedName name="FDP_186_1_aUdv" hidden="1">'[65]Income Statement'!$N$50</definedName>
    <definedName name="FDP_187_1_aUdv" hidden="1">'[65]Income Statement'!$O$50</definedName>
    <definedName name="FDP_188_1_aUdv" hidden="1">'[65]Income Statement'!$L$62</definedName>
    <definedName name="FDP_189_1_aUdv" hidden="1">'[65]Income Statement'!$M$62</definedName>
    <definedName name="FDP_19_1_aUrv" hidden="1">'[65]Income Statement'!$E$11</definedName>
    <definedName name="FDP_190_1_aUdv" hidden="1">'[65]Income Statement'!$N$62</definedName>
    <definedName name="FDP_191_1_aUdv" hidden="1">'[65]Income Statement'!$O$62</definedName>
    <definedName name="FDP_192_1_aUdv" hidden="1">'[65]Income Statement'!$L$67</definedName>
    <definedName name="FDP_193_1_aUdv" hidden="1">'[65]Income Statement'!$M$67</definedName>
    <definedName name="FDP_194_1_aUdv" hidden="1">'[65]Income Statement'!$N$67</definedName>
    <definedName name="FDP_195_1_aUdv" hidden="1">'[65]Income Statement'!$O$67</definedName>
    <definedName name="FDP_196_1_aUdv" hidden="1">'[65]Income Statement'!$L$55</definedName>
    <definedName name="FDP_197_1_aUdv" hidden="1">'[65]Income Statement'!$M$55</definedName>
    <definedName name="FDP_198_1_aUdv" hidden="1">'[65]Income Statement'!$N$55</definedName>
    <definedName name="FDP_199_1_aUdv" hidden="1">'[65]Income Statement'!$O$55</definedName>
    <definedName name="FDP_2_1_aUrv" hidden="1">'[65]Income Statement'!$O$6</definedName>
    <definedName name="FDP_20_1_aUrv" hidden="1">'[65]Income Statement'!$E$12</definedName>
    <definedName name="FDP_21_1_aUrv" hidden="1">'[65]Income Statement'!$E$13</definedName>
    <definedName name="FDP_22_1_aUrv" hidden="1">'[65]Income Statement'!$O$15</definedName>
    <definedName name="FDP_23_1_aDrv" hidden="1">'[65]Income Statement'!$O$19</definedName>
    <definedName name="FDP_24_1_aUrv" hidden="1">'[65]Income Statement'!$E$16</definedName>
    <definedName name="FDP_25_1_aUrv" hidden="1">'[65]Income Statement'!$E$17</definedName>
    <definedName name="FDP_26_1_aUrv" hidden="1">'[65]Income Statement'!$E$18</definedName>
    <definedName name="FDP_27_1_aUrv" hidden="1">'[65]Income Statement'!$E$19</definedName>
    <definedName name="FDP_28_1_aUrv" hidden="1">'[65]Income Statement'!$O$30</definedName>
    <definedName name="FDP_29_1_aDrv" hidden="1">'[65]Income Statement'!$E$8</definedName>
    <definedName name="FDP_3_1_aUrv" hidden="1">'[65]Income Statement'!$O$7</definedName>
    <definedName name="FDP_30_1_aUrv" hidden="1">'[65]Income Statement'!$E$22</definedName>
    <definedName name="FDP_31_1_aUrv" hidden="1">'[65]Income Statement'!$E$23</definedName>
    <definedName name="FDP_32_1_aUrv" hidden="1">'[65]Income Statement'!$E$24</definedName>
    <definedName name="FDP_33_1_aUrv" hidden="1">'[65]Income Statement'!$E$25</definedName>
    <definedName name="FDP_34_1_aUrv" hidden="1">'[65]Income Statement'!$E$26</definedName>
    <definedName name="FDP_35_1_aSrv" hidden="1">'[65]Income Statement'!$E$27</definedName>
    <definedName name="FDP_36_1_aUrv" hidden="1">'[65]Income Statement'!$E$28</definedName>
    <definedName name="FDP_37_1_aUrv" hidden="1">'[65]Income Statement'!$E$29</definedName>
    <definedName name="FDP_38_1_aUrv" hidden="1">'[65]Income Statement'!$E$30</definedName>
    <definedName name="FDP_39_1_aUrv" hidden="1">'[65]Income Statement'!$E$31</definedName>
    <definedName name="FDP_4_1_aUrv" hidden="1">'[65]Income Statement'!$O$8</definedName>
    <definedName name="FDP_40_1_aUrv" hidden="1">'[65]Income Statement'!$E$32</definedName>
    <definedName name="FDP_41_1_aSrv" hidden="1">'[65]Income Statement'!$E$20</definedName>
    <definedName name="FDP_42_1_aSrv" hidden="1">'[65]Income Statement'!$E$21</definedName>
    <definedName name="FDP_43_1_aUrv" hidden="1">'[65]Income Statement'!$E$35</definedName>
    <definedName name="FDP_44_1_aUrv" hidden="1">'[65]Income Statement'!$E$36</definedName>
    <definedName name="FDP_45_1_aUrv" hidden="1">'[65]Income Statement'!$E$37</definedName>
    <definedName name="FDP_46_1_aUrv" hidden="1">'[65]Income Statement'!$E$38</definedName>
    <definedName name="FDP_47_1_aUrv" hidden="1">'[65]Income Statement'!$E$39</definedName>
    <definedName name="FDP_48_1_aSrv" hidden="1">'[65]Income Statement'!$E$40</definedName>
    <definedName name="FDP_49_1_aUrv" hidden="1">'[65]Income Statement'!$E$28</definedName>
    <definedName name="FDP_5_1_aUrv" hidden="1">'[65]Income Statement'!$O$9</definedName>
    <definedName name="FDP_50_1_aUrv" hidden="1">'[65]Income Statement'!$E$42</definedName>
    <definedName name="FDP_51_1_aUrv" hidden="1">'[65]Income Statement'!$E$30</definedName>
    <definedName name="FDP_52_1_aUrv" hidden="1">'[65]Income Statement'!$E$44</definedName>
    <definedName name="FDP_53_1_aUrv" hidden="1">'[65]Income Statement'!$E$45</definedName>
    <definedName name="FDP_54_1_aUrv" hidden="1">'[65]Income Statement'!$E$46</definedName>
    <definedName name="FDP_55_1_aUrv" hidden="1">'[65]Income Statement'!$E$50</definedName>
    <definedName name="FDP_56_1_aUrv" hidden="1">'[65]Income Statement'!$E$51</definedName>
    <definedName name="FDP_57_1_aUrv" hidden="1">'[65]Income Statement'!$E$36</definedName>
    <definedName name="FDP_58_1_aUrv" hidden="1">'[65]Income Statement'!$E$53</definedName>
    <definedName name="FDP_59_1_aUrv" hidden="1">'[65]Income Statement'!$E$54</definedName>
    <definedName name="FDP_6_1_aUrv" hidden="1">'[65]Income Statement'!$O$10</definedName>
    <definedName name="FDP_60_1_aUrv" hidden="1">'[65]Income Statement'!$E$55</definedName>
    <definedName name="FDP_61_1_aSrv" hidden="1">'[65]Income Statement'!$E$40</definedName>
    <definedName name="FDP_62_1_aSrv" hidden="1">'[65]Income Statement'!$E$41</definedName>
    <definedName name="FDP_63_1_aUrv" hidden="1">'[65]Income Statement'!$E$42</definedName>
    <definedName name="FDP_64_1_aSrv" hidden="1">'[65]Income Statement'!$G$42</definedName>
    <definedName name="FDP_65_1_aSrv" hidden="1">'[65]Income Statement'!$E$60</definedName>
    <definedName name="FDP_66_1_aUrv" hidden="1">'[65]Income Statement'!$E$61</definedName>
    <definedName name="FDP_67_1_aUrv" hidden="1">'[65]Income Statement'!$E$62</definedName>
    <definedName name="FDP_68_1_aUrv" hidden="1">'[65]Income Statement'!$E$63</definedName>
    <definedName name="FDP_69_1_aUrv" hidden="1">'[65]Income Statement'!$O$16</definedName>
    <definedName name="FDP_7_1_aUrv" hidden="1">'[65]Income Statement'!$O$11</definedName>
    <definedName name="FDP_70_1_aDrv" hidden="1">'[65]Income Statement'!$S$14</definedName>
    <definedName name="FDP_71_1_aUrv" hidden="1">'[65]Income Statement'!$U$13</definedName>
    <definedName name="FDP_72_1_aDrv" hidden="1">'[65]Income Statement'!$S$13</definedName>
    <definedName name="FDP_73_1_aUrv" hidden="1">'[65]Income Statement'!$E$68</definedName>
    <definedName name="FDP_74_1_aUrv" hidden="1">'[65]Income Statement'!$E$51</definedName>
    <definedName name="FDP_75_1_aSrv" hidden="1">'[65]Income Statement'!$E$70</definedName>
    <definedName name="FDP_76_1_aUrv" hidden="1">'[65]Income Statement'!$E$71</definedName>
    <definedName name="FDP_77_1_aUrv" hidden="1">'[65]Income Statement'!$E$72</definedName>
    <definedName name="FDP_78_1_aUrv" hidden="1">'[65]Income Statement'!$J$77</definedName>
    <definedName name="FDP_79_1_aUrv" hidden="1">'[65]Income Statement'!$K$77</definedName>
    <definedName name="FDP_8_1_aDrv" hidden="1">'[65]Income Statement'!$S$19</definedName>
    <definedName name="FDP_80_1_aUrv" hidden="1">'[65]Income Statement'!$L$77</definedName>
    <definedName name="FDP_81_1_aSrv" hidden="1">'[65]Income Statement'!$E$58</definedName>
    <definedName name="FDP_82_1_aUrv" hidden="1">'[65]Income Statement'!$N$77</definedName>
    <definedName name="FDP_83_1_aSrv" hidden="1">'[65]Income Statement'!$E$61</definedName>
    <definedName name="FDP_84_1_aUrv" hidden="1">'[65]Income Statement'!$J$78</definedName>
    <definedName name="FDP_85_1_aUrv" hidden="1">'[65]Income Statement'!$K$78</definedName>
    <definedName name="FDP_86_1_aUrv" hidden="1">'[65]Income Statement'!$L$78</definedName>
    <definedName name="FDP_87_1_aSrv" hidden="1">'[65]Income Statement'!$E$65</definedName>
    <definedName name="FDP_88_1_aUrv" hidden="1">'[65]Income Statement'!$N$78</definedName>
    <definedName name="FDP_89_1_aSrv" hidden="1">'[65]Income Statement'!$E$67</definedName>
    <definedName name="FDP_9_1_aDrv" hidden="1">'[65]Income Statement'!$S$18</definedName>
    <definedName name="FDP_90_1_aUrv" hidden="1">'[65]Income Statement'!$E$82</definedName>
    <definedName name="FDP_91_1_aUrv" hidden="1">'[65]Income Statement'!$J$82</definedName>
    <definedName name="FDP_92_1_aSrv" hidden="1">'[65]Income Statement'!$E$70</definedName>
    <definedName name="FDP_93_1_aDrv" hidden="1">'[65]Income Statement'!$E$72</definedName>
    <definedName name="FDP_94_1_aUrv" hidden="1">'[65]Income Statement'!$M$82</definedName>
    <definedName name="FDP_95_1_aUrv" hidden="1">'[65]Income Statement'!$N$82</definedName>
    <definedName name="FDP_96_1_aUrv" hidden="1">'[65]Income Statement'!$O$82</definedName>
    <definedName name="FDP_97_1_aUrv" hidden="1">'[65]Income Statement'!$E$83</definedName>
    <definedName name="FDP_98_1_aUrv" hidden="1">'[65]Income Statement'!$J$83</definedName>
    <definedName name="FDP_99_1_aUrv" hidden="1">'[65]Income Statement'!$K$83</definedName>
    <definedName name="Feb_98" localSheetId="4">#REF!</definedName>
    <definedName name="Feb_98">#REF!</definedName>
    <definedName name="FebSun1" localSheetId="4">DATE('მომსახურების სააგენტო 2020  (2'!CalendarYear,2,1)-WEEKDAY(DATE('მომსახურების სააგენტო 2020  (2'!CalendarYear,2,1))</definedName>
    <definedName name="FebSun1">DATE(CalendarYear,2,1)-WEEKDAY(DATE(CalendarYear,2,1))</definedName>
    <definedName name="ff" hidden="1">{"Tab1",#N/A,FALSE,"P";"Tab2",#N/A,FALSE,"P"}</definedName>
    <definedName name="fff" hidden="1">{"Tab1",#N/A,FALSE,"P";"Tab2",#N/A,FALSE,"P"}</definedName>
    <definedName name="ffffff" hidden="1">{"budget992000 capex",#N/A,FALSE,"Celtel alternative 6"}</definedName>
    <definedName name="fg" localSheetId="4">#REF!</definedName>
    <definedName name="fg">#REF!</definedName>
    <definedName name="fgfkjfk" localSheetId="4">#REF!</definedName>
    <definedName name="fgfkjfk">#REF!</definedName>
    <definedName name="Final_Summary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inan" localSheetId="4">#REF!</definedName>
    <definedName name="finan">#REF!</definedName>
    <definedName name="finan1" localSheetId="4">#REF!</definedName>
    <definedName name="finan1">#REF!</definedName>
    <definedName name="FINANCING" localSheetId="4">#REF!</definedName>
    <definedName name="FINANCING">#REF!</definedName>
    <definedName name="FinW">'[48]W&amp;T'!$C$18</definedName>
    <definedName name="FirstDate" localSheetId="4">#REF!</definedName>
    <definedName name="FirstDate">#REF!</definedName>
    <definedName name="fis_98" localSheetId="4">#REF!</definedName>
    <definedName name="fis_98">#REF!</definedName>
    <definedName name="fis_gdp" localSheetId="4">#REF!</definedName>
    <definedName name="fis_gdp">#REF!</definedName>
    <definedName name="fis_lari" localSheetId="4">#REF!</definedName>
    <definedName name="fis_lari">#REF!</definedName>
    <definedName name="Fisc" localSheetId="4">#REF!</definedName>
    <definedName name="Fisc">#REF!</definedName>
    <definedName name="FISUM" localSheetId="4">#REF!</definedName>
    <definedName name="FISUM">#REF!</definedName>
    <definedName name="fjsf" localSheetId="4">#REF!</definedName>
    <definedName name="fjsf">#REF!</definedName>
    <definedName name="FLOPEC" localSheetId="4">#REF!</definedName>
    <definedName name="FLOPEC">#REF!</definedName>
    <definedName name="FMB" localSheetId="4">#REF!</definedName>
    <definedName name="FMB">#REF!</definedName>
    <definedName name="FMV">[5]D!$Q$19</definedName>
    <definedName name="FODESEC" localSheetId="4">#REF!</definedName>
    <definedName name="FODESEC">#REF!</definedName>
    <definedName name="Footnote1" localSheetId="4">#REF!</definedName>
    <definedName name="Footnote1">#REF!</definedName>
    <definedName name="footnote2" localSheetId="4">#REF!</definedName>
    <definedName name="footnote2">#REF!</definedName>
    <definedName name="Foreign_liabilities" localSheetId="4">#REF!</definedName>
    <definedName name="Foreign_liabilities">#REF!</definedName>
    <definedName name="FRAMENO" localSheetId="4">#REF!</definedName>
    <definedName name="FRAMENO">#REF!</definedName>
    <definedName name="framework_macro" localSheetId="4">#REF!</definedName>
    <definedName name="framework_macro">#REF!</definedName>
    <definedName name="framework_macro_new" localSheetId="4">#REF!</definedName>
    <definedName name="framework_macro_new">#REF!</definedName>
    <definedName name="framework_monetary" localSheetId="4">#REF!</definedName>
    <definedName name="framework_monetary">#REF!</definedName>
    <definedName name="FRAMEYES" localSheetId="4">#REF!</definedName>
    <definedName name="FRAMEYES">#REF!</definedName>
    <definedName name="FreezeCell" localSheetId="4">#REF!</definedName>
    <definedName name="FreezeCell">#REF!</definedName>
    <definedName name="FreqName" localSheetId="4">#REF!</definedName>
    <definedName name="FreqName">#REF!</definedName>
    <definedName name="Frequency" localSheetId="4">#REF!</definedName>
    <definedName name="Frequency">#REF!</definedName>
    <definedName name="fsuout" localSheetId="4">#REF!</definedName>
    <definedName name="fsuout">#REF!</definedName>
    <definedName name="FUEL" localSheetId="4">[24]Sheet2!#REF!</definedName>
    <definedName name="FUEL">[24]Sheet2!#REF!</definedName>
    <definedName name="FuelMix">[5]D!$B$51</definedName>
    <definedName name="Fun_adg_2">'[25]GFSM2001 Functional'!$G$144:$H$233</definedName>
    <definedName name="Fun_adg_sak_3">'[25]GFSM2001 Functional'!$G$144:$I$233</definedName>
    <definedName name="Fun_avt_2">'[25]GFSM2001 Functional'!$J$144:$K$233</definedName>
    <definedName name="Fun_avt_sak_3">'[25]GFSM2001 Functional'!$J$144:$L$233</definedName>
    <definedName name="Fun_mizn_2">'[25]GFSM2001 Functional'!$B$144:$C$233</definedName>
    <definedName name="Fun_sax_3">'[25]GFSM2001 Functional'!$D$144:$F$300</definedName>
    <definedName name="fun_sax_sak_2">'[25]GFSM2001 Functional'!$O$144:$P$233</definedName>
    <definedName name="Funding">[66]Sheet1!$D$1:$D$10</definedName>
    <definedName name="funds" localSheetId="4">#REF!</definedName>
    <definedName name="funds">#REF!</definedName>
    <definedName name="funqc.adgil." localSheetId="4">'[25]GFSM2001 Functional'!#REF!</definedName>
    <definedName name="funqc.adgil.">'[25]GFSM2001 Functional'!#REF!</definedName>
    <definedName name="Funqc_sul_F">'[25]GFSM2001 Functional'!$C$255:$L$468</definedName>
    <definedName name="Future_Change">'[40]Data Validation'!$C$8:$E$8</definedName>
    <definedName name="FVbyEBIT">[5]D!$Q$27</definedName>
    <definedName name="FVbyEBITDA">[5]D!$Q$28</definedName>
    <definedName name="FVbyRev">[5]D!$Q$29</definedName>
    <definedName name="FwdPayout">[5]D!$Q$35</definedName>
    <definedName name="FX">[5]EON!$M$2</definedName>
    <definedName name="fx_2" localSheetId="4">[41]Inputs!#REF!</definedName>
    <definedName name="fx_2">[41]Inputs!#REF!</definedName>
    <definedName name="FYE" localSheetId="4">[60]Assum!#REF!</definedName>
    <definedName name="FYE">[60]Assum!#REF!</definedName>
    <definedName name="fytf" localSheetId="4">#REF!</definedName>
    <definedName name="fytf">#REF!</definedName>
    <definedName name="g" localSheetId="4">#REF!</definedName>
    <definedName name="g">#REF!</definedName>
    <definedName name="GaA_5yr" localSheetId="4">#REF!</definedName>
    <definedName name="GaA_5yr">#REF!</definedName>
    <definedName name="GaA_7yr" localSheetId="4">#REF!</definedName>
    <definedName name="GaA_7yr">#REF!</definedName>
    <definedName name="GaA_qtr" localSheetId="4">#REF!</definedName>
    <definedName name="GaA_qtr">#REF!</definedName>
    <definedName name="GaA_yr1" localSheetId="4">'[67]OpEx Detail'!#REF!</definedName>
    <definedName name="GaA_yr1">'[67]OpEx Detail'!#REF!</definedName>
    <definedName name="GaA_yr2" localSheetId="4">'[67]OpEx Detail'!#REF!</definedName>
    <definedName name="GaA_yr2">'[67]OpEx Detail'!#REF!</definedName>
    <definedName name="GaA_yrf" localSheetId="4">'[67]OpEx Detail'!#REF!</definedName>
    <definedName name="GaA_yrf">'[67]OpEx Detail'!#REF!</definedName>
    <definedName name="GAP" localSheetId="4">#REF!</definedName>
    <definedName name="GAP">#REF!</definedName>
    <definedName name="GAPFGFROM" localSheetId="4">#REF!</definedName>
    <definedName name="GAPFGFROM">#REF!</definedName>
    <definedName name="GAPFGTO" localSheetId="4">#REF!</definedName>
    <definedName name="GAPFGTO">#REF!</definedName>
    <definedName name="GAPSTFROM" localSheetId="4">#REF!</definedName>
    <definedName name="GAPSTFROM">#REF!</definedName>
    <definedName name="GAPSTTO" localSheetId="4">#REF!</definedName>
    <definedName name="GAPSTTO">#REF!</definedName>
    <definedName name="GAPTEST" localSheetId="4">#REF!</definedName>
    <definedName name="GAPTEST">#REF!</definedName>
    <definedName name="GAPTESTFG" localSheetId="4">#REF!</definedName>
    <definedName name="GAPTESTFG">#REF!</definedName>
    <definedName name="GasCust">[5]D!$G$47</definedName>
    <definedName name="GCB" localSheetId="4">#REF!</definedName>
    <definedName name="GCB">#REF!</definedName>
    <definedName name="GCB_NGDP">#N/A</definedName>
    <definedName name="GCB_NGDP_1">#N/A</definedName>
    <definedName name="GCD" localSheetId="4">#REF!</definedName>
    <definedName name="GCD">#REF!</definedName>
    <definedName name="GCEI" localSheetId="4">#REF!</definedName>
    <definedName name="GCEI">#REF!</definedName>
    <definedName name="GCENL" localSheetId="4">#REF!</definedName>
    <definedName name="GCENL">#REF!</definedName>
    <definedName name="GCND" localSheetId="4">#REF!</definedName>
    <definedName name="GCND">#REF!</definedName>
    <definedName name="GCND_NGDP" localSheetId="4">#REF!</definedName>
    <definedName name="GCND_NGDP">#REF!</definedName>
    <definedName name="GCRG" localSheetId="4">#REF!</definedName>
    <definedName name="GCRG">#REF!</definedName>
    <definedName name="gdwillperiod" localSheetId="4">#REF!</definedName>
    <definedName name="gdwillperiod">#REF!</definedName>
    <definedName name="GEO" localSheetId="4">[20]!'[Macros Import].qbop'</definedName>
    <definedName name="GEO">[20]!'[Macros Import].qbop'</definedName>
    <definedName name="Georgia_Annualy" localSheetId="4">'[68]GEO Files Location'!#REF!</definedName>
    <definedName name="Georgia_Annualy">'[68]GEO Files Location'!#REF!</definedName>
    <definedName name="GGB" localSheetId="4">#REF!</definedName>
    <definedName name="GGB">#REF!</definedName>
    <definedName name="GGB_NGDP">#N/A</definedName>
    <definedName name="GGB_NGDP_1">#N/A</definedName>
    <definedName name="GGD" localSheetId="4">#REF!</definedName>
    <definedName name="GGD">#REF!</definedName>
    <definedName name="GGED" localSheetId="4">#REF!</definedName>
    <definedName name="GGED">#REF!</definedName>
    <definedName name="GGEI" localSheetId="4">#REF!</definedName>
    <definedName name="GGEI">#REF!</definedName>
    <definedName name="GGENL" localSheetId="4">#REF!</definedName>
    <definedName name="GGENL">#REF!</definedName>
    <definedName name="ggg" hidden="1">{"Riqfin97",#N/A,FALSE,"Tran";"Riqfinpro",#N/A,FALSE,"Tran"}</definedName>
    <definedName name="ggggg" localSheetId="4" hidden="1">'[69]J(Priv.Cap)'!#REF!</definedName>
    <definedName name="ggggg" hidden="1">'[69]J(Priv.Cap)'!#REF!</definedName>
    <definedName name="ggggggg" hidden="1">{"budget992000 profit and loss",#N/A,FALSE,"Celtel alternative 6"}</definedName>
    <definedName name="GGND" localSheetId="4">#REF!</definedName>
    <definedName name="GGND">#REF!</definedName>
    <definedName name="GGRG" localSheetId="4">#REF!</definedName>
    <definedName name="GGRG">#REF!</definedName>
    <definedName name="ghj" localSheetId="4">#REF!</definedName>
    <definedName name="ghj">#REF!</definedName>
    <definedName name="GorMiw2016">[42]SAK!$AO$83</definedName>
    <definedName name="Gpercent">[5]D!$Q$9</definedName>
    <definedName name="Grace_IDA" localSheetId="4">#REF!</definedName>
    <definedName name="Grace_IDA">#REF!</definedName>
    <definedName name="Grace_NC" localSheetId="4">[57]NPV_base!#REF!</definedName>
    <definedName name="Grace_NC">[57]NPV_base!#REF!</definedName>
    <definedName name="Gross_reserves" localSheetId="4">#REF!</definedName>
    <definedName name="Gross_reserves">#REF!</definedName>
    <definedName name="grow" localSheetId="4">#REF!</definedName>
    <definedName name="grow">#REF!</definedName>
    <definedName name="guild" localSheetId="4">[60]Inputs!#REF!</definedName>
    <definedName name="guild">[60]Inputs!#REF!</definedName>
    <definedName name="gun">[70]Inputs!$F$3</definedName>
    <definedName name="Gurjn2016">[42]SAK!$AO$81</definedName>
    <definedName name="Hds_98" localSheetId="4">#REF!</definedName>
    <definedName name="Hds_98">#REF!</definedName>
    <definedName name="Hds_99" localSheetId="4">#REF!</definedName>
    <definedName name="Hds_99">#REF!</definedName>
    <definedName name="Hds_yrs" localSheetId="4">#REF!</definedName>
    <definedName name="Hds_yrs">#REF!</definedName>
    <definedName name="HeaderSpot" localSheetId="4">#REF!</definedName>
    <definedName name="HeaderSpot">#REF!</definedName>
    <definedName name="headings1" localSheetId="4">#REF!</definedName>
    <definedName name="headings1">#REF!</definedName>
    <definedName name="hello" hidden="1">{#N/A,#N/A,FALSE,"CB";#N/A,#N/A,FALSE,"CMB";#N/A,#N/A,FALSE,"BSYS";#N/A,#N/A,FALSE,"NBFI";#N/A,#N/A,FALSE,"FSYS"}</definedName>
    <definedName name="hello_1" hidden="1">{#N/A,#N/A,FALSE,"CB";#N/A,#N/A,FALSE,"CMB";#N/A,#N/A,FALSE,"BSYS";#N/A,#N/A,FALSE,"NBFI";#N/A,#N/A,FALSE,"FSYS"}</definedName>
    <definedName name="hello_2" hidden="1">{#N/A,#N/A,FALSE,"CB";#N/A,#N/A,FALSE,"CMB";#N/A,#N/A,FALSE,"BSYS";#N/A,#N/A,FALSE,"NBFI";#N/A,#N/A,FALSE,"FSYS"}</definedName>
    <definedName name="HELP" localSheetId="4">#REF!</definedName>
    <definedName name="HELP">#REF!</definedName>
    <definedName name="HERE" localSheetId="4">#REF!</definedName>
    <definedName name="HERE">#REF!</definedName>
    <definedName name="hgf" localSheetId="4">#REF!</definedName>
    <definedName name="hgf">#REF!</definedName>
    <definedName name="hhh" localSheetId="4">#REF!</definedName>
    <definedName name="hhh">#REF!</definedName>
    <definedName name="High" localSheetId="4">[71]MOE!#REF!</definedName>
    <definedName name="High">[71]MOE!#REF!</definedName>
    <definedName name="High52">[5]D!$M$11</definedName>
    <definedName name="HighPrice" localSheetId="4">#REF!</definedName>
    <definedName name="HighPrice">#REF!</definedName>
    <definedName name="highyield.date" localSheetId="4">#REF!</definedName>
    <definedName name="highyield.date">#REF!</definedName>
    <definedName name="HistoCell" localSheetId="4">#REF!</definedName>
    <definedName name="HistoCell">#REF!</definedName>
    <definedName name="HistoComplement" localSheetId="4">#REF!</definedName>
    <definedName name="HistoComplement">#REF!</definedName>
    <definedName name="HistoType" localSheetId="4">#REF!</definedName>
    <definedName name="HistoType">#REF!</definedName>
    <definedName name="hjhl" localSheetId="4">#REF!</definedName>
    <definedName name="hjhl">#REF!</definedName>
    <definedName name="HKD_USD">[72]Assumptions!$B$3</definedName>
    <definedName name="hkjh" localSheetId="4">[73]!hkjh</definedName>
    <definedName name="hkjh">[73]!hkjh</definedName>
    <definedName name="hlkjg" localSheetId="4">#REF!</definedName>
    <definedName name="hlkjg">#REF!</definedName>
    <definedName name="home" localSheetId="4">#REF!</definedName>
    <definedName name="home">#REF!</definedName>
    <definedName name="hq_staffing" localSheetId="4">#REF!</definedName>
    <definedName name="hq_staffing">#REF!</definedName>
    <definedName name="hy.date" localSheetId="4">#REF!</definedName>
    <definedName name="hy.date">#REF!</definedName>
    <definedName name="i" localSheetId="4">#REF!</definedName>
    <definedName name="i">#REF!</definedName>
    <definedName name="IAD">[5]D!$M$9</definedName>
    <definedName name="IBESEPSY1">[5]D!$M$6</definedName>
    <definedName name="IBESEPSY2">[5]D!$M$7</definedName>
    <definedName name="IBESEPSY3">[5]D!$M$8</definedName>
    <definedName name="IDAr" localSheetId="4">#REF!</definedName>
    <definedName name="IDAr">#REF!</definedName>
    <definedName name="IESS" localSheetId="4">#REF!</definedName>
    <definedName name="IESS">#REF!</definedName>
    <definedName name="ii" hidden="1">{"Tab1",#N/A,FALSE,"P";"Tab2",#N/A,FALSE,"P"}</definedName>
    <definedName name="IM" localSheetId="4">#REF!</definedName>
    <definedName name="IM">#REF!</definedName>
    <definedName name="ima" localSheetId="4">#REF!</definedName>
    <definedName name="ima">#REF!</definedName>
    <definedName name="IMF" localSheetId="4">#REF!</definedName>
    <definedName name="IMF">#REF!</definedName>
    <definedName name="imishli1" localSheetId="4">#REF!</definedName>
    <definedName name="imishli1">#REF!</definedName>
    <definedName name="import_qbop" localSheetId="4">[17]!'[Macros Import].qbop'</definedName>
    <definedName name="import_qbop">[17]!'[Macros Import].qbop'</definedName>
    <definedName name="ImportantDates" localSheetId="4">#REF!</definedName>
    <definedName name="ImportantDates">#REF!</definedName>
    <definedName name="In_millions_of_lei" localSheetId="4">#REF!</definedName>
    <definedName name="In_millions_of_lei">#REF!</definedName>
    <definedName name="In_millions_of_U.S._dollars" localSheetId="4">#REF!</definedName>
    <definedName name="In_millions_of_U.S._dollars">#REF!</definedName>
    <definedName name="inc_5yr" localSheetId="4">'[67]OpEx Detail'!#REF!</definedName>
    <definedName name="inc_5yr">'[67]OpEx Detail'!#REF!</definedName>
    <definedName name="inc_7yr" localSheetId="4">'[67]OpEx Detail'!#REF!</definedName>
    <definedName name="inc_7yr">'[67]OpEx Detail'!#REF!</definedName>
    <definedName name="inc_qtr" localSheetId="4">'[67]OpEx Detail'!#REF!</definedName>
    <definedName name="inc_qtr">'[67]OpEx Detail'!#REF!</definedName>
    <definedName name="inc_yr1" localSheetId="4">'[67]OpEx Detail'!#REF!</definedName>
    <definedName name="inc_yr1">'[67]OpEx Detail'!#REF!</definedName>
    <definedName name="inc_yr2" localSheetId="4">'[67]OpEx Detail'!#REF!</definedName>
    <definedName name="inc_yr2">'[67]OpEx Detail'!#REF!</definedName>
    <definedName name="inc_yrf" localSheetId="4">'[67]OpEx Detail'!#REF!</definedName>
    <definedName name="inc_yrf">'[67]OpEx Detail'!#REF!</definedName>
    <definedName name="include.spread.flag">[47]Common!$E$6</definedName>
    <definedName name="IncrementCell" localSheetId="4">#REF!</definedName>
    <definedName name="IncrementCell">#REF!</definedName>
    <definedName name="ind" localSheetId="4">#REF!</definedName>
    <definedName name="ind">#REF!</definedName>
    <definedName name="Indai" hidden="1">{"Rpt1",#N/A,FALSE,"Recap";"Rpt1",#N/A,FALSE,"Charts"}</definedName>
    <definedName name="Index" localSheetId="4">#REF!</definedName>
    <definedName name="Index">#REF!</definedName>
    <definedName name="Index_Offer" localSheetId="4">#REF!</definedName>
    <definedName name="Index_Offer">#REF!</definedName>
    <definedName name="India" hidden="1">{"Rpt1",#N/A,FALSE,"Recap";"Rpt1",#N/A,FALSE,"Charts"}</definedName>
    <definedName name="indirect_inputs" localSheetId="4">#REF!</definedName>
    <definedName name="indirect_inputs">#REF!</definedName>
    <definedName name="IndirectCostRate">'[74]Basic Info'!$C$39</definedName>
    <definedName name="INDUST1" localSheetId="4">#REF!</definedName>
    <definedName name="INDUST1">#REF!</definedName>
    <definedName name="INDUST2" localSheetId="4">#REF!</definedName>
    <definedName name="INDUST2">#REF!</definedName>
    <definedName name="INECEL" localSheetId="4">#REF!</definedName>
    <definedName name="INECEL">#REF!</definedName>
    <definedName name="Ini.Cap.Price">'[47]FELINE PUMAS'!$H$8</definedName>
    <definedName name="InLineRng" localSheetId="4">#REF!</definedName>
    <definedName name="InLineRng">#REF!</definedName>
    <definedName name="INPUT" localSheetId="4">#REF!</definedName>
    <definedName name="INPUT">#REF!</definedName>
    <definedName name="Insurance_Products" localSheetId="4">#REF!</definedName>
    <definedName name="Insurance_Products">#REF!</definedName>
    <definedName name="Int" localSheetId="4">#REF!</definedName>
    <definedName name="Int">#REF!</definedName>
    <definedName name="Interbank">OFFSET(InterbankLabel,1,0,COUNT([56]I_Rates!$E:$E),1)</definedName>
    <definedName name="InterbankLabel">[56]I_Rates!$E$5</definedName>
    <definedName name="InterbankX">OFFSET(InterbankLabel,1,0,COUNT([56]I_Rates!$E:$E)-1,1)</definedName>
    <definedName name="Interest" localSheetId="4">#REF!</definedName>
    <definedName name="Interest">#REF!</definedName>
    <definedName name="Interest.Alloc" localSheetId="4">#REF!</definedName>
    <definedName name="Interest.Alloc">#REF!</definedName>
    <definedName name="interest_calculations">[32]int_calc!$A$29:$W$39</definedName>
    <definedName name="Interest_IDA" localSheetId="4">#REF!</definedName>
    <definedName name="Interest_IDA">#REF!</definedName>
    <definedName name="Interest_NC" localSheetId="4">[57]NPV_base!#REF!</definedName>
    <definedName name="Interest_NC">[57]NPV_base!#REF!</definedName>
    <definedName name="InterestRate" localSheetId="4">#REF!</definedName>
    <definedName name="InterestRate">#REF!</definedName>
    <definedName name="interm_level">'[34]Threshold Table'!$D$6:$F$11</definedName>
    <definedName name="inv_qtr" localSheetId="4">#REF!</definedName>
    <definedName name="inv_qtr">#REF!</definedName>
    <definedName name="inv_years" localSheetId="4">#REF!</definedName>
    <definedName name="inv_years">#REF!</definedName>
    <definedName name="inv_yr1" localSheetId="4">#REF!</definedName>
    <definedName name="inv_yr1">#REF!</definedName>
    <definedName name="inv_yr2" localSheetId="4">#REF!</definedName>
    <definedName name="inv_yr2">#REF!</definedName>
    <definedName name="InvUp">'[47]F. FLEXCAPS'!$H$8</definedName>
    <definedName name="ipo" localSheetId="4">#REF!</definedName>
    <definedName name="ipo">#REF!</definedName>
    <definedName name="ipo.date" localSheetId="4">#REF!</definedName>
    <definedName name="ipo.date">#REF!</definedName>
    <definedName name="ipo.impact" localSheetId="4">#REF!</definedName>
    <definedName name="ipo.impact">#REF!</definedName>
    <definedName name="ipo.matrix" localSheetId="4">#REF!</definedName>
    <definedName name="ipo.matrix">#REF!</definedName>
    <definedName name="ipo.opbs" localSheetId="4">#REF!</definedName>
    <definedName name="ipo.opbs">#REF!</definedName>
    <definedName name="ipo.sensitivity" localSheetId="4">#REF!</definedName>
    <definedName name="ipo.sensitivity">#REF!</definedName>
    <definedName name="ipo.share" localSheetId="4">#REF!</definedName>
    <definedName name="ipo.share">#REF!</definedName>
    <definedName name="IPO_Shares" localSheetId="4">#REF!</definedName>
    <definedName name="IPO_Shares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39115.3800347222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acq" localSheetId="4">#REF!</definedName>
    <definedName name="isacq">#REF!</definedName>
    <definedName name="ispfma" localSheetId="4">#REF!</definedName>
    <definedName name="ispfma">#REF!</definedName>
    <definedName name="Item" localSheetId="4">#REF!</definedName>
    <definedName name="Item">#REF!</definedName>
    <definedName name="Item2" localSheetId="4">#REF!</definedName>
    <definedName name="Item2">#REF!</definedName>
    <definedName name="Itemcheck" localSheetId="4">#REF!</definedName>
    <definedName name="Itemcheck">#REF!</definedName>
    <definedName name="jami">[75]domestic!$E$115</definedName>
    <definedName name="jami3">[75]mixed!$E$26</definedName>
    <definedName name="jan" hidden="1">{#N/A,#N/A,FALSE,"CB";#N/A,#N/A,FALSE,"CMB";#N/A,#N/A,FALSE,"NBFI"}</definedName>
    <definedName name="jan_1" hidden="1">{#N/A,#N/A,FALSE,"CB";#N/A,#N/A,FALSE,"CMB";#N/A,#N/A,FALSE,"NBFI"}</definedName>
    <definedName name="jan_2" hidden="1">{#N/A,#N/A,FALSE,"CB";#N/A,#N/A,FALSE,"CMB";#N/A,#N/A,FALSE,"NBFI"}</definedName>
    <definedName name="JanSun1" localSheetId="4">DATE('მომსახურების სააგენტო 2020  (2'!CalendarYear,1,1)-WEEKDAY(DATE('მომსახურების სააგენტო 2020  (2'!CalendarYear,1,1))</definedName>
    <definedName name="JanSun1">DATE(CalendarYear,1,1)-WEEKDAY(DATE(CalendarYear,1,1))</definedName>
    <definedName name="jj" hidden="1">{"Riqfin97",#N/A,FALSE,"Tran";"Riqfinpro",#N/A,FALSE,"Tran"}</definedName>
    <definedName name="jjj" localSheetId="4" hidden="1">[76]M!#REF!</definedName>
    <definedName name="jjj" hidden="1">[76]M!#REF!</definedName>
    <definedName name="jjjjjj" localSheetId="4" hidden="1">'[69]J(Priv.Cap)'!#REF!</definedName>
    <definedName name="jjjjjj" hidden="1">'[69]J(Priv.Cap)'!#REF!</definedName>
    <definedName name="JulSun1" localSheetId="4">DATE('მომსახურების სააგენტო 2020  (2'!CalendarYear,7,1)-WEEKDAY(DATE('მომსახურების სააგენტო 2020  (2'!CalendarYear,7,1))</definedName>
    <definedName name="JulSun1">DATE(CalendarYear,7,1)-WEEKDAY(DATE(CalendarYear,7,1))</definedName>
    <definedName name="JunSun1" localSheetId="4">DATE('მომსახურების სააგენტო 2020  (2'!CalendarYear,6,1)-WEEKDAY(DATE('მომსახურების სააგენტო 2020  (2'!CalendarYear,6,1))</definedName>
    <definedName name="JunSun1">DATE(CalendarYear,6,1)-WEEKDAY(DATE(CalendarYear,6,1))</definedName>
    <definedName name="KEND" localSheetId="4">#REF!</definedName>
    <definedName name="KEND">#REF!</definedName>
    <definedName name="kjhy" localSheetId="4">#REF!</definedName>
    <definedName name="kjhy">#REF!</definedName>
    <definedName name="kk" hidden="1">{"Tab1",#N/A,FALSE,"P";"Tab2",#N/A,FALSE,"P"}</definedName>
    <definedName name="kkk" hidden="1">{"Tab1",#N/A,FALSE,"P";"Tab2",#N/A,FALSE,"P"}</definedName>
    <definedName name="kkkk" localSheetId="4" hidden="1">[77]M!#REF!</definedName>
    <definedName name="kkkk" hidden="1">[77]M!#REF!</definedName>
    <definedName name="KMENU" localSheetId="4">#REF!</definedName>
    <definedName name="KMENU">#REF!</definedName>
    <definedName name="KutGzebi2016" comment="Kutaisis gzebi da kavalierebi">[42]SAK!$AO$84</definedName>
    <definedName name="L" localSheetId="4">[60]Assum!#REF!</definedName>
    <definedName name="L">[60]Assum!#REF!</definedName>
    <definedName name="L_Adjust">[78]Links!$H$1:$H$65536</definedName>
    <definedName name="L_AJE_Tot">[78]Links!$G$1:$G$65536</definedName>
    <definedName name="L_CY_Beg">[79]Links!$F$1:$F$65536</definedName>
    <definedName name="L_CY_End">[78]Links!$J$1:$J$65536</definedName>
    <definedName name="L_PY_End">[79]Links!$K$1:$K$65536</definedName>
    <definedName name="L_RJE_Tot">[78]Links!$I$1:$I$65536</definedName>
    <definedName name="LabelChoice" localSheetId="4">#REF!</definedName>
    <definedName name="LabelChoice">#REF!</definedName>
    <definedName name="Labor.Alloc.Factor" localSheetId="4">#REF!</definedName>
    <definedName name="Labor.Alloc.Factor">#REF!</definedName>
    <definedName name="last_978" localSheetId="4">#REF!</definedName>
    <definedName name="last_978">#REF!</definedName>
    <definedName name="LastPrice" localSheetId="4">#REF!</definedName>
    <definedName name="LastPrice">#REF!</definedName>
    <definedName name="LastPriceDate" localSheetId="4">#REF!</definedName>
    <definedName name="LastPriceDate">#REF!</definedName>
    <definedName name="LBOCreditConsol" hidden="1">{"FCB_ALL",#N/A,FALSE,"FCB"}</definedName>
    <definedName name="Legal_Form">'[40]Data Validation'!$C$9:$D$9</definedName>
    <definedName name="legalstatus">'[44]ბიზნეს ინფო'!$K$8</definedName>
    <definedName name="LIBOR" localSheetId="4">#REF!</definedName>
    <definedName name="LIBOR">#REF!</definedName>
    <definedName name="LINES" localSheetId="4">#REF!</definedName>
    <definedName name="LINES">#REF!</definedName>
    <definedName name="liquidity_reserve" localSheetId="4">#REF!</definedName>
    <definedName name="liquidity_reserve">#REF!</definedName>
    <definedName name="list" localSheetId="4">#REF!</definedName>
    <definedName name="list">#REF!</definedName>
    <definedName name="ll" hidden="1">{"Tab1",#N/A,FALSE,"P";"Tab2",#N/A,FALSE,"P"}</definedName>
    <definedName name="lll" hidden="1">{"Riqfin97",#N/A,FALSE,"Tran";"Riqfinpro",#N/A,FALSE,"Tran"}</definedName>
    <definedName name="llll" localSheetId="4" hidden="1">[76]M!#REF!</definedName>
    <definedName name="llll" hidden="1">[76]M!#REF!</definedName>
    <definedName name="Local">'[37]Statistics by Product (Source )'!$F$2:$F$21948</definedName>
    <definedName name="Local.Rev.Factor" localSheetId="4">#REF!</definedName>
    <definedName name="Local.Rev.Factor">#REF!</definedName>
    <definedName name="Local_Balance_1">'[33]Debt Profile'!$F$84:$F$96-'[33]Debt Profile'!$G$85:$G$96</definedName>
    <definedName name="Local_Balance_2">'[33]Debt Profile'!$F$99:$F$111-'[33]Debt Profile'!$G$100:$G$111</definedName>
    <definedName name="Local_Balance_3">'[33]Debt Profile'!$F$114:$F$126-'[33]Debt Profile'!$G$115:$G$126</definedName>
    <definedName name="LocalGHC_Balance_1">'[33]Debt Profile'!$F$129:$F$141-'[33]Debt Profile'!$G$130:$G$141</definedName>
    <definedName name="LocalGHC_Balance_2">'[33]Debt Profile'!$F$144:$F$156-'[33]Debt Profile'!$G$145:$G$156</definedName>
    <definedName name="LocalOverGHC_Balance">'[33]Debt Profile'!$F$174:$F$186-'[33]Debt Profile'!$G$175:$G$186</definedName>
    <definedName name="LocalOverUSD_Balance">'[33]Debt Profile'!$F$159:$F$171-'[33]Debt Profile'!$G$160:$G$171</definedName>
    <definedName name="Location_Type">'[40]Data Validation'!$C$29:$E$29</definedName>
    <definedName name="Low" localSheetId="4">[71]MOE!#REF!</definedName>
    <definedName name="Low">[71]MOE!#REF!</definedName>
    <definedName name="LowPrice" localSheetId="4">#REF!</definedName>
    <definedName name="LowPrice">#REF!</definedName>
    <definedName name="LP" localSheetId="4">#REF!</definedName>
    <definedName name="LP">#REF!</definedName>
    <definedName name="LTcirr" localSheetId="4">#REF!</definedName>
    <definedName name="LTcirr">#REF!</definedName>
    <definedName name="LTDebt">[5]D!$G$31</definedName>
    <definedName name="LTM" localSheetId="4">#REF!</definedName>
    <definedName name="LTM">#REF!</definedName>
    <definedName name="LTMDnA">[5]D!$G$17</definedName>
    <definedName name="LTMDPS">[5]D!$G$25</definedName>
    <definedName name="LTMEBIT">[5]D!$G$20</definedName>
    <definedName name="LTMEBITDA">[5]D!$G$21</definedName>
    <definedName name="LTMEPS">[5]D!$G$24</definedName>
    <definedName name="LTMIncCom">[5]D!$G$23</definedName>
    <definedName name="LTMIntExp">[5]D!$G$22</definedName>
    <definedName name="LTMNFuelOM">[5]D!$G$16</definedName>
    <definedName name="LTMOInc">[5]D!$G$19</definedName>
    <definedName name="LTMPTOIinc">[5]D!$G$18</definedName>
    <definedName name="LTMRev">[5]D!$G$15</definedName>
    <definedName name="LTr" localSheetId="4">#REF!</definedName>
    <definedName name="LTr">#REF!</definedName>
    <definedName name="LUR">#N/A</definedName>
    <definedName name="lyonsyield">[47]LYONs!$L$4</definedName>
    <definedName name="MA" localSheetId="4">#REF!</definedName>
    <definedName name="MA">#REF!</definedName>
    <definedName name="MA_G" localSheetId="4">#REF!</definedName>
    <definedName name="MA_G">#REF!</definedName>
    <definedName name="MACRO" localSheetId="4">#REF!</definedName>
    <definedName name="MACRO">#REF!</definedName>
    <definedName name="MACRO_ASSUMP_2006" localSheetId="4">#REF!</definedName>
    <definedName name="MACRO_ASSUMP_2006">#REF!</definedName>
    <definedName name="MACROS" localSheetId="4">#REF!</definedName>
    <definedName name="MACROS">#REF!</definedName>
    <definedName name="Malaysia" localSheetId="4">#REF!</definedName>
    <definedName name="Malaysia">#REF!</definedName>
    <definedName name="MarSun1" localSheetId="4">DATE('მომსახურების სააგენტო 2020  (2'!CalendarYear,3,1)-WEEKDAY(DATE('მომსახურების სააგენტო 2020  (2'!CalendarYear,3,1))</definedName>
    <definedName name="MarSun1">DATE(CalendarYear,3,1)-WEEKDAY(DATE(CalendarYear,3,1))</definedName>
    <definedName name="marurityDate">[26]წმინდა_ამოღება!$B:$B</definedName>
    <definedName name="MATRIX" localSheetId="4">#REF!</definedName>
    <definedName name="MATRIX">#REF!</definedName>
    <definedName name="Maturity_IDA" localSheetId="4">#REF!</definedName>
    <definedName name="Maturity_IDA">#REF!</definedName>
    <definedName name="Maturity_NC" localSheetId="4">[57]NPV_base!#REF!</definedName>
    <definedName name="Maturity_NC">[57]NPV_base!#REF!</definedName>
    <definedName name="maxcell" localSheetId="4">#REF!</definedName>
    <definedName name="maxcell">#REF!</definedName>
    <definedName name="MaySun1" localSheetId="4">DATE('მომსახურების სააგენტო 2020  (2'!CalendarYear,5,1)-WEEKDAY(DATE('მომსახურების სააგენტო 2020  (2'!CalendarYear,5,1))</definedName>
    <definedName name="MaySun1">DATE(CalendarYear,5,1)-WEEKDAY(DATE(CalendarYear,5,1))</definedName>
    <definedName name="MC" localSheetId="4">'[64]Combined Model'!#REF!</definedName>
    <definedName name="MC">'[64]Combined Model'!#REF!</definedName>
    <definedName name="mcc06g.OldCallArray">#N/A</definedName>
    <definedName name="mcs03g.ReqArray">{"Price","ICTG","TS131","D","0","0","H"}</definedName>
    <definedName name="MCV">#N/A</definedName>
    <definedName name="MCV_B" localSheetId="4">#REF!</definedName>
    <definedName name="MCV_B">#REF!</definedName>
    <definedName name="MCV_B_1">#N/A</definedName>
    <definedName name="MCV_B1" localSheetId="4">#REF!</definedName>
    <definedName name="MCV_B1">#REF!</definedName>
    <definedName name="MCV_D" localSheetId="4">#REF!</definedName>
    <definedName name="MCV_D">#REF!</definedName>
    <definedName name="MCV_D_1">#N/A</definedName>
    <definedName name="MCV_D1" localSheetId="4">#REF!</definedName>
    <definedName name="MCV_D1">#REF!</definedName>
    <definedName name="MCV_N">#N/A</definedName>
    <definedName name="MCV_N1" localSheetId="4">#REF!</definedName>
    <definedName name="MCV_N1">#REF!</definedName>
    <definedName name="MCV_T" localSheetId="4">#REF!</definedName>
    <definedName name="MCV_T">#REF!</definedName>
    <definedName name="MCV_T_1">#N/A</definedName>
    <definedName name="MCV_T1" localSheetId="4">#REF!</definedName>
    <definedName name="MCV_T1">#REF!</definedName>
    <definedName name="Medium_term_BOP_scenario" localSheetId="4">#REF!</definedName>
    <definedName name="Medium_term_BOP_scenario">#REF!</definedName>
    <definedName name="memo">'[32]MS data prog'!$E$47:$AU$85</definedName>
    <definedName name="MENORES" localSheetId="4">#REF!</definedName>
    <definedName name="MENORES">#REF!</definedName>
    <definedName name="MFISCAL" localSheetId="4">'[10]Annual Raw Data'!#REF!</definedName>
    <definedName name="MFISCAL">'[10]Annual Raw Data'!#REF!</definedName>
    <definedName name="mflowsa" localSheetId="4">[18]!mflowsa</definedName>
    <definedName name="mflowsa">[18]!mflowsa</definedName>
    <definedName name="mflowsq" localSheetId="4">[18]!mflowsq</definedName>
    <definedName name="mflowsq">[18]!mflowsq</definedName>
    <definedName name="MI_Investment" localSheetId="4">#REF!</definedName>
    <definedName name="MI_Investment">#REF!</definedName>
    <definedName name="MICRO" localSheetId="4">#REF!</definedName>
    <definedName name="MICRO">#REF!</definedName>
    <definedName name="MIDDLE" localSheetId="4">#REF!</definedName>
    <definedName name="MIDDLE">#REF!</definedName>
    <definedName name="mincell" localSheetId="4">#REF!</definedName>
    <definedName name="mincell">#REF!</definedName>
    <definedName name="MinorityInterest">[5]D!$G$32</definedName>
    <definedName name="MISC3" localSheetId="4">#REF!</definedName>
    <definedName name="MISC3">#REF!</definedName>
    <definedName name="mmm" hidden="1">{"Riqfin97",#N/A,FALSE,"Tran";"Riqfinpro",#N/A,FALSE,"Tran"}</definedName>
    <definedName name="mmmm" hidden="1">{"Tab1",#N/A,FALSE,"P";"Tab2",#N/A,FALSE,"P"}</definedName>
    <definedName name="mod">[80]INTRODUC!$D$5</definedName>
    <definedName name="mod1.03" localSheetId="4">[81]ModDef!#REF!</definedName>
    <definedName name="mod1.03">[81]ModDef!#REF!</definedName>
    <definedName name="Moldova__Balance_of_Payments__1994_98" localSheetId="4">#REF!</definedName>
    <definedName name="Moldova__Balance_of_Payments__1994_98">#REF!</definedName>
    <definedName name="MON_SM" localSheetId="4">#REF!</definedName>
    <definedName name="MON_SM">#REF!</definedName>
    <definedName name="mon_surv_midterm98" localSheetId="4">#REF!</definedName>
    <definedName name="mon_surv_midterm98">#REF!</definedName>
    <definedName name="mon_survey_97" localSheetId="4">#REF!</definedName>
    <definedName name="mon_survey_97">#REF!</definedName>
    <definedName name="mon_survey_98" localSheetId="4">#REF!</definedName>
    <definedName name="mon_survey_98">#REF!</definedName>
    <definedName name="moneda">[82]INTRODUC!$D$6</definedName>
    <definedName name="Monetary_Policy">'[40]Data Validation'!$C$6:$D$6</definedName>
    <definedName name="Monetary_Precision" localSheetId="4">#REF!</definedName>
    <definedName name="Monetary_Precision">#REF!</definedName>
    <definedName name="Monetary_Program_Parameters" localSheetId="4">#REF!</definedName>
    <definedName name="Monetary_Program_Parameters">#REF!</definedName>
    <definedName name="Money_Transfers" localSheetId="4">#REF!</definedName>
    <definedName name="Money_Transfers">#REF!</definedName>
    <definedName name="moneyprogram" localSheetId="4">#REF!</definedName>
    <definedName name="moneyprogram">#REF!</definedName>
    <definedName name="MONF_SM" localSheetId="4">#REF!</definedName>
    <definedName name="MONF_SM">#REF!</definedName>
    <definedName name="monprogparameters" localSheetId="4">#REF!</definedName>
    <definedName name="monprogparameters">#REF!</definedName>
    <definedName name="monsurvey" localSheetId="4">#REF!</definedName>
    <definedName name="monsurvey">#REF!</definedName>
    <definedName name="monthly">'[32]NBG old'!$A$4:$AU$116</definedName>
    <definedName name="MoodyRtg">[5]D!$G$8</definedName>
    <definedName name="MoscowPopulation" localSheetId="4">#REF!</definedName>
    <definedName name="MoscowPopulation">#REF!</definedName>
    <definedName name="MS" localSheetId="4">#REF!</definedName>
    <definedName name="MS">#REF!</definedName>
    <definedName name="mstocksa" localSheetId="4">[18]!mstocksa</definedName>
    <definedName name="mstocksa">[18]!mstocksa</definedName>
    <definedName name="mstocksq" localSheetId="4">[18]!mstocksq</definedName>
    <definedName name="mstocksq">[18]!mstocksq</definedName>
    <definedName name="mt_moneyprog" localSheetId="4">#REF!</definedName>
    <definedName name="mt_moneyprog">#REF!</definedName>
    <definedName name="mult" localSheetId="4">#REF!</definedName>
    <definedName name="mult">#REF!</definedName>
    <definedName name="MUNICIPAL" localSheetId="4">[24]Sheet2!#REF!</definedName>
    <definedName name="MUNICIPAL">[24]Sheet2!#REF!</definedName>
    <definedName name="MUNICIPALITIES">[83]Sheet2!$F$3:$F$79</definedName>
    <definedName name="Municipios" localSheetId="4">#REF!</definedName>
    <definedName name="Municipios">#REF!</definedName>
    <definedName name="MVbyBV">[5]D!$Q$20</definedName>
    <definedName name="MVbyOC">[5]D!$Q$30</definedName>
    <definedName name="n" localSheetId="4">#REF!</definedName>
    <definedName name="n">#REF!</definedName>
    <definedName name="NameAcq" localSheetId="4">#REF!</definedName>
    <definedName name="NameAcq">#REF!</definedName>
    <definedName name="NameCase" localSheetId="4">#REF!</definedName>
    <definedName name="NameCase">#REF!</definedName>
    <definedName name="namepfma" localSheetId="4">#REF!</definedName>
    <definedName name="namepfma">#REF!</definedName>
    <definedName name="NameProj" localSheetId="4">#REF!</definedName>
    <definedName name="NameProj">#REF!</definedName>
    <definedName name="NAMES" localSheetId="4">#REF!</definedName>
    <definedName name="NAMES">#REF!</definedName>
    <definedName name="NAMES_A" localSheetId="4">#REF!</definedName>
    <definedName name="NAMES_A">#REF!</definedName>
    <definedName name="NAMES_Q" localSheetId="4">#REF!</definedName>
    <definedName name="NAMES_Q">#REF!</definedName>
    <definedName name="names_w" localSheetId="4">#REF!</definedName>
    <definedName name="names_w">#REF!</definedName>
    <definedName name="NAMESAZE" localSheetId="4">#REF!</definedName>
    <definedName name="NAMESAZE">#REF!</definedName>
    <definedName name="NAMESTJK" localSheetId="4">#REF!</definedName>
    <definedName name="NAMESTJK">#REF!</definedName>
    <definedName name="NAMESUZB" localSheetId="4">#REF!</definedName>
    <definedName name="NAMESUZB">#REF!</definedName>
    <definedName name="NameTar" localSheetId="4">#REF!</definedName>
    <definedName name="NameTar">#REF!</definedName>
    <definedName name="nbg_midterm98" localSheetId="4">#REF!</definedName>
    <definedName name="nbg_midterm98">#REF!</definedName>
    <definedName name="nbg_quart_97" localSheetId="4">#REF!</definedName>
    <definedName name="nbg_quart_97">#REF!</definedName>
    <definedName name="nbg_quart_98" localSheetId="4">#REF!</definedName>
    <definedName name="nbg_quart_98">#REF!</definedName>
    <definedName name="NC_R" localSheetId="4">#REF!</definedName>
    <definedName name="NC_R">#REF!</definedName>
    <definedName name="NCG">#N/A</definedName>
    <definedName name="NCG_R">#N/A</definedName>
    <definedName name="NCP">#N/A</definedName>
    <definedName name="NCP_R">#N/A</definedName>
    <definedName name="Nera_Balance">'[33]Debt Profile'!$F$265:$F$271-'[33]Debt Profile'!$G$266:$G$271</definedName>
    <definedName name="net.ipo.proceeds" localSheetId="4">#REF!</definedName>
    <definedName name="net.ipo.proceeds">#REF!</definedName>
    <definedName name="NetDebt">[5]D!$Q$21</definedName>
    <definedName name="NewCheck" localSheetId="4">#REF!</definedName>
    <definedName name="NewCheck">#REF!</definedName>
    <definedName name="NEWSHEET" localSheetId="4">#REF!</definedName>
    <definedName name="NEWSHEET">#REF!</definedName>
    <definedName name="NewTicker" localSheetId="4">#REF!</definedName>
    <definedName name="NewTicker">#REF!</definedName>
    <definedName name="NFA_assumptions" localSheetId="4">#REF!</definedName>
    <definedName name="NFA_assumptions">#REF!</definedName>
    <definedName name="NFB_R" localSheetId="4">#REF!</definedName>
    <definedName name="NFB_R">#REF!</definedName>
    <definedName name="NFB_R_GDP" localSheetId="4">#REF!</definedName>
    <definedName name="NFB_R_GDP">#REF!</definedName>
    <definedName name="NFI">#N/A</definedName>
    <definedName name="NFI_R">#N/A</definedName>
    <definedName name="NFIG" localSheetId="4">#REF!</definedName>
    <definedName name="NFIG">#REF!</definedName>
    <definedName name="NFIP" localSheetId="4">#REF!</definedName>
    <definedName name="NFIP">#REF!</definedName>
    <definedName name="NFP_VE" localSheetId="4">[81]Model!#REF!</definedName>
    <definedName name="NFP_VE">[81]Model!#REF!</definedName>
    <definedName name="NFP_VE_1" localSheetId="4">[81]Model!#REF!</definedName>
    <definedName name="NFP_VE_1">[81]Model!#REF!</definedName>
    <definedName name="NGDP">#N/A</definedName>
    <definedName name="NGDP_DG">#N/A</definedName>
    <definedName name="NGDP_R">[84]Q1!$E$50:$AH$50</definedName>
    <definedName name="NGDP_RG">#N/A</definedName>
    <definedName name="NGDPA" localSheetId="4">#REF!</definedName>
    <definedName name="NGDPA">#REF!</definedName>
    <definedName name="NGS" localSheetId="4">#REF!</definedName>
    <definedName name="NGS">#REF!</definedName>
    <definedName name="NGS_NGDP">#N/A</definedName>
    <definedName name="NGSG" localSheetId="4">#REF!</definedName>
    <definedName name="NGSG">#REF!</definedName>
    <definedName name="NGSP" localSheetId="4">#REF!</definedName>
    <definedName name="NGSP">#REF!</definedName>
    <definedName name="NI" localSheetId="4">#REF!</definedName>
    <definedName name="NI">#REF!</definedName>
    <definedName name="NI_GDP" localSheetId="4">#REF!</definedName>
    <definedName name="NI_GDP">#REF!</definedName>
    <definedName name="NI_NGDP" localSheetId="4">#REF!</definedName>
    <definedName name="NI_NGDP">#REF!</definedName>
    <definedName name="NI_R" localSheetId="4">#REF!</definedName>
    <definedName name="NI_R">#REF!</definedName>
    <definedName name="NINV">#N/A</definedName>
    <definedName name="NINV_R">#N/A</definedName>
    <definedName name="NINV_R_GDP" localSheetId="4">#REF!</definedName>
    <definedName name="NINV_R_GDP">#REF!</definedName>
    <definedName name="nlgdollar" localSheetId="4">[6]Inputs!#REF!</definedName>
    <definedName name="nlgdollar">[6]Inputs!#REF!</definedName>
    <definedName name="nlgeuro" localSheetId="4">[6]Inputs!#REF!</definedName>
    <definedName name="nlgeuro">[6]Inputs!#REF!</definedName>
    <definedName name="NM">#N/A</definedName>
    <definedName name="NM_R">#N/A</definedName>
    <definedName name="NMG" localSheetId="4">#REF!</definedName>
    <definedName name="NMG">#REF!</definedName>
    <definedName name="NMG_R" localSheetId="4">#REF!</definedName>
    <definedName name="NMG_R">#REF!</definedName>
    <definedName name="NMG_RG">#N/A</definedName>
    <definedName name="NMS" localSheetId="4">#REF!</definedName>
    <definedName name="NMS">#REF!</definedName>
    <definedName name="NMS_R" localSheetId="4">#REF!</definedName>
    <definedName name="NMS_R">#REF!</definedName>
    <definedName name="nn" hidden="1">{"Riqfin97",#N/A,FALSE,"Tran";"Riqfinpro",#N/A,FALSE,"Tran"}</definedName>
    <definedName name="nnn" hidden="1">{"Tab1",#N/A,FALSE,"P";"Tab2",#N/A,FALSE,"P"}</definedName>
    <definedName name="nominal" localSheetId="4">#REF!</definedName>
    <definedName name="nominal">#REF!</definedName>
    <definedName name="Non_BRO" localSheetId="4">#REF!</definedName>
    <definedName name="Non_BRO">#REF!</definedName>
    <definedName name="NOTITLES" localSheetId="4">#REF!</definedName>
    <definedName name="NOTITLES">#REF!</definedName>
    <definedName name="NovemberVersion" localSheetId="4">#REF!</definedName>
    <definedName name="NovemberVersion">#REF!</definedName>
    <definedName name="NovSun1" localSheetId="4">DATE('მომსახურების სააგენტო 2020  (2'!CalendarYear,11,1)-WEEKDAY(DATE('მომსახურების სააგენტო 2020  (2'!CalendarYear,11,1))</definedName>
    <definedName name="NovSun1">DATE(CalendarYear,11,1)-WEEKDAY(DATE(CalendarYear,11,1))</definedName>
    <definedName name="NPM">[5]D!$Q$25</definedName>
    <definedName name="NTDD_R" localSheetId="4">#REF!</definedName>
    <definedName name="NTDD_R">#REF!</definedName>
    <definedName name="NTDD_RG">#N/A</definedName>
    <definedName name="NUM" localSheetId="4">[24]Sheet2!#REF!</definedName>
    <definedName name="NUM">[24]Sheet2!#REF!</definedName>
    <definedName name="NumEmployee">[5]D!$G$50</definedName>
    <definedName name="NX">#N/A</definedName>
    <definedName name="NX_R">#N/A</definedName>
    <definedName name="NXG" localSheetId="4">#REF!</definedName>
    <definedName name="NXG">#REF!</definedName>
    <definedName name="NXG_R" localSheetId="4">#REF!</definedName>
    <definedName name="NXG_R">#REF!</definedName>
    <definedName name="NXG_RG">#N/A</definedName>
    <definedName name="NXS" localSheetId="4">#REF!</definedName>
    <definedName name="NXS">#REF!</definedName>
    <definedName name="NXS_R" localSheetId="4">#REF!</definedName>
    <definedName name="NXS_R">#REF!</definedName>
    <definedName name="OctSun1" localSheetId="4">DATE('მომსახურების სააგენტო 2020  (2'!CalendarYear,10,1)-WEEKDAY(DATE('მომსახურების სააგენტო 2020  (2'!CalendarYear,10,1))</definedName>
    <definedName name="OctSun1">DATE(CalendarYear,10,1)-WEEKDAY(DATE(CalendarYear,10,1))</definedName>
    <definedName name="offer" localSheetId="4">#REF!</definedName>
    <definedName name="offer">#REF!</definedName>
    <definedName name="offer.value" localSheetId="4">#REF!</definedName>
    <definedName name="offer.value">#REF!</definedName>
    <definedName name="Office.Bonus.Perc">9%</definedName>
    <definedName name="offpr">[4]PriceSyn!$O$9</definedName>
    <definedName name="Ofr_Assum" localSheetId="4">#REF!</definedName>
    <definedName name="Ofr_Assum">#REF!</definedName>
    <definedName name="Ofr_BS" localSheetId="4">#REF!</definedName>
    <definedName name="Ofr_BS">#REF!</definedName>
    <definedName name="Ofr_Capex" localSheetId="4">#REF!</definedName>
    <definedName name="Ofr_Capex">#REF!</definedName>
    <definedName name="Ofr_Cash" localSheetId="4">#REF!</definedName>
    <definedName name="Ofr_Cash">#REF!</definedName>
    <definedName name="Ofr_Equity" localSheetId="4">#REF!</definedName>
    <definedName name="Ofr_Equity">#REF!</definedName>
    <definedName name="Ofr_Inc" localSheetId="4">#REF!</definedName>
    <definedName name="Ofr_Inc">#REF!</definedName>
    <definedName name="Ofr_Index" localSheetId="4">#REF!</definedName>
    <definedName name="Ofr_Index">#REF!</definedName>
    <definedName name="oi" localSheetId="4">#REF!</definedName>
    <definedName name="oi">#REF!</definedName>
    <definedName name="OLEChartName" localSheetId="4">#REF!</definedName>
    <definedName name="OLEChartName">#REF!</definedName>
    <definedName name="OLEPosition" localSheetId="4">#REF!</definedName>
    <definedName name="OLEPosition">#REF!</definedName>
    <definedName name="One_to_Five">'[40]Data Validation'!$C$5:$G$5</definedName>
    <definedName name="oo" hidden="1">{"Riqfin97",#N/A,FALSE,"Tran";"Riqfinpro",#N/A,FALSE,"Tran"}</definedName>
    <definedName name="ooo" hidden="1">{"Tab1",#N/A,FALSE,"P";"Tab2",#N/A,FALSE,"P"}</definedName>
    <definedName name="OpCap">[85]Inputs!$B$3</definedName>
    <definedName name="OperCashFlow">[5]D!$G$75</definedName>
    <definedName name="OPM">[5]D!$Q$26</definedName>
    <definedName name="Options" localSheetId="4">[71]MOE!#REF!</definedName>
    <definedName name="Options">[71]MOE!#REF!</definedName>
    <definedName name="Options_and_Warrants_1_4" localSheetId="4">#REF!</definedName>
    <definedName name="Options_and_Warrants_1_4">#REF!</definedName>
    <definedName name="Options_and_Warrants_2_4" localSheetId="4">#REF!</definedName>
    <definedName name="Options_and_Warrants_2_4">#REF!</definedName>
    <definedName name="Options_and_Warrants_3_4" localSheetId="4">#REF!</definedName>
    <definedName name="Options_and_Warrants_3_4">#REF!</definedName>
    <definedName name="Options_and_Warrants_4_4" localSheetId="4">#REF!</definedName>
    <definedName name="Options_and_Warrants_4_4">#REF!</definedName>
    <definedName name="Options_and_Warrants_5_4" localSheetId="4">#REF!</definedName>
    <definedName name="Options_and_Warrants_5_4">#REF!</definedName>
    <definedName name="Options_and_Warrants_6_4" localSheetId="4">#REF!</definedName>
    <definedName name="Options_and_Warrants_6_4">#REF!</definedName>
    <definedName name="Options_and_Warrants_7_4" localSheetId="4">#REF!</definedName>
    <definedName name="Options_and_Warrants_7_4">#REF!</definedName>
    <definedName name="Org_inputs" localSheetId="4">#REF!</definedName>
    <definedName name="Org_inputs">#REF!</definedName>
    <definedName name="other" localSheetId="4">#REF!</definedName>
    <definedName name="other">#REF!</definedName>
    <definedName name="Otras_Residuales" localSheetId="4">#REF!</definedName>
    <definedName name="Otras_Residuales">#REF!</definedName>
    <definedName name="OUTPUT" localSheetId="4">#REF!</definedName>
    <definedName name="OUTPUT">#REF!</definedName>
    <definedName name="ownership" localSheetId="4">#REF!</definedName>
    <definedName name="ownership">#REF!</definedName>
    <definedName name="P">{"Riqfin97",#N/A,FALSE,"Tran";"Riqfinpro",#N/A,FALSE,"Tran"}</definedName>
    <definedName name="P_33" localSheetId="4">#REF!</definedName>
    <definedName name="P_33">#REF!</definedName>
    <definedName name="p_Amort" localSheetId="4">#REF!</definedName>
    <definedName name="p_Amort">#REF!</definedName>
    <definedName name="p_FirmValue" localSheetId="4">#REF!</definedName>
    <definedName name="p_FirmValue">#REF!</definedName>
    <definedName name="p_LTM_BS" localSheetId="4">#REF!</definedName>
    <definedName name="p_LTM_BS">#REF!</definedName>
    <definedName name="p_LTM_IS" localSheetId="4">#REF!</definedName>
    <definedName name="p_LTM_IS">#REF!</definedName>
    <definedName name="p_Premium" localSheetId="4">#REF!</definedName>
    <definedName name="p_Premium">#REF!</definedName>
    <definedName name="Partia">[86]დასახელება!$F$2:$F$10</definedName>
    <definedName name="paste1" localSheetId="4">[71]Scenarios!#REF!</definedName>
    <definedName name="paste1">[71]Scenarios!#REF!</definedName>
    <definedName name="paste2" localSheetId="4">[71]Scenarios!#REF!</definedName>
    <definedName name="paste2">[71]Scenarios!#REF!</definedName>
    <definedName name="paste3" localSheetId="4">[71]Scenarios!#REF!</definedName>
    <definedName name="paste3">[71]Scenarios!#REF!</definedName>
    <definedName name="paste4" localSheetId="4">[71]Scenarios!#REF!</definedName>
    <definedName name="paste4">[71]Scenarios!#REF!</definedName>
    <definedName name="paste5" localSheetId="4">[71]Scenarios!#REF!</definedName>
    <definedName name="paste5">[71]Scenarios!#REF!</definedName>
    <definedName name="paste6" localSheetId="4">[71]Scenarios!#REF!</definedName>
    <definedName name="paste6">[71]Scenarios!#REF!</definedName>
    <definedName name="paste7" localSheetId="4">[71]Scenarios!#REF!</definedName>
    <definedName name="paste7">[71]Scenarios!#REF!</definedName>
    <definedName name="paste8" localSheetId="4">[71]Scenarios!#REF!</definedName>
    <definedName name="paste8">[71]Scenarios!#REF!</definedName>
    <definedName name="Paym_Cap" localSheetId="4">#REF!</definedName>
    <definedName name="Paym_Cap">#REF!</definedName>
    <definedName name="pchBM" localSheetId="4">#REF!</definedName>
    <definedName name="pchBM">#REF!</definedName>
    <definedName name="pchBMG" localSheetId="4">#REF!</definedName>
    <definedName name="pchBMG">#REF!</definedName>
    <definedName name="pchBX" localSheetId="4">#REF!</definedName>
    <definedName name="pchBX">#REF!</definedName>
    <definedName name="pchBXG" localSheetId="4">#REF!</definedName>
    <definedName name="pchBXG">#REF!</definedName>
    <definedName name="pchNM_R" localSheetId="4">#REF!</definedName>
    <definedName name="pchNM_R">#REF!</definedName>
    <definedName name="pchNMG_R" localSheetId="4">#REF!</definedName>
    <definedName name="pchNMG_R">#REF!</definedName>
    <definedName name="pchNX_R" localSheetId="4">#REF!</definedName>
    <definedName name="pchNX_R">#REF!</definedName>
    <definedName name="pchNXG_R" localSheetId="4">#REF!</definedName>
    <definedName name="pchNXG_R">#REF!</definedName>
    <definedName name="PCPI" localSheetId="4">#REF!</definedName>
    <definedName name="PCPI">#REF!</definedName>
    <definedName name="PCPIG">#N/A</definedName>
    <definedName name="pctacq" localSheetId="4">#REF!</definedName>
    <definedName name="pctacq">#REF!</definedName>
    <definedName name="pd_5yr" localSheetId="4">#REF!</definedName>
    <definedName name="pd_5yr">#REF!</definedName>
    <definedName name="pd_7yr" localSheetId="4">#REF!</definedName>
    <definedName name="pd_7yr">#REF!</definedName>
    <definedName name="pd_qtr" localSheetId="4">#REF!</definedName>
    <definedName name="pd_qtr">#REF!</definedName>
    <definedName name="pd_yr1" localSheetId="4">'[67]OpEx Detail'!#REF!</definedName>
    <definedName name="pd_yr1">'[67]OpEx Detail'!#REF!</definedName>
    <definedName name="pd_yr2" localSheetId="4">'[67]OpEx Detail'!#REF!</definedName>
    <definedName name="pd_yr2">'[67]OpEx Detail'!#REF!</definedName>
    <definedName name="pdil" localSheetId="4">#REF!</definedName>
    <definedName name="pdil">#REF!</definedName>
    <definedName name="PE_1" localSheetId="4">[46]Comps!$P$13:$P$20,[46]Comps!#REF!</definedName>
    <definedName name="PE_1">[46]Comps!$P$13:$P$20,[46]Comps!#REF!</definedName>
    <definedName name="PE_2" localSheetId="4">[46]Comps!$P$13:$P$25,[46]Comps!#REF!</definedName>
    <definedName name="PE_2">[46]Comps!$P$13:$P$25,[46]Comps!#REF!</definedName>
    <definedName name="PeerNames" localSheetId="4">#REF!</definedName>
    <definedName name="PeerNames">#REF!</definedName>
    <definedName name="PeerTickers" localSheetId="4">#REF!</definedName>
    <definedName name="PeerTickers">#REF!</definedName>
    <definedName name="PEND" localSheetId="4">#REF!</definedName>
    <definedName name="PEND">#REF!</definedName>
    <definedName name="PEOP" localSheetId="4">[81]Model!#REF!</definedName>
    <definedName name="PEOP">[81]Model!#REF!</definedName>
    <definedName name="PEOP_1" localSheetId="4">[81]Model!#REF!</definedName>
    <definedName name="PEOP_1">[81]Model!#REF!</definedName>
    <definedName name="perc">'[87]Pro Forma'!$E$9</definedName>
    <definedName name="PERIOD" localSheetId="4">[24]Sheet2!#REF!</definedName>
    <definedName name="PERIOD">[24]Sheet2!#REF!</definedName>
    <definedName name="petcodes" localSheetId="4">#REF!</definedName>
    <definedName name="petcodes">#REF!</definedName>
    <definedName name="Petroecuador" localSheetId="4">#REF!</definedName>
    <definedName name="Petroecuador">#REF!</definedName>
    <definedName name="PFP" localSheetId="4">#REF!</definedName>
    <definedName name="PFP">#REF!</definedName>
    <definedName name="pfp_table1" localSheetId="4">#REF!</definedName>
    <definedName name="pfp_table1">#REF!</definedName>
    <definedName name="PFPRICE" localSheetId="4">#REF!</definedName>
    <definedName name="PFPRICE">#REF!</definedName>
    <definedName name="PFPRICE2" localSheetId="4">#REF!</definedName>
    <definedName name="PFPRICE2">#REF!</definedName>
    <definedName name="PG1B" localSheetId="4">#REF!</definedName>
    <definedName name="PG1B">#REF!</definedName>
    <definedName name="pick" localSheetId="4">#REF!</definedName>
    <definedName name="pick">#REF!</definedName>
    <definedName name="pik" localSheetId="4">[60]Assum!#REF!</definedName>
    <definedName name="pik">[60]Assum!#REF!</definedName>
    <definedName name="PL_Amortization" localSheetId="4">'[38]P&amp;L'!#REF!</definedName>
    <definedName name="PL_Amortization">'[38]P&amp;L'!#REF!</definedName>
    <definedName name="PMENU" localSheetId="4">#REF!</definedName>
    <definedName name="PMENU">#REF!</definedName>
    <definedName name="PolicyRate">OFFSET(PolicyRateLabel,1,0,COUNT([56]I_Rates!$B:$B),1)</definedName>
    <definedName name="PolicyRateLabel">[56]I_Rates!$B$5</definedName>
    <definedName name="PolicyRateX">OFFSET(PolicyRateLabel,1,0,COUNT([56]I_Rates!$B:$B)-1,1)</definedName>
    <definedName name="pooling" localSheetId="4">#REF!</definedName>
    <definedName name="pooling">#REF!</definedName>
    <definedName name="Ports" localSheetId="4">#REF!</definedName>
    <definedName name="Ports">#REF!</definedName>
    <definedName name="pound" localSheetId="4">[60]Inputs!#REF!</definedName>
    <definedName name="pound">[60]Inputs!#REF!</definedName>
    <definedName name="pp" hidden="1">{"Riqfin97",#N/A,FALSE,"Tran";"Riqfinpro",#N/A,FALSE,"Tran"}</definedName>
    <definedName name="ppp" hidden="1">{"Riqfin97",#N/A,FALSE,"Tran";"Riqfinpro",#N/A,FALSE,"Tran"}</definedName>
    <definedName name="PPPWGT">#N/A</definedName>
    <definedName name="PrefStock">[5]D!$G$33</definedName>
    <definedName name="Premium">'[88]Pro Forma'!$F$22</definedName>
    <definedName name="PRICE" localSheetId="4">#REF!</definedName>
    <definedName name="PRICE">#REF!</definedName>
    <definedName name="Price1" localSheetId="4">'[41]Pro Forma'!#REF!</definedName>
    <definedName name="Price1">'[41]Pro Forma'!#REF!</definedName>
    <definedName name="Price2" localSheetId="4">'[41]Pro Forma'!#REF!</definedName>
    <definedName name="Price2">'[41]Pro Forma'!#REF!</definedName>
    <definedName name="Price3" localSheetId="4">'[41]Pro Forma'!#REF!</definedName>
    <definedName name="Price3">'[41]Pro Forma'!#REF!</definedName>
    <definedName name="Price4" localSheetId="4">'[41]Pro Forma'!#REF!</definedName>
    <definedName name="Price4">'[41]Pro Forma'!#REF!</definedName>
    <definedName name="Price5" localSheetId="4">'[41]Pro Forma'!#REF!</definedName>
    <definedName name="Price5">'[41]Pro Forma'!#REF!</definedName>
    <definedName name="Price6" localSheetId="4">'[41]Pro Forma'!#REF!</definedName>
    <definedName name="Price6">'[41]Pro Forma'!#REF!</definedName>
    <definedName name="priceacq" localSheetId="4">#REF!</definedName>
    <definedName name="priceacq">#REF!</definedName>
    <definedName name="PRICETAB" localSheetId="4">#REF!</definedName>
    <definedName name="PRICETAB">#REF!</definedName>
    <definedName name="pricetar" localSheetId="4">#REF!</definedName>
    <definedName name="pricetar">#REF!</definedName>
    <definedName name="print">[89]Comps!$A$1:$Y$63</definedName>
    <definedName name="_xlnm.Print_Area" localSheetId="4">'მომსახურების სააგენტო 2020  (2'!$B$1:$Q$553</definedName>
    <definedName name="_xlnm.Print_Area" localSheetId="2">საშტატო_თბილისი!$B$1:$R$34</definedName>
    <definedName name="_xlnm.Print_Area" localSheetId="3">'საშტატო_რეგიონები '!$B$1:$R$501</definedName>
    <definedName name="_xlnm.Print_Area" localSheetId="1">'ცენტრალური აპარატი '!$B$1:$R$279</definedName>
    <definedName name="_xlnm.Print_Area">#REF!</definedName>
    <definedName name="_xlnm.Print_Titles" localSheetId="4">'მომსახურების სააგენტო 2020  (2'!$3:$3</definedName>
    <definedName name="_xlnm.Print_Titles" localSheetId="2">საშტატო_თბილისი!$3:$3</definedName>
    <definedName name="_xlnm.Print_Titles" localSheetId="3">'საშტატო_რეგიონები '!$3:$3</definedName>
    <definedName name="_xlnm.Print_Titles" localSheetId="1">'ცენტრალური აპარატი '!$3:$3</definedName>
    <definedName name="_xlnm.Print_Titles">#REF!,#REF!</definedName>
    <definedName name="print_Titles2" localSheetId="4">#REF!,#REF!</definedName>
    <definedName name="print_Titles2">#REF!,#REF!</definedName>
    <definedName name="printa" localSheetId="4">#REF!</definedName>
    <definedName name="printa">#REF!</definedName>
    <definedName name="printb" localSheetId="4">#REF!</definedName>
    <definedName name="printb">#REF!</definedName>
    <definedName name="printc" localSheetId="4">#REF!</definedName>
    <definedName name="printc">#REF!</definedName>
    <definedName name="PrintGraph" localSheetId="4">#REF!</definedName>
    <definedName name="PrintGraph">#REF!</definedName>
    <definedName name="printk" localSheetId="4">#REF!</definedName>
    <definedName name="printk">#REF!</definedName>
    <definedName name="PRINTMACRO" localSheetId="4">#REF!</definedName>
    <definedName name="PRINTMACRO">#REF!</definedName>
    <definedName name="PrintThis_Links">[62]Links!$A$1:$F$33</definedName>
    <definedName name="PrintTitle1" localSheetId="4">#REF!</definedName>
    <definedName name="PrintTitle1">#REF!</definedName>
    <definedName name="PRMONTH" localSheetId="4">#REF!</definedName>
    <definedName name="PRMONTH">#REF!</definedName>
    <definedName name="prn" localSheetId="4">#REF!</definedName>
    <definedName name="prn">#REF!</definedName>
    <definedName name="PRODUCED" localSheetId="4">[24]Sheet2!#REF!</definedName>
    <definedName name="PRODUCED">[24]Sheet2!#REF!</definedName>
    <definedName name="Product">'[37]Statistics by Product (Source )'!$B$2:$B$21948</definedName>
    <definedName name="Product_Description" localSheetId="4">#REF!</definedName>
    <definedName name="Product_Description">#REF!</definedName>
    <definedName name="Proeq2016CagerTkhibWalkBorMar">[42]SAK!$AO$43</definedName>
    <definedName name="Proeq2016Gadmtv">[42]SAK!$AO$44</definedName>
    <definedName name="Prog1998" localSheetId="4">'[90]2003'!#REF!</definedName>
    <definedName name="Prog1998">'[90]2003'!#REF!</definedName>
    <definedName name="progasumm" localSheetId="4">#REF!</definedName>
    <definedName name="progasumm">#REF!</definedName>
    <definedName name="program" localSheetId="4">#REF!</definedName>
    <definedName name="program">#REF!</definedName>
    <definedName name="ProjectName" localSheetId="4">#REF!</definedName>
    <definedName name="ProjectName">#REF!</definedName>
    <definedName name="Prt" localSheetId="4">#REF!</definedName>
    <definedName name="Prt">#REF!</definedName>
    <definedName name="PRYEAR" localSheetId="4">#REF!</definedName>
    <definedName name="PRYEAR">#REF!</definedName>
    <definedName name="PubW">'[48]W&amp;T'!$C$17</definedName>
    <definedName name="PURCHASER">[91]Sheet2!$L$3:$L$13</definedName>
    <definedName name="PY_Accounts_Receivable" localSheetId="4">#REF!</definedName>
    <definedName name="PY_Accounts_Receivable">#REF!</definedName>
    <definedName name="PY_Cash" localSheetId="4">#REF!</definedName>
    <definedName name="PY_Cash">#REF!</definedName>
    <definedName name="PY_Common_Equity" localSheetId="4">#REF!</definedName>
    <definedName name="PY_Common_Equity">#REF!</definedName>
    <definedName name="PY_Cost_of_Sales" localSheetId="4">#REF!</definedName>
    <definedName name="PY_Cost_of_Sales">#REF!</definedName>
    <definedName name="PY_Current_Liabilities" localSheetId="4">#REF!</definedName>
    <definedName name="PY_Current_Liabilities">#REF!</definedName>
    <definedName name="PY_Depreciation" localSheetId="4">#REF!</definedName>
    <definedName name="PY_Depreciation">#REF!</definedName>
    <definedName name="PY_Gross_Profit" localSheetId="4">#REF!</definedName>
    <definedName name="PY_Gross_Profit">#REF!</definedName>
    <definedName name="PY_Inc_Bef_Tax" localSheetId="4">#REF!</definedName>
    <definedName name="PY_Inc_Bef_Tax">#REF!</definedName>
    <definedName name="PY_Intangible_Assets" localSheetId="4">#REF!</definedName>
    <definedName name="PY_Intangible_Assets">#REF!</definedName>
    <definedName name="PY_Interest_Expense" localSheetId="4">#REF!</definedName>
    <definedName name="PY_Interest_Expense">#REF!</definedName>
    <definedName name="PY_Inventory" localSheetId="4">#REF!</definedName>
    <definedName name="PY_Inventory">#REF!</definedName>
    <definedName name="PY_LIABIL_EQUITY" localSheetId="4">#REF!</definedName>
    <definedName name="PY_LIABIL_EQUITY">#REF!</definedName>
    <definedName name="PY_LT_Debt" localSheetId="4">#REF!</definedName>
    <definedName name="PY_LT_Debt">#REF!</definedName>
    <definedName name="PY_Market_Value_of_Equity" localSheetId="4">#REF!</definedName>
    <definedName name="PY_Market_Value_of_Equity">#REF!</definedName>
    <definedName name="PY_Marketable_Sec" localSheetId="4">#REF!</definedName>
    <definedName name="PY_Marketable_Sec">#REF!</definedName>
    <definedName name="PY_NET_PROFIT" localSheetId="4">#REF!</definedName>
    <definedName name="PY_NET_PROFIT">#REF!</definedName>
    <definedName name="PY_Net_Revenue" localSheetId="4">#REF!</definedName>
    <definedName name="PY_Net_Revenue">#REF!</definedName>
    <definedName name="PY_Operating_Inc" localSheetId="4">#REF!</definedName>
    <definedName name="PY_Operating_Inc">#REF!</definedName>
    <definedName name="PY_Operating_Income" localSheetId="4">#REF!</definedName>
    <definedName name="PY_Operating_Income">#REF!</definedName>
    <definedName name="PY_Other_Curr_Assets" localSheetId="4">#REF!</definedName>
    <definedName name="PY_Other_Curr_Assets">#REF!</definedName>
    <definedName name="PY_Other_LT_Assets" localSheetId="4">#REF!</definedName>
    <definedName name="PY_Other_LT_Assets">#REF!</definedName>
    <definedName name="PY_Other_LT_Liabilities" localSheetId="4">#REF!</definedName>
    <definedName name="PY_Other_LT_Liabilities">#REF!</definedName>
    <definedName name="PY_Preferred_Stock" localSheetId="4">#REF!</definedName>
    <definedName name="PY_Preferred_Stock">#REF!</definedName>
    <definedName name="PY_QUICK_ASSETS" localSheetId="4">#REF!</definedName>
    <definedName name="PY_QUICK_ASSETS">#REF!</definedName>
    <definedName name="PY_Retained_Earnings" localSheetId="4">#REF!</definedName>
    <definedName name="PY_Retained_Earnings">#REF!</definedName>
    <definedName name="PY_Tangible_Assets" localSheetId="4">#REF!</definedName>
    <definedName name="PY_Tangible_Assets">#REF!</definedName>
    <definedName name="PY_Tangible_Net_Worth" localSheetId="4">#REF!</definedName>
    <definedName name="PY_Tangible_Net_Worth">#REF!</definedName>
    <definedName name="PY_Taxes" localSheetId="4">#REF!</definedName>
    <definedName name="PY_Taxes">#REF!</definedName>
    <definedName name="PY_TOTAL_ASSETS" localSheetId="4">#REF!</definedName>
    <definedName name="PY_TOTAL_ASSETS">#REF!</definedName>
    <definedName name="PY_TOTAL_CURR_ASSETS" localSheetId="4">#REF!</definedName>
    <definedName name="PY_TOTAL_CURR_ASSETS">#REF!</definedName>
    <definedName name="PY_TOTAL_DEBT" localSheetId="4">#REF!</definedName>
    <definedName name="PY_TOTAL_DEBT">#REF!</definedName>
    <definedName name="PY_TOTAL_EQUITY" localSheetId="4">#REF!</definedName>
    <definedName name="PY_TOTAL_EQUITY">#REF!</definedName>
    <definedName name="PY_Working_Capital" localSheetId="4">#REF!</definedName>
    <definedName name="PY_Working_Capital">#REF!</definedName>
    <definedName name="PY2_Accounts_Receivable" localSheetId="4">#REF!</definedName>
    <definedName name="PY2_Accounts_Receivable">#REF!</definedName>
    <definedName name="PY2_Cash" localSheetId="4">#REF!</definedName>
    <definedName name="PY2_Cash">#REF!</definedName>
    <definedName name="PY2_Common_Equity" localSheetId="4">#REF!</definedName>
    <definedName name="PY2_Common_Equity">#REF!</definedName>
    <definedName name="PY2_Cost_of_Sales" localSheetId="4">#REF!</definedName>
    <definedName name="PY2_Cost_of_Sales">#REF!</definedName>
    <definedName name="PY2_Current_Liabilities" localSheetId="4">#REF!</definedName>
    <definedName name="PY2_Current_Liabilities">#REF!</definedName>
    <definedName name="PY2_Depreciation" localSheetId="4">#REF!</definedName>
    <definedName name="PY2_Depreciation">#REF!</definedName>
    <definedName name="PY2_Gross_Profit" localSheetId="4">#REF!</definedName>
    <definedName name="PY2_Gross_Profit">#REF!</definedName>
    <definedName name="PY2_Inc_Bef_Tax" localSheetId="4">#REF!</definedName>
    <definedName name="PY2_Inc_Bef_Tax">#REF!</definedName>
    <definedName name="PY2_Intangible_Assets" localSheetId="4">#REF!</definedName>
    <definedName name="PY2_Intangible_Assets">#REF!</definedName>
    <definedName name="PY2_Interest_Expense" localSheetId="4">#REF!</definedName>
    <definedName name="PY2_Interest_Expense">#REF!</definedName>
    <definedName name="PY2_Inventory" localSheetId="4">#REF!</definedName>
    <definedName name="PY2_Inventory">#REF!</definedName>
    <definedName name="PY2_LIABIL_EQUITY" localSheetId="4">#REF!</definedName>
    <definedName name="PY2_LIABIL_EQUITY">#REF!</definedName>
    <definedName name="PY2_LT_Debt" localSheetId="4">#REF!</definedName>
    <definedName name="PY2_LT_Debt">#REF!</definedName>
    <definedName name="PY2_Marketable_Sec" localSheetId="4">#REF!</definedName>
    <definedName name="PY2_Marketable_Sec">#REF!</definedName>
    <definedName name="PY2_NET_PROFIT" localSheetId="4">#REF!</definedName>
    <definedName name="PY2_NET_PROFIT">#REF!</definedName>
    <definedName name="PY2_Net_Revenue" localSheetId="4">#REF!</definedName>
    <definedName name="PY2_Net_Revenue">#REF!</definedName>
    <definedName name="PY2_Operating_Inc" localSheetId="4">#REF!</definedName>
    <definedName name="PY2_Operating_Inc">#REF!</definedName>
    <definedName name="PY2_Operating_Income" localSheetId="4">#REF!</definedName>
    <definedName name="PY2_Operating_Income">#REF!</definedName>
    <definedName name="PY2_Other_Curr_Assets" localSheetId="4">#REF!</definedName>
    <definedName name="PY2_Other_Curr_Assets">#REF!</definedName>
    <definedName name="PY2_Other_LT_Assets" localSheetId="4">#REF!</definedName>
    <definedName name="PY2_Other_LT_Assets">#REF!</definedName>
    <definedName name="PY2_Other_LT_Liabilities" localSheetId="4">#REF!</definedName>
    <definedName name="PY2_Other_LT_Liabilities">#REF!</definedName>
    <definedName name="PY2_Preferred_Stock" localSheetId="4">#REF!</definedName>
    <definedName name="PY2_Preferred_Stock">#REF!</definedName>
    <definedName name="PY2_QUICK_ASSETS" localSheetId="4">#REF!</definedName>
    <definedName name="PY2_QUICK_ASSETS">#REF!</definedName>
    <definedName name="PY2_Retained_Earnings" localSheetId="4">#REF!</definedName>
    <definedName name="PY2_Retained_Earnings">#REF!</definedName>
    <definedName name="PY2_Tangible_Assets" localSheetId="4">#REF!</definedName>
    <definedName name="PY2_Tangible_Assets">#REF!</definedName>
    <definedName name="PY2_Tangible_Net_Worth" localSheetId="4">#REF!</definedName>
    <definedName name="PY2_Tangible_Net_Worth">#REF!</definedName>
    <definedName name="PY2_Taxes" localSheetId="4">#REF!</definedName>
    <definedName name="PY2_Taxes">#REF!</definedName>
    <definedName name="PY2_TOTAL_ASSETS" localSheetId="4">#REF!</definedName>
    <definedName name="PY2_TOTAL_ASSETS">#REF!</definedName>
    <definedName name="PY2_TOTAL_CURR_ASSETS" localSheetId="4">#REF!</definedName>
    <definedName name="PY2_TOTAL_CURR_ASSETS">#REF!</definedName>
    <definedName name="PY2_TOTAL_DEBT" localSheetId="4">#REF!</definedName>
    <definedName name="PY2_TOTAL_DEBT">#REF!</definedName>
    <definedName name="PY2_TOTAL_EQUITY" localSheetId="4">#REF!</definedName>
    <definedName name="PY2_TOTAL_EQUITY">#REF!</definedName>
    <definedName name="PY2_Working_Capital" localSheetId="4">#REF!</definedName>
    <definedName name="PY2_Working_Capital">#REF!</definedName>
    <definedName name="Q_5" localSheetId="4">#REF!</definedName>
    <definedName name="Q_5">#REF!</definedName>
    <definedName name="Q_6" localSheetId="4">#REF!</definedName>
    <definedName name="Q_6">#REF!</definedName>
    <definedName name="Q_7" localSheetId="4">#REF!</definedName>
    <definedName name="Q_7">#REF!</definedName>
    <definedName name="Q6_" localSheetId="4">#REF!</definedName>
    <definedName name="Q6_">#REF!</definedName>
    <definedName name="QFISCAL" localSheetId="4">'[92]Quarterly Raw Data'!#REF!</definedName>
    <definedName name="QFISCAL">'[92]Quarterly Raw Data'!#REF!</definedName>
    <definedName name="qq" localSheetId="4" hidden="1">'[93]J(Priv.Cap)'!#REF!</definedName>
    <definedName name="qq" hidden="1">'[93]J(Priv.Cap)'!#REF!</definedName>
    <definedName name="qqq" hidden="1">{#N/A,#N/A,FALSE,"EXTRABUDGT"}</definedName>
    <definedName name="qqq_1" hidden="1">{#N/A,#N/A,FALSE,"EXTRABUDGT"}</definedName>
    <definedName name="qqq_2" hidden="1">{#N/A,#N/A,FALSE,"EXTRABUDGT"}</definedName>
    <definedName name="QRQ">[5]D!$Q$6</definedName>
    <definedName name="QTAB7" localSheetId="4">'[92]Quarterly MacroFlow'!#REF!</definedName>
    <definedName name="QTAB7">'[92]Quarterly MacroFlow'!#REF!</definedName>
    <definedName name="QTAB7A" localSheetId="4">'[92]Quarterly MacroFlow'!#REF!</definedName>
    <definedName name="QTAB7A">'[92]Quarterly MacroFlow'!#REF!</definedName>
    <definedName name="QtrDate" localSheetId="4">#REF!</definedName>
    <definedName name="QtrDate">#REF!</definedName>
    <definedName name="QtrShares" localSheetId="4">#REF!</definedName>
    <definedName name="QtrShares">#REF!</definedName>
    <definedName name="quita" localSheetId="4">#REF!</definedName>
    <definedName name="quita">#REF!</definedName>
    <definedName name="QW" localSheetId="4">#REF!</definedName>
    <definedName name="QW">#REF!</definedName>
    <definedName name="R_Factor" localSheetId="4">#REF!</definedName>
    <definedName name="R_Factor">#REF!</definedName>
    <definedName name="Range_Names" localSheetId="4">#REF!</definedName>
    <definedName name="Range_Names">#REF!</definedName>
    <definedName name="RAT_A" localSheetId="4">#REF!</definedName>
    <definedName name="RAT_A">#REF!</definedName>
    <definedName name="RAT_T" localSheetId="4">#REF!</definedName>
    <definedName name="RAT_T">#REF!</definedName>
    <definedName name="rate" localSheetId="4">#REF!</definedName>
    <definedName name="rate">#REF!</definedName>
    <definedName name="rate1" localSheetId="4">[41]Inputs!#REF!</definedName>
    <definedName name="rate1">[41]Inputs!#REF!</definedName>
    <definedName name="rate2" localSheetId="4">[41]Inputs!#REF!</definedName>
    <definedName name="rate2">[41]Inputs!#REF!</definedName>
    <definedName name="Rating">[5]D!$M$24</definedName>
    <definedName name="RATIO" localSheetId="4">'[64]Combined Model'!#REF!</definedName>
    <definedName name="RATIO">'[64]Combined Model'!#REF!</definedName>
    <definedName name="Ratioswitch" localSheetId="4">#REF!</definedName>
    <definedName name="Ratioswitch">#REF!</definedName>
    <definedName name="REAL" localSheetId="4">#REF!</definedName>
    <definedName name="REAL">#REF!</definedName>
    <definedName name="_xlnm.Recorder" localSheetId="4">#REF!</definedName>
    <definedName name="_xlnm.Recorder">#REF!</definedName>
    <definedName name="red_banks">[32]red!$A$136:$AC$178</definedName>
    <definedName name="RED_BOP" localSheetId="4">#REF!</definedName>
    <definedName name="RED_BOP">#REF!</definedName>
    <definedName name="red_cpi" localSheetId="4">#REF!</definedName>
    <definedName name="red_cpi">#REF!</definedName>
    <definedName name="red_cred_comp" localSheetId="4">#REF!</definedName>
    <definedName name="red_cred_comp">#REF!</definedName>
    <definedName name="RED_D" localSheetId="4">#REF!</definedName>
    <definedName name="RED_D">#REF!</definedName>
    <definedName name="red_dep_comp" localSheetId="4">#REF!</definedName>
    <definedName name="red_dep_comp">#REF!</definedName>
    <definedName name="RED_DS" localSheetId="4">#REF!</definedName>
    <definedName name="RED_DS">#REF!</definedName>
    <definedName name="red_gdp_exp" localSheetId="4">#REF!</definedName>
    <definedName name="red_gdp_exp">#REF!</definedName>
    <definedName name="red_govt_empl" localSheetId="4">#REF!</definedName>
    <definedName name="red_govt_empl">#REF!</definedName>
    <definedName name="red_monsur">[32]red!$A$65:$AC$132</definedName>
    <definedName name="RED_NATCPI" localSheetId="4">#REF!</definedName>
    <definedName name="RED_NATCPI">#REF!</definedName>
    <definedName name="red_nbg">[32]red!$A$1:$AC$62</definedName>
    <definedName name="RED_TBCPI" localSheetId="4">#REF!</definedName>
    <definedName name="RED_TBCPI">#REF!</definedName>
    <definedName name="RED_TRD" localSheetId="4">#REF!</definedName>
    <definedName name="RED_TRD">#REF!</definedName>
    <definedName name="REDTbl3" localSheetId="4">#REF!</definedName>
    <definedName name="REDTbl3">#REF!</definedName>
    <definedName name="REDTbl4" localSheetId="4">#REF!</definedName>
    <definedName name="REDTbl4">#REF!</definedName>
    <definedName name="REDTbl5" localSheetId="4">#REF!</definedName>
    <definedName name="REDTbl5">#REF!</definedName>
    <definedName name="REDTbl6" localSheetId="4">#REF!</definedName>
    <definedName name="REDTbl6">#REF!</definedName>
    <definedName name="REDTbl7" localSheetId="4">#REF!</definedName>
    <definedName name="REDTbl7">#REF!</definedName>
    <definedName name="REF" localSheetId="4">'[41]Pro Forma'!#REF!</definedName>
    <definedName name="REF">'[41]Pro Forma'!#REF!</definedName>
    <definedName name="Ref_1">'[94]FA Movement Kyrg'!$E$22</definedName>
    <definedName name="Ref_10">'[94]FA Movement Kyrg'!$I$39</definedName>
    <definedName name="Ref_11">'[94]FA Movement Kyrg'!$K$39</definedName>
    <definedName name="Ref_12">'[94]FA Movement Kyrg'!$K$17</definedName>
    <definedName name="Ref_13">'[94]FA Movement Kyrg'!$C$17</definedName>
    <definedName name="Ref_14">'[94]FA Movement Kyrg'!$E$17</definedName>
    <definedName name="Ref_2">'[94]FA Movement Kyrg'!$A$1</definedName>
    <definedName name="Ref_3" localSheetId="4">#REF!</definedName>
    <definedName name="Ref_3">#REF!</definedName>
    <definedName name="Ref_4">'[94]FA Movement Kyrg'!$A$19</definedName>
    <definedName name="Ref_5">'[94]FA Movement Kyrg'!$C$17</definedName>
    <definedName name="Ref_6">'[94]FA Movement Kyrg'!$K$17</definedName>
    <definedName name="Ref_7">'[94]FA Movement Kyrg'!$C$28</definedName>
    <definedName name="Ref_8">'[94]FA Movement Kyrg'!$C$28</definedName>
    <definedName name="Ref_9">'[94]FA Movement Kyrg'!$K$28</definedName>
    <definedName name="refinance" localSheetId="4">#REF!</definedName>
    <definedName name="refinance">#REF!</definedName>
    <definedName name="REG" localSheetId="4">[24]Sheet2!#REF!</definedName>
    <definedName name="REG">[24]Sheet2!#REF!</definedName>
    <definedName name="regionebi63" localSheetId="4">#REF!</definedName>
    <definedName name="regionebi63">#REF!</definedName>
    <definedName name="REGIONS">[83]Sheet2!$B$3:$B$14</definedName>
    <definedName name="reitingi" localSheetId="4">#REF!</definedName>
    <definedName name="reitingi">#REF!</definedName>
    <definedName name="Relationship_with_US">'[40]Data Validation'!$C$10:$E$10</definedName>
    <definedName name="Repayment_Frequency" localSheetId="4">'[40]Data Validation'!#REF!</definedName>
    <definedName name="Repayment_Frequency">'[40]Data Validation'!#REF!</definedName>
    <definedName name="Repayment_Period_US_Dollar" localSheetId="4">#REF!</definedName>
    <definedName name="Repayment_Period_US_Dollar">#REF!</definedName>
    <definedName name="ReportDate">[31]Info!$C$2</definedName>
    <definedName name="repur" localSheetId="4">#REF!</definedName>
    <definedName name="repur">#REF!</definedName>
    <definedName name="repurch" localSheetId="4">#REF!</definedName>
    <definedName name="repurch">#REF!</definedName>
    <definedName name="res_5yr" localSheetId="4">#REF!</definedName>
    <definedName name="res_5yr">#REF!</definedName>
    <definedName name="res_7yr" localSheetId="4">#REF!</definedName>
    <definedName name="res_7yr">#REF!</definedName>
    <definedName name="res_qtr" localSheetId="4">#REF!</definedName>
    <definedName name="res_qtr">#REF!</definedName>
    <definedName name="res_yr1" localSheetId="4">'[67]OpEx Detail'!#REF!</definedName>
    <definedName name="res_yr1">'[67]OpEx Detail'!#REF!</definedName>
    <definedName name="res_yr2" localSheetId="4">'[67]OpEx Detail'!#REF!</definedName>
    <definedName name="res_yr2">'[67]OpEx Detail'!#REF!</definedName>
    <definedName name="res_yrf" localSheetId="4">'[67]OpEx Detail'!#REF!</definedName>
    <definedName name="res_yrf">'[67]OpEx Detail'!#REF!</definedName>
    <definedName name="reserves">[32]resold!$A$1:$N$59</definedName>
    <definedName name="Residual_difference" localSheetId="4">#REF!</definedName>
    <definedName name="Residual_difference">#REF!</definedName>
    <definedName name="resmoney" localSheetId="4">#REF!</definedName>
    <definedName name="resmoney">#REF!</definedName>
    <definedName name="respirators" localSheetId="4">#REF!</definedName>
    <definedName name="respirators">#REF!</definedName>
    <definedName name="RETURN" localSheetId="4">#REF!</definedName>
    <definedName name="RETURN">#REF!</definedName>
    <definedName name="RGDPA" localSheetId="4">#REF!</definedName>
    <definedName name="RGDPA">#REF!</definedName>
    <definedName name="RGSPA" localSheetId="4">#REF!</definedName>
    <definedName name="RGSPA">#REF!</definedName>
    <definedName name="right" localSheetId="4">#REF!</definedName>
    <definedName name="right">#REF!</definedName>
    <definedName name="rindex" localSheetId="4">#REF!</definedName>
    <definedName name="rindex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M">[5]D!$Q$14</definedName>
    <definedName name="RMB_USD">[72]Assumptions!$B$2</definedName>
    <definedName name="rng_Refresh" localSheetId="4">#REF!</definedName>
    <definedName name="rng_Refresh">#REF!</definedName>
    <definedName name="rngBefore">[95]Main!$AB$26</definedName>
    <definedName name="rngDepartmentDrive">[95]Main!$AB$23</definedName>
    <definedName name="rngEMailAddress">[95]Main!$AB$20</definedName>
    <definedName name="rngErrorSort">[62]ErrCheck!$A$4</definedName>
    <definedName name="rngLastSave">[62]Main!$G$19</definedName>
    <definedName name="rngLastSent">[62]Main!$G$18</definedName>
    <definedName name="rngLastUpdate">[62]Links!$D$2</definedName>
    <definedName name="rngNeedsUpdate">[62]Links!$E$2</definedName>
    <definedName name="rngNews">[95]Main!$AB$27</definedName>
    <definedName name="rngQuestChecked">[62]ErrCheck!$A$3</definedName>
    <definedName name="roll" localSheetId="4">[6]Inputs!#REF!</definedName>
    <definedName name="roll">[6]Inputs!#REF!</definedName>
    <definedName name="ROUTE" localSheetId="4">[24]Sheet2!#REF!</definedName>
    <definedName name="ROUTE">[24]Sheet2!#REF!</definedName>
    <definedName name="ROUTE_LINE" localSheetId="4">[24]Sheet2!#REF!</definedName>
    <definedName name="ROUTE_LINE">[24]Sheet2!#REF!</definedName>
    <definedName name="rr" hidden="1">{"Riqfin97",#N/A,FALSE,"Tran";"Riqfinpro",#N/A,FALSE,"Tran"}</definedName>
    <definedName name="rrr" hidden="1">{"Riqfin97",#N/A,FALSE,"Tran";"Riqfinpro",#N/A,FALSE,"Tran"}</definedName>
    <definedName name="rrrrrr" hidden="1">{"cash plan",#N/A,FALSE,"fccashflow"}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s_1" hidden="1">{"BOP_TAB",#N/A,FALSE,"N";"MIDTERM_TAB",#N/A,FALSE,"O";"FUND_CRED",#N/A,FALSE,"P";"DEBT_TAB1",#N/A,FALSE,"Q";"DEBT_TAB2",#N/A,FALSE,"Q";"FORFIN_TAB1",#N/A,FALSE,"R";"FORFIN_TAB2",#N/A,FALSE,"R";"BOP_ANALY",#N/A,FALSE,"U"}</definedName>
    <definedName name="rs_2" hidden="1">{"BOP_TAB",#N/A,FALSE,"N";"MIDTERM_TAB",#N/A,FALSE,"O";"FUND_CRED",#N/A,FALSE,"P";"DEBT_TAB1",#N/A,FALSE,"Q";"DEBT_TAB2",#N/A,FALSE,"Q";"FORFIN_TAB1",#N/A,FALSE,"R";"FORFIN_TAB2",#N/A,FALSE,"R";"BOP_ANALY",#N/A,FALSE,"U"}</definedName>
    <definedName name="RunPool" localSheetId="4">'[30]2013 User Defined Template'!RunPool</definedName>
    <definedName name="RunPool">'[30]2013 User Defined Template'!RunPool</definedName>
    <definedName name="RunPurchase" localSheetId="4">'[30]2013 User Defined Template'!RunPurchase</definedName>
    <definedName name="RunPurchase">'[30]2013 User Defined Template'!RunPurchase</definedName>
    <definedName name="rus" localSheetId="4">#REF!</definedName>
    <definedName name="rus">#REF!</definedName>
    <definedName name="Rustv2016">[42]SAK!$AO$80</definedName>
    <definedName name="S_Adjust_Data">[78]Lead!$I$1:$I$30</definedName>
    <definedName name="S_AJE_Tot_Data">[78]Lead!$H$1:$H$30</definedName>
    <definedName name="S_CY_Beg_Data">[79]Lead!$F$1:$F$33</definedName>
    <definedName name="S_CY_End_Data">[78]Lead!$K$1:$K$30</definedName>
    <definedName name="S_PY_End_Data">[79]Lead!$M$1:$M$33</definedName>
    <definedName name="S_RJE_Tot_Data">[78]Lead!$J$1:$J$30</definedName>
    <definedName name="SA_Tab" localSheetId="4">#REF!</definedName>
    <definedName name="SA_Tab">#REF!</definedName>
    <definedName name="sad" localSheetId="4">#REF!</definedName>
    <definedName name="sad">#REF!</definedName>
    <definedName name="Sal_96" localSheetId="4">#REF!</definedName>
    <definedName name="Sal_96">#REF!</definedName>
    <definedName name="Sal_97" localSheetId="4">#REF!</definedName>
    <definedName name="Sal_97">#REF!</definedName>
    <definedName name="Sal_98_02" localSheetId="4">#REF!</definedName>
    <definedName name="Sal_98_02">#REF!</definedName>
    <definedName name="Sal_yrs" localSheetId="4">#REF!</definedName>
    <definedName name="Sal_yrs">#REF!</definedName>
    <definedName name="Sales" localSheetId="4">#REF!</definedName>
    <definedName name="Sales">#REF!</definedName>
    <definedName name="sales_5yr" localSheetId="4">'[67]OpEx Detail'!#REF!</definedName>
    <definedName name="sales_5yr">'[67]OpEx Detail'!#REF!</definedName>
    <definedName name="sales_7yr" localSheetId="4">'[67]OpEx Detail'!#REF!</definedName>
    <definedName name="sales_7yr">'[67]OpEx Detail'!#REF!</definedName>
    <definedName name="Sales_only" localSheetId="4">#REF!</definedName>
    <definedName name="Sales_only">#REF!</definedName>
    <definedName name="Sales_Qtr" localSheetId="4">'[67]OpEx Detail'!#REF!</definedName>
    <definedName name="Sales_Qtr">'[67]OpEx Detail'!#REF!</definedName>
    <definedName name="SalesCom" localSheetId="4">[5]D!#REF!</definedName>
    <definedName name="SalesCom">[5]D!#REF!</definedName>
    <definedName name="SalesInd" localSheetId="4">[5]D!#REF!</definedName>
    <definedName name="SalesInd">[5]D!#REF!</definedName>
    <definedName name="SalesOther" localSheetId="4">[5]D!#REF!</definedName>
    <definedName name="SalesOther">[5]D!#REF!</definedName>
    <definedName name="SalesRes" localSheetId="4">[5]D!#REF!</definedName>
    <definedName name="SalesRes">[5]D!#REF!</definedName>
    <definedName name="SalesYr1" localSheetId="4">'[67]OpEx Detail'!#REF!</definedName>
    <definedName name="SalesYr1">'[67]OpEx Detail'!#REF!</definedName>
    <definedName name="SalesYr2" localSheetId="4">'[67]OpEx Detail'!#REF!</definedName>
    <definedName name="SalesYr2">'[67]OpEx Detail'!#REF!</definedName>
    <definedName name="Savings_Products" localSheetId="4">#REF!</definedName>
    <definedName name="Savings_Products">#REF!</definedName>
    <definedName name="SCEN" localSheetId="4">[3]Inputs!#REF!</definedName>
    <definedName name="SCEN">[3]Inputs!#REF!</definedName>
    <definedName name="SCENE" localSheetId="4">#REF!</definedName>
    <definedName name="SCENE">#REF!</definedName>
    <definedName name="SCENE_P" localSheetId="4">#REF!</definedName>
    <definedName name="SCENE_P">#REF!</definedName>
    <definedName name="SCENE_S" localSheetId="4">#REF!</definedName>
    <definedName name="SCENE_S">#REF!</definedName>
    <definedName name="sd" localSheetId="4">#REF!</definedName>
    <definedName name="sd">#REF!</definedName>
    <definedName name="sdf" localSheetId="4">#REF!</definedName>
    <definedName name="sdf">#REF!</definedName>
    <definedName name="sds_gdp_exp_lari" localSheetId="4">#REF!</definedName>
    <definedName name="sds_gdp_exp_lari">#REF!</definedName>
    <definedName name="sds_gdp_origin" localSheetId="4">#REF!</definedName>
    <definedName name="sds_gdp_origin">#REF!</definedName>
    <definedName name="sds_gpd_exp_gdp" localSheetId="4">#REF!</definedName>
    <definedName name="sds_gpd_exp_gdp">#REF!</definedName>
    <definedName name="SEC" localSheetId="4">#REF!</definedName>
    <definedName name="SEC">#REF!</definedName>
    <definedName name="SEI" localSheetId="4">#REF!</definedName>
    <definedName name="SEI">#REF!</definedName>
    <definedName name="sencount" hidden="1">2</definedName>
    <definedName name="SENS">[4]Price!$A$1:$M$48</definedName>
    <definedName name="sense1" localSheetId="4">#REF!</definedName>
    <definedName name="sense1">#REF!</definedName>
    <definedName name="sense2" localSheetId="4">#REF!</definedName>
    <definedName name="sense2">#REF!</definedName>
    <definedName name="SENSITIVITY" localSheetId="4">'[64]Combined Model'!#REF!</definedName>
    <definedName name="SENSITIVITY">'[64]Combined Model'!#REF!</definedName>
    <definedName name="SepSun1" localSheetId="4">DATE('მომსახურების სააგენტო 2020  (2'!CalendarYear,9,1)-WEEKDAY(DATE('მომსახურების სააგენტო 2020  (2'!CalendarYear,9,1))</definedName>
    <definedName name="SepSun1">DATE(CalendarYear,9,1)-WEEKDAY(DATE(CalendarYear,9,1))</definedName>
    <definedName name="ServTer">[5]D!$G$49</definedName>
    <definedName name="settlementVal">[26]წმინდა_ამოღება!$D:$D</definedName>
    <definedName name="sex">[96]Sheet3!$M$4:$M$5</definedName>
    <definedName name="sfd" localSheetId="4">#REF!</definedName>
    <definedName name="sfd">#REF!</definedName>
    <definedName name="Share">[6]Inputs!$E$5</definedName>
    <definedName name="Share_Tender" localSheetId="4">#REF!</definedName>
    <definedName name="Share_Tender">#REF!</definedName>
    <definedName name="shares" localSheetId="4">#REF!</definedName>
    <definedName name="shares">#REF!</definedName>
    <definedName name="SharesOut">[5]D!$G$35</definedName>
    <definedName name="ShemoKodiSF_l" localSheetId="4">#REF!</definedName>
    <definedName name="ShemoKodiSF_l">#REF!</definedName>
    <definedName name="Siemens_Balance_1">'[33]Debt Profile'!$F$280:$F$292-'[33]Debt Profile'!$G$281:$G$292</definedName>
    <definedName name="Siemens_Balance_2">'[33]Debt Profile'!$F$295:$F$307-'[33]Debt Profile'!$G$296:$G$307</definedName>
    <definedName name="Sinosure_Balance">'[33]Debt Profile'!$F$39:$F$51-'[33]Debt Profile'!$G$40:$G$51</definedName>
    <definedName name="Sinosure_Balance_3">'[33]Debt Profile'!$F$54:$F$66-'[33]Debt Profile'!$G$55:$G$66</definedName>
    <definedName name="Sinosure_Balance_4">'[33]Debt Profile'!$F$69:$F$81-'[33]Debt Profile'!$G$70:$G$81</definedName>
    <definedName name="SinosureII_Balance_1">'[33]Debt Profile'!$F$220:$F$230-'[33]Debt Profile'!$G$221:$G$230</definedName>
    <definedName name="SinosureII_Balance_2">'[33]Debt Profile'!$F$235:$F$247-'[33]Debt Profile'!$G$236:$G$247</definedName>
    <definedName name="SinosureII_Balance_3">'[33]Debt Profile'!$F$250:$F$262-'[33]Debt Profile'!$G$251:$G$262</definedName>
    <definedName name="Skywalker">[97]Assum!$D$17</definedName>
    <definedName name="SLEVI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ow" localSheetId="4">#REF!</definedName>
    <definedName name="slow">#REF!</definedName>
    <definedName name="SORT1" localSheetId="4">#REF!</definedName>
    <definedName name="SORT1">#REF!</definedName>
    <definedName name="SORT2" localSheetId="4">#REF!</definedName>
    <definedName name="SORT2">#REF!</definedName>
    <definedName name="SORT3" localSheetId="4">#REF!</definedName>
    <definedName name="SORT3">#REF!</definedName>
    <definedName name="SORT4" localSheetId="4">#REF!</definedName>
    <definedName name="SORT4">#REF!</definedName>
    <definedName name="SORT5" localSheetId="4">#REF!</definedName>
    <definedName name="SORT5">#REF!</definedName>
    <definedName name="Sources" localSheetId="4">#REF!</definedName>
    <definedName name="Sources">#REF!</definedName>
    <definedName name="SPHERE" localSheetId="4">[24]Sheet2!#REF!</definedName>
    <definedName name="SPHERE">[24]Sheet2!#REF!</definedName>
    <definedName name="Sponsor_Equity1" localSheetId="4">#REF!</definedName>
    <definedName name="Sponsor_Equity1">#REF!</definedName>
    <definedName name="spread">[47]Common!$I$4</definedName>
    <definedName name="SPUtilRtg">[5]D!$G$9</definedName>
    <definedName name="SRtab1" localSheetId="4">#REF!</definedName>
    <definedName name="SRtab1">#REF!</definedName>
    <definedName name="SRtab2" localSheetId="4">#REF!</definedName>
    <definedName name="SRtab2">#REF!</definedName>
    <definedName name="SRtab5" localSheetId="4">#REF!</definedName>
    <definedName name="SRtab5">#REF!</definedName>
    <definedName name="SS">[98]IMATA!$B$45:$B$108</definedName>
    <definedName name="sss" localSheetId="4">#REF!</definedName>
    <definedName name="sss">#REF!</definedName>
    <definedName name="star" localSheetId="4">#REF!</definedName>
    <definedName name="star">#REF!</definedName>
    <definedName name="START" localSheetId="4">#REF!</definedName>
    <definedName name="START">#REF!</definedName>
    <definedName name="Start1" localSheetId="4">#REF!</definedName>
    <definedName name="Start1">#REF!</definedName>
    <definedName name="Start10" localSheetId="4">#REF!</definedName>
    <definedName name="Start10">#REF!</definedName>
    <definedName name="Start11" localSheetId="4">#REF!</definedName>
    <definedName name="Start11">#REF!</definedName>
    <definedName name="Start12" localSheetId="4">#REF!</definedName>
    <definedName name="Start12">#REF!</definedName>
    <definedName name="Start13" localSheetId="4">#REF!</definedName>
    <definedName name="Start13">#REF!</definedName>
    <definedName name="Start14" localSheetId="4">#REF!</definedName>
    <definedName name="Start14">#REF!</definedName>
    <definedName name="Start15" localSheetId="4">#REF!</definedName>
    <definedName name="Start15">#REF!</definedName>
    <definedName name="Start16" localSheetId="4">#REF!</definedName>
    <definedName name="Start16">#REF!</definedName>
    <definedName name="Start17" localSheetId="4">#REF!</definedName>
    <definedName name="Start17">#REF!</definedName>
    <definedName name="Start18" localSheetId="4">#REF!</definedName>
    <definedName name="Start18">#REF!</definedName>
    <definedName name="Start2" localSheetId="4">#REF!</definedName>
    <definedName name="Start2">#REF!</definedName>
    <definedName name="Start3" localSheetId="4">#REF!</definedName>
    <definedName name="Start3">#REF!</definedName>
    <definedName name="Start4" localSheetId="4">#REF!</definedName>
    <definedName name="Start4">#REF!</definedName>
    <definedName name="Start5" localSheetId="4">#REF!</definedName>
    <definedName name="Start5">#REF!</definedName>
    <definedName name="Start6" localSheetId="4">#REF!</definedName>
    <definedName name="Start6">#REF!</definedName>
    <definedName name="Start7" localSheetId="4">#REF!</definedName>
    <definedName name="Start7">#REF!</definedName>
    <definedName name="Start8" localSheetId="4">#REF!</definedName>
    <definedName name="Start8">#REF!</definedName>
    <definedName name="Start9" localSheetId="4">#REF!</definedName>
    <definedName name="Start9">#REF!</definedName>
    <definedName name="STATUS" localSheetId="4">[24]Sheet2!#REF!</definedName>
    <definedName name="STATUS">[24]Sheet2!#REF!</definedName>
    <definedName name="STAVKA" localSheetId="4">#REF!</definedName>
    <definedName name="STAVKA">#REF!</definedName>
    <definedName name="STDebt">[5]D!$G$30</definedName>
    <definedName name="STFQTAB" localSheetId="4">#REF!</definedName>
    <definedName name="STFQTAB">#REF!</definedName>
    <definedName name="stock" localSheetId="4">#REF!</definedName>
    <definedName name="stock">#REF!</definedName>
    <definedName name="Stock.Price">[47]LYONs!$D$9</definedName>
    <definedName name="StockPrice">[5]D!$G$5</definedName>
    <definedName name="STOP" localSheetId="4">#REF!</definedName>
    <definedName name="STOP">#REF!</definedName>
    <definedName name="StrandCpS">[5]D!$Q$22</definedName>
    <definedName name="StrCosts" localSheetId="4">[5]D!#REF!</definedName>
    <definedName name="StrCosts">[5]D!#REF!</definedName>
    <definedName name="subheader">[99]inputs!$C$5</definedName>
    <definedName name="SulKetilmwkh2016">[42]SAK!$AO$100</definedName>
    <definedName name="SulProeqtrb2016">[42]SAK!$AO$45</definedName>
    <definedName name="sum" localSheetId="4">#REF!</definedName>
    <definedName name="sum">#REF!</definedName>
    <definedName name="SUMM" localSheetId="4">#REF!</definedName>
    <definedName name="SUMM">#REF!</definedName>
    <definedName name="Summary_Date" localSheetId="4">#REF!</definedName>
    <definedName name="Summary_Date">#REF!</definedName>
    <definedName name="SUMMARY1" localSheetId="4">#REF!</definedName>
    <definedName name="SUMMARY1">#REF!</definedName>
    <definedName name="SUMMARY2" localSheetId="4">#REF!</definedName>
    <definedName name="SUMMARY2">#REF!</definedName>
    <definedName name="SumPool" localSheetId="4">'[30]2013 User Defined Template'!SumPool</definedName>
    <definedName name="SumPool">'[30]2013 User Defined Template'!SumPool</definedName>
    <definedName name="SumPurch" localSheetId="4">'[30]2013 User Defined Template'!SumPurch</definedName>
    <definedName name="SumPurch">'[30]2013 User Defined Template'!SumPurch</definedName>
    <definedName name="suppsched1pfma" localSheetId="4">#REF!</definedName>
    <definedName name="suppsched1pfma">#REF!</definedName>
    <definedName name="SymbolOnOff" localSheetId="4">#REF!</definedName>
    <definedName name="SymbolOnOff">#REF!</definedName>
    <definedName name="synch" localSheetId="4">#REF!</definedName>
    <definedName name="synch">#REF!</definedName>
    <definedName name="SyndicationBalance">'[33]Debt Profile'!$H$12:$H$87-'[33]Debt Profile'!$I$13:$I$87</definedName>
    <definedName name="syner" localSheetId="4">#REF!</definedName>
    <definedName name="syner">#REF!</definedName>
    <definedName name="Synergies" localSheetId="4">#REF!</definedName>
    <definedName name="Synergies">#REF!</definedName>
    <definedName name="T" localSheetId="4">#REF!</definedName>
    <definedName name="T">#REF!</definedName>
    <definedName name="T_1" localSheetId="4">'[100]LBO Model'!#REF!</definedName>
    <definedName name="T_1">'[100]LBO Model'!#REF!</definedName>
    <definedName name="T_4" localSheetId="4">'[100]LBO Model'!#REF!</definedName>
    <definedName name="T_4">'[100]LBO Model'!#REF!</definedName>
    <definedName name="T_6" localSheetId="4">'[100]LBO Model'!#REF!</definedName>
    <definedName name="T_6">'[100]LBO Model'!#REF!</definedName>
    <definedName name="T_7" localSheetId="4">'[100]LBO Model'!#REF!</definedName>
    <definedName name="T_7">'[100]LBO Model'!#REF!</definedName>
    <definedName name="t_bills" localSheetId="4">#REF!</definedName>
    <definedName name="t_bills">#REF!</definedName>
    <definedName name="TAB1A" localSheetId="4">#REF!</definedName>
    <definedName name="TAB1A">#REF!</definedName>
    <definedName name="TAB1CK" localSheetId="4">#REF!</definedName>
    <definedName name="TAB1CK">#REF!</definedName>
    <definedName name="Tab25a" localSheetId="4">#REF!</definedName>
    <definedName name="Tab25a">#REF!</definedName>
    <definedName name="Tab25b" localSheetId="4">#REF!</definedName>
    <definedName name="Tab25b">#REF!</definedName>
    <definedName name="TAB2A" localSheetId="4">#REF!</definedName>
    <definedName name="TAB2A">#REF!</definedName>
    <definedName name="TAB5A" localSheetId="4">#REF!</definedName>
    <definedName name="TAB5A">#REF!</definedName>
    <definedName name="TAB6A" localSheetId="4">'[10]Annual Tables'!#REF!</definedName>
    <definedName name="TAB6A">'[10]Annual Tables'!#REF!</definedName>
    <definedName name="TAB6B" localSheetId="4">'[10]Annual Tables'!#REF!</definedName>
    <definedName name="TAB6B">'[10]Annual Tables'!#REF!</definedName>
    <definedName name="TAB6C" localSheetId="4">#REF!</definedName>
    <definedName name="TAB6C">#REF!</definedName>
    <definedName name="TAB7A" localSheetId="4">#REF!</definedName>
    <definedName name="TAB7A">#REF!</definedName>
    <definedName name="Table__47">[101]RED47!$A$1:$I$53</definedName>
    <definedName name="Table_2._Country_X___Public_Sector_Financing_1" localSheetId="4">#REF!</definedName>
    <definedName name="Table_2._Country_X___Public_Sector_Financing_1">#REF!</definedName>
    <definedName name="Table_2____Moldova___General_Government_Budget_1995_98__Mdl_millions__1" localSheetId="4">#REF!</definedName>
    <definedName name="Table_2____Moldova___General_Government_Budget_1995_98__Mdl_millions__1">#REF!</definedName>
    <definedName name="Table_3._Moldova__Balance_of_Payments__1994_98" localSheetId="4">#REF!</definedName>
    <definedName name="Table_3._Moldova__Balance_of_Payments__1994_98">#REF!</definedName>
    <definedName name="Table_4.__Moldova____Monetary_Survey_and_Projections__1994_98_1" localSheetId="4">#REF!</definedName>
    <definedName name="Table_4.__Moldova____Monetary_Survey_and_Projections__1994_98_1">#REF!</definedName>
    <definedName name="Table_4SR" localSheetId="4">#REF!</definedName>
    <definedName name="Table_4SR">#REF!</definedName>
    <definedName name="Table_6.__Moldova__Balance_of_Payments__1994_98" localSheetId="4">#REF!</definedName>
    <definedName name="Table_6.__Moldova__Balance_of_Payments__1994_98">#REF!</definedName>
    <definedName name="Table_stress" localSheetId="4">#REF!</definedName>
    <definedName name="Table_stress">#REF!</definedName>
    <definedName name="Table1" localSheetId="4">#REF!</definedName>
    <definedName name="Table1">#REF!</definedName>
    <definedName name="Table2" localSheetId="4">#REF!</definedName>
    <definedName name="Table2">#REF!</definedName>
    <definedName name="TableA" localSheetId="4">#REF!</definedName>
    <definedName name="TableA">#REF!</definedName>
    <definedName name="TableB1" localSheetId="4">#REF!</definedName>
    <definedName name="TableB1">#REF!</definedName>
    <definedName name="TableB2" localSheetId="4">#REF!</definedName>
    <definedName name="TableB2">#REF!</definedName>
    <definedName name="TableB3" localSheetId="4">#REF!</definedName>
    <definedName name="TableB3">#REF!</definedName>
    <definedName name="TableC1" localSheetId="4">#REF!</definedName>
    <definedName name="TableC1">#REF!</definedName>
    <definedName name="TableC2" localSheetId="4">#REF!</definedName>
    <definedName name="TableC2">#REF!</definedName>
    <definedName name="TableC3" localSheetId="4">#REF!</definedName>
    <definedName name="TableC3">#REF!</definedName>
    <definedName name="TAME" localSheetId="4">#REF!</definedName>
    <definedName name="TAME">#REF!</definedName>
    <definedName name="Tap" localSheetId="4">#REF!</definedName>
    <definedName name="Tap">#REF!</definedName>
    <definedName name="tar1_c" localSheetId="4">#REF!</definedName>
    <definedName name="tar1_c">#REF!</definedName>
    <definedName name="tar1_is" localSheetId="4">#REF!</definedName>
    <definedName name="tar1_is">#REF!</definedName>
    <definedName name="tar10_c" localSheetId="4">#REF!</definedName>
    <definedName name="tar10_c">#REF!</definedName>
    <definedName name="tar10_is" localSheetId="4">#REF!</definedName>
    <definedName name="tar10_is">#REF!</definedName>
    <definedName name="tar11_c" localSheetId="4">#REF!</definedName>
    <definedName name="tar11_c">#REF!</definedName>
    <definedName name="tar11_is" localSheetId="4">#REF!</definedName>
    <definedName name="tar11_is">#REF!</definedName>
    <definedName name="tar12_c" localSheetId="4">#REF!</definedName>
    <definedName name="tar12_c">#REF!</definedName>
    <definedName name="tar12_is" localSheetId="4">#REF!</definedName>
    <definedName name="tar12_is">#REF!</definedName>
    <definedName name="tar13_c" localSheetId="4">#REF!</definedName>
    <definedName name="tar13_c">#REF!</definedName>
    <definedName name="tar13_is" localSheetId="4">#REF!</definedName>
    <definedName name="tar13_is">#REF!</definedName>
    <definedName name="tar14_c" localSheetId="4">#REF!</definedName>
    <definedName name="tar14_c">#REF!</definedName>
    <definedName name="tar14_is" localSheetId="4">#REF!</definedName>
    <definedName name="tar14_is">#REF!</definedName>
    <definedName name="tar15_c" localSheetId="4">#REF!</definedName>
    <definedName name="tar15_c">#REF!</definedName>
    <definedName name="tar15_is" localSheetId="4">#REF!</definedName>
    <definedName name="tar15_is">#REF!</definedName>
    <definedName name="tar16_c" localSheetId="4">#REF!</definedName>
    <definedName name="tar16_c">#REF!</definedName>
    <definedName name="tar16_is" localSheetId="4">#REF!</definedName>
    <definedName name="tar16_is">#REF!</definedName>
    <definedName name="tar17_c" localSheetId="4">#REF!</definedName>
    <definedName name="tar17_c">#REF!</definedName>
    <definedName name="tar17_is" localSheetId="4">#REF!</definedName>
    <definedName name="tar17_is">#REF!</definedName>
    <definedName name="tar18_c" localSheetId="4">#REF!</definedName>
    <definedName name="tar18_c">#REF!</definedName>
    <definedName name="tar18_is" localSheetId="4">#REF!</definedName>
    <definedName name="tar18_is">#REF!</definedName>
    <definedName name="tar19_c" localSheetId="4">#REF!</definedName>
    <definedName name="tar19_c">#REF!</definedName>
    <definedName name="tar19_is" localSheetId="4">#REF!</definedName>
    <definedName name="tar19_is">#REF!</definedName>
    <definedName name="tar2_c" localSheetId="4">#REF!</definedName>
    <definedName name="tar2_c">#REF!</definedName>
    <definedName name="tar2_is" localSheetId="4">#REF!</definedName>
    <definedName name="tar2_is">#REF!</definedName>
    <definedName name="tar20_c" localSheetId="4">#REF!</definedName>
    <definedName name="tar20_c">#REF!</definedName>
    <definedName name="tar20_is" localSheetId="4">#REF!</definedName>
    <definedName name="tar20_is">#REF!</definedName>
    <definedName name="tar21_c" localSheetId="4">#REF!</definedName>
    <definedName name="tar21_c">#REF!</definedName>
    <definedName name="tar21_is" localSheetId="4">#REF!</definedName>
    <definedName name="tar21_is">#REF!</definedName>
    <definedName name="tar22_c" localSheetId="4">#REF!</definedName>
    <definedName name="tar22_c">#REF!</definedName>
    <definedName name="tar22_is" localSheetId="4">#REF!</definedName>
    <definedName name="tar22_is">#REF!</definedName>
    <definedName name="tar23_c" localSheetId="4">#REF!</definedName>
    <definedName name="tar23_c">#REF!</definedName>
    <definedName name="tar23_is" localSheetId="4">#REF!</definedName>
    <definedName name="tar23_is">#REF!</definedName>
    <definedName name="tar24_c" localSheetId="4">#REF!</definedName>
    <definedName name="tar24_c">#REF!</definedName>
    <definedName name="tar24_is" localSheetId="4">#REF!</definedName>
    <definedName name="tar24_is">#REF!</definedName>
    <definedName name="tar25_c" localSheetId="4">#REF!</definedName>
    <definedName name="tar25_c">#REF!</definedName>
    <definedName name="tar25_is" localSheetId="4">#REF!</definedName>
    <definedName name="tar25_is">#REF!</definedName>
    <definedName name="tar26_c" localSheetId="4">#REF!</definedName>
    <definedName name="tar26_c">#REF!</definedName>
    <definedName name="tar26_is" localSheetId="4">#REF!</definedName>
    <definedName name="tar26_is">#REF!</definedName>
    <definedName name="tar27_c" localSheetId="4">#REF!</definedName>
    <definedName name="tar27_c">#REF!</definedName>
    <definedName name="tar27_is" localSheetId="4">#REF!</definedName>
    <definedName name="tar27_is">#REF!</definedName>
    <definedName name="tar28_c" localSheetId="4">#REF!</definedName>
    <definedName name="tar28_c">#REF!</definedName>
    <definedName name="tar28_is" localSheetId="4">#REF!</definedName>
    <definedName name="tar28_is">#REF!</definedName>
    <definedName name="tar29_c" localSheetId="4">#REF!</definedName>
    <definedName name="tar29_c">#REF!</definedName>
    <definedName name="tar29_is" localSheetId="4">#REF!</definedName>
    <definedName name="tar29_is">#REF!</definedName>
    <definedName name="tar3_c" localSheetId="4">#REF!</definedName>
    <definedName name="tar3_c">#REF!</definedName>
    <definedName name="tar3_is" localSheetId="4">#REF!</definedName>
    <definedName name="tar3_is">#REF!</definedName>
    <definedName name="tar30_c" localSheetId="4">#REF!</definedName>
    <definedName name="tar30_c">#REF!</definedName>
    <definedName name="tar30_is" localSheetId="4">#REF!</definedName>
    <definedName name="tar30_is">#REF!</definedName>
    <definedName name="tar31_c" localSheetId="4">#REF!</definedName>
    <definedName name="tar31_c">#REF!</definedName>
    <definedName name="tar31_is" localSheetId="4">#REF!</definedName>
    <definedName name="tar31_is">#REF!</definedName>
    <definedName name="tar32_c" localSheetId="4">#REF!</definedName>
    <definedName name="tar32_c">#REF!</definedName>
    <definedName name="tar32_is" localSheetId="4">#REF!</definedName>
    <definedName name="tar32_is">#REF!</definedName>
    <definedName name="tar33_c" localSheetId="4">#REF!</definedName>
    <definedName name="tar33_c">#REF!</definedName>
    <definedName name="tar33_is" localSheetId="4">#REF!</definedName>
    <definedName name="tar33_is">#REF!</definedName>
    <definedName name="tar34_c" localSheetId="4">#REF!</definedName>
    <definedName name="tar34_c">#REF!</definedName>
    <definedName name="tar34_is" localSheetId="4">#REF!</definedName>
    <definedName name="tar34_is">#REF!</definedName>
    <definedName name="tar35_c" localSheetId="4">#REF!</definedName>
    <definedName name="tar35_c">#REF!</definedName>
    <definedName name="tar35_is" localSheetId="4">#REF!</definedName>
    <definedName name="tar35_is">#REF!</definedName>
    <definedName name="tar36_c" localSheetId="4">#REF!</definedName>
    <definedName name="tar36_c">#REF!</definedName>
    <definedName name="tar36_is" localSheetId="4">#REF!</definedName>
    <definedName name="tar36_is">#REF!</definedName>
    <definedName name="tar37_c" localSheetId="4">#REF!</definedName>
    <definedName name="tar37_c">#REF!</definedName>
    <definedName name="tar37_is" localSheetId="4">#REF!</definedName>
    <definedName name="tar37_is">#REF!</definedName>
    <definedName name="tar38_c" localSheetId="4">#REF!</definedName>
    <definedName name="tar38_c">#REF!</definedName>
    <definedName name="tar38_is" localSheetId="4">#REF!</definedName>
    <definedName name="tar38_is">#REF!</definedName>
    <definedName name="tar39_c" localSheetId="4">#REF!</definedName>
    <definedName name="tar39_c">#REF!</definedName>
    <definedName name="tar39_is" localSheetId="4">#REF!</definedName>
    <definedName name="tar39_is">#REF!</definedName>
    <definedName name="tar4_c" localSheetId="4">#REF!</definedName>
    <definedName name="tar4_c">#REF!</definedName>
    <definedName name="tar4_is" localSheetId="4">#REF!</definedName>
    <definedName name="tar4_is">#REF!</definedName>
    <definedName name="tar40_c" localSheetId="4">#REF!</definedName>
    <definedName name="tar40_c">#REF!</definedName>
    <definedName name="tar40_is" localSheetId="4">#REF!</definedName>
    <definedName name="tar40_is">#REF!</definedName>
    <definedName name="tar41_c" localSheetId="4">#REF!</definedName>
    <definedName name="tar41_c">#REF!</definedName>
    <definedName name="tar41_is" localSheetId="4">#REF!</definedName>
    <definedName name="tar41_is">#REF!</definedName>
    <definedName name="tar42_c" localSheetId="4">#REF!</definedName>
    <definedName name="tar42_c">#REF!</definedName>
    <definedName name="tar42_is" localSheetId="4">#REF!</definedName>
    <definedName name="tar42_is">#REF!</definedName>
    <definedName name="tar43_c" localSheetId="4">#REF!</definedName>
    <definedName name="tar43_c">#REF!</definedName>
    <definedName name="tar43_is" localSheetId="4">#REF!</definedName>
    <definedName name="tar43_is">#REF!</definedName>
    <definedName name="tar44_c" localSheetId="4">#REF!</definedName>
    <definedName name="tar44_c">#REF!</definedName>
    <definedName name="tar44_is" localSheetId="4">#REF!</definedName>
    <definedName name="tar44_is">#REF!</definedName>
    <definedName name="tar45_c" localSheetId="4">#REF!</definedName>
    <definedName name="tar45_c">#REF!</definedName>
    <definedName name="tar45_is" localSheetId="4">#REF!</definedName>
    <definedName name="tar45_is">#REF!</definedName>
    <definedName name="tar46_c" localSheetId="4">#REF!</definedName>
    <definedName name="tar46_c">#REF!</definedName>
    <definedName name="tar46_is" localSheetId="4">#REF!</definedName>
    <definedName name="tar46_is">#REF!</definedName>
    <definedName name="tar47_c" localSheetId="4">#REF!</definedName>
    <definedName name="tar47_c">#REF!</definedName>
    <definedName name="tar47_is" localSheetId="4">#REF!</definedName>
    <definedName name="tar47_is">#REF!</definedName>
    <definedName name="tar48_c" localSheetId="4">#REF!</definedName>
    <definedName name="tar48_c">#REF!</definedName>
    <definedName name="tar48_is" localSheetId="4">#REF!</definedName>
    <definedName name="tar48_is">#REF!</definedName>
    <definedName name="tar49_c" localSheetId="4">#REF!</definedName>
    <definedName name="tar49_c">#REF!</definedName>
    <definedName name="tar49_is" localSheetId="4">#REF!</definedName>
    <definedName name="tar49_is">#REF!</definedName>
    <definedName name="tar5_c" localSheetId="4">#REF!</definedName>
    <definedName name="tar5_c">#REF!</definedName>
    <definedName name="tar5_is" localSheetId="4">#REF!</definedName>
    <definedName name="tar5_is">#REF!</definedName>
    <definedName name="tar50_c" localSheetId="4">#REF!</definedName>
    <definedName name="tar50_c">#REF!</definedName>
    <definedName name="tar50_is" localSheetId="4">#REF!</definedName>
    <definedName name="tar50_is">#REF!</definedName>
    <definedName name="tar51_c" localSheetId="4">#REF!</definedName>
    <definedName name="tar51_c">#REF!</definedName>
    <definedName name="tar51_is" localSheetId="4">#REF!</definedName>
    <definedName name="tar51_is">#REF!</definedName>
    <definedName name="tar52_c" localSheetId="4">#REF!</definedName>
    <definedName name="tar52_c">#REF!</definedName>
    <definedName name="tar52_is" localSheetId="4">#REF!</definedName>
    <definedName name="tar52_is">#REF!</definedName>
    <definedName name="tar53_c" localSheetId="4">#REF!</definedName>
    <definedName name="tar53_c">#REF!</definedName>
    <definedName name="tar53_is" localSheetId="4">#REF!</definedName>
    <definedName name="tar53_is">#REF!</definedName>
    <definedName name="tar54_c" localSheetId="4">#REF!</definedName>
    <definedName name="tar54_c">#REF!</definedName>
    <definedName name="tar54_is" localSheetId="4">#REF!</definedName>
    <definedName name="tar54_is">#REF!</definedName>
    <definedName name="tar55_c" localSheetId="4">#REF!</definedName>
    <definedName name="tar55_c">#REF!</definedName>
    <definedName name="tar55_is" localSheetId="4">#REF!</definedName>
    <definedName name="tar55_is">#REF!</definedName>
    <definedName name="tar56_c" localSheetId="4">#REF!</definedName>
    <definedName name="tar56_c">#REF!</definedName>
    <definedName name="tar56_is" localSheetId="4">#REF!</definedName>
    <definedName name="tar56_is">#REF!</definedName>
    <definedName name="tar57_c" localSheetId="4">#REF!</definedName>
    <definedName name="tar57_c">#REF!</definedName>
    <definedName name="tar57_is" localSheetId="4">#REF!</definedName>
    <definedName name="tar57_is">#REF!</definedName>
    <definedName name="tar58_c" localSheetId="4">#REF!</definedName>
    <definedName name="tar58_c">#REF!</definedName>
    <definedName name="tar58_is" localSheetId="4">#REF!</definedName>
    <definedName name="tar58_is">#REF!</definedName>
    <definedName name="tar59_c" localSheetId="4">#REF!</definedName>
    <definedName name="tar59_c">#REF!</definedName>
    <definedName name="tar59_is" localSheetId="4">#REF!</definedName>
    <definedName name="tar59_is">#REF!</definedName>
    <definedName name="tar6_c" localSheetId="4">#REF!</definedName>
    <definedName name="tar6_c">#REF!</definedName>
    <definedName name="tar6_is" localSheetId="4">#REF!</definedName>
    <definedName name="tar6_is">#REF!</definedName>
    <definedName name="tar60_c" localSheetId="4">#REF!</definedName>
    <definedName name="tar60_c">#REF!</definedName>
    <definedName name="tar60_is" localSheetId="4">#REF!</definedName>
    <definedName name="tar60_is">#REF!</definedName>
    <definedName name="tar61_c" localSheetId="4">#REF!</definedName>
    <definedName name="tar61_c">#REF!</definedName>
    <definedName name="tar61_is" localSheetId="4">#REF!</definedName>
    <definedName name="tar61_is">#REF!</definedName>
    <definedName name="tar62_c" localSheetId="4">#REF!</definedName>
    <definedName name="tar62_c">#REF!</definedName>
    <definedName name="tar62_is" localSheetId="4">#REF!</definedName>
    <definedName name="tar62_is">#REF!</definedName>
    <definedName name="tar63_c" localSheetId="4">#REF!</definedName>
    <definedName name="tar63_c">#REF!</definedName>
    <definedName name="tar63_is" localSheetId="4">#REF!</definedName>
    <definedName name="tar63_is">#REF!</definedName>
    <definedName name="tar64_c" localSheetId="4">#REF!</definedName>
    <definedName name="tar64_c">#REF!</definedName>
    <definedName name="tar64_is" localSheetId="4">#REF!</definedName>
    <definedName name="tar64_is">#REF!</definedName>
    <definedName name="tar65_c" localSheetId="4">#REF!</definedName>
    <definedName name="tar65_c">#REF!</definedName>
    <definedName name="tar65_is" localSheetId="4">#REF!</definedName>
    <definedName name="tar65_is">#REF!</definedName>
    <definedName name="tar66_c" localSheetId="4">#REF!</definedName>
    <definedName name="tar66_c">#REF!</definedName>
    <definedName name="tar66_is" localSheetId="4">#REF!</definedName>
    <definedName name="tar66_is">#REF!</definedName>
    <definedName name="tar67_c" localSheetId="4">#REF!</definedName>
    <definedName name="tar67_c">#REF!</definedName>
    <definedName name="tar67_is" localSheetId="4">#REF!</definedName>
    <definedName name="tar67_is">#REF!</definedName>
    <definedName name="tar68_c" localSheetId="4">#REF!</definedName>
    <definedName name="tar68_c">#REF!</definedName>
    <definedName name="tar68_is" localSheetId="4">#REF!</definedName>
    <definedName name="tar68_is">#REF!</definedName>
    <definedName name="tar69_c" localSheetId="4">#REF!</definedName>
    <definedName name="tar69_c">#REF!</definedName>
    <definedName name="tar69_is" localSheetId="4">#REF!</definedName>
    <definedName name="tar69_is">#REF!</definedName>
    <definedName name="tar7_c" localSheetId="4">#REF!</definedName>
    <definedName name="tar7_c">#REF!</definedName>
    <definedName name="tar7_is" localSheetId="4">#REF!</definedName>
    <definedName name="tar7_is">#REF!</definedName>
    <definedName name="tar70_c" localSheetId="4">#REF!</definedName>
    <definedName name="tar70_c">#REF!</definedName>
    <definedName name="tar70_is" localSheetId="4">#REF!</definedName>
    <definedName name="tar70_is">#REF!</definedName>
    <definedName name="tar71_c" localSheetId="4">#REF!</definedName>
    <definedName name="tar71_c">#REF!</definedName>
    <definedName name="tar71_is" localSheetId="4">#REF!</definedName>
    <definedName name="tar71_is">#REF!</definedName>
    <definedName name="tar72_c" localSheetId="4">#REF!</definedName>
    <definedName name="tar72_c">#REF!</definedName>
    <definedName name="tar72_is" localSheetId="4">#REF!</definedName>
    <definedName name="tar72_is">#REF!</definedName>
    <definedName name="tar73_c" localSheetId="4">#REF!</definedName>
    <definedName name="tar73_c">#REF!</definedName>
    <definedName name="tar73_is" localSheetId="4">#REF!</definedName>
    <definedName name="tar73_is">#REF!</definedName>
    <definedName name="tar74_c" localSheetId="4">#REF!</definedName>
    <definedName name="tar74_c">#REF!</definedName>
    <definedName name="tar74_is" localSheetId="4">#REF!</definedName>
    <definedName name="tar74_is">#REF!</definedName>
    <definedName name="tar75_c" localSheetId="4">#REF!</definedName>
    <definedName name="tar75_c">#REF!</definedName>
    <definedName name="tar75_is" localSheetId="4">#REF!</definedName>
    <definedName name="tar75_is">#REF!</definedName>
    <definedName name="tar76_c" localSheetId="4">#REF!</definedName>
    <definedName name="tar76_c">#REF!</definedName>
    <definedName name="tar76_is" localSheetId="4">#REF!</definedName>
    <definedName name="tar76_is">#REF!</definedName>
    <definedName name="tar77_c" localSheetId="4">#REF!</definedName>
    <definedName name="tar77_c">#REF!</definedName>
    <definedName name="tar77_is" localSheetId="4">#REF!</definedName>
    <definedName name="tar77_is">#REF!</definedName>
    <definedName name="tar78_c" localSheetId="4">#REF!</definedName>
    <definedName name="tar78_c">#REF!</definedName>
    <definedName name="tar78_is" localSheetId="4">#REF!</definedName>
    <definedName name="tar78_is">#REF!</definedName>
    <definedName name="tar79_c" localSheetId="4">#REF!</definedName>
    <definedName name="tar79_c">#REF!</definedName>
    <definedName name="tar79_is" localSheetId="4">#REF!</definedName>
    <definedName name="tar79_is">#REF!</definedName>
    <definedName name="tar8_c" localSheetId="4">#REF!</definedName>
    <definedName name="tar8_c">#REF!</definedName>
    <definedName name="tar8_is" localSheetId="4">#REF!</definedName>
    <definedName name="tar8_is">#REF!</definedName>
    <definedName name="tar80_c" localSheetId="4">#REF!</definedName>
    <definedName name="tar80_c">#REF!</definedName>
    <definedName name="tar80_is" localSheetId="4">#REF!</definedName>
    <definedName name="tar80_is">#REF!</definedName>
    <definedName name="tar9_c" localSheetId="4">#REF!</definedName>
    <definedName name="tar9_c">#REF!</definedName>
    <definedName name="tar9_is" localSheetId="4">#REF!</definedName>
    <definedName name="tar9_is">#REF!</definedName>
    <definedName name="taramort" localSheetId="4">#REF!</definedName>
    <definedName name="taramort">#REF!</definedName>
    <definedName name="TARG" localSheetId="4">#REF!</definedName>
    <definedName name="TARG">#REF!</definedName>
    <definedName name="TARG_NAME">[6]Inputs!$E$10</definedName>
    <definedName name="targetfull">[102]Inputs!$G$6</definedName>
    <definedName name="targetname">[103]Model!$I$5</definedName>
    <definedName name="targetprice">[103]Model!$I$7</definedName>
    <definedName name="Tavmjdomare">[86]დასახელება!$D$2:$D$5</definedName>
    <definedName name="tax">[104]Assumptions!$M$10</definedName>
    <definedName name="tax.rate">'[47]Cvt. Debt'!$D$5</definedName>
    <definedName name="Tax_Amortization" localSheetId="4">#REF!</definedName>
    <definedName name="Tax_Amortization">#REF!</definedName>
    <definedName name="taxacq" localSheetId="4">#REF!</definedName>
    <definedName name="taxacq">#REF!</definedName>
    <definedName name="taxrate" localSheetId="4">#REF!</definedName>
    <definedName name="taxrate">#REF!</definedName>
    <definedName name="taxtar" localSheetId="4">#REF!</definedName>
    <definedName name="taxtar">#REF!</definedName>
    <definedName name="taxtar2" localSheetId="4">#REF!</definedName>
    <definedName name="taxtar2">#REF!</definedName>
    <definedName name="tblChecks">[62]ErrCheck!$A$3:$E$5</definedName>
    <definedName name="tblLinks">[62]Links!$A$4:$F$33</definedName>
    <definedName name="Tcap">[5]D!$Q$13</definedName>
    <definedName name="Tdebt">[5]D!$Q$12</definedName>
    <definedName name="TENDER_TYPE">[83]Sheet2!$T$3:$T$9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et_1" hidden="1">{#N/A,#N/A,FALSE,"SimInp1";#N/A,#N/A,FALSE,"SimInp2";#N/A,#N/A,FALSE,"SimOut1";#N/A,#N/A,FALSE,"SimOut2";#N/A,#N/A,FALSE,"SimOut3";#N/A,#N/A,FALSE,"SimOut4";#N/A,#N/A,FALSE,"SimOut5"}</definedName>
    <definedName name="teset_2" hidden="1">{#N/A,#N/A,FALSE,"SimInp1";#N/A,#N/A,FALSE,"SimInp2";#N/A,#N/A,FALSE,"SimOut1";#N/A,#N/A,FALSE,"SimOut2";#N/A,#N/A,FALSE,"SimOut3";#N/A,#N/A,FALSE,"SimOut4";#N/A,#N/A,FALSE,"SimOut5"}</definedName>
    <definedName name="TextRefCopy1" localSheetId="4">'[105]10Cash'!#REF!</definedName>
    <definedName name="TextRefCopy1">'[105]10Cash'!#REF!</definedName>
    <definedName name="TextRefCopy10" localSheetId="4">#REF!</definedName>
    <definedName name="TextRefCopy10">#REF!</definedName>
    <definedName name="TextRefCopy100" localSheetId="4">#REF!</definedName>
    <definedName name="TextRefCopy100">#REF!</definedName>
    <definedName name="TextRefCopy101" localSheetId="4">'[106]FA Movement '!#REF!</definedName>
    <definedName name="TextRefCopy101">'[106]FA Movement '!#REF!</definedName>
    <definedName name="TextRefCopy102" localSheetId="4">#REF!</definedName>
    <definedName name="TextRefCopy102">#REF!</definedName>
    <definedName name="TextRefCopy103" localSheetId="4">#REF!</definedName>
    <definedName name="TextRefCopy103">#REF!</definedName>
    <definedName name="TextRefCopy104" localSheetId="4">#REF!</definedName>
    <definedName name="TextRefCopy104">#REF!</definedName>
    <definedName name="TextRefCopy105" localSheetId="4">#REF!</definedName>
    <definedName name="TextRefCopy105">#REF!</definedName>
    <definedName name="TextRefCopy106" localSheetId="4">#REF!</definedName>
    <definedName name="TextRefCopy106">#REF!</definedName>
    <definedName name="TextRefCopy107" localSheetId="4">#REF!</definedName>
    <definedName name="TextRefCopy107">#REF!</definedName>
    <definedName name="TextRefCopy108" localSheetId="4">#REF!</definedName>
    <definedName name="TextRefCopy108">#REF!</definedName>
    <definedName name="TextRefCopy109" localSheetId="4">#REF!</definedName>
    <definedName name="TextRefCopy109">#REF!</definedName>
    <definedName name="TextRefCopy11" localSheetId="4">#REF!</definedName>
    <definedName name="TextRefCopy11">#REF!</definedName>
    <definedName name="TextRefCopy111" localSheetId="4">#REF!</definedName>
    <definedName name="TextRefCopy111">#REF!</definedName>
    <definedName name="TextRefCopy112" localSheetId="4">'[107]Additions testing'!#REF!</definedName>
    <definedName name="TextRefCopy112">'[107]Additions testing'!#REF!</definedName>
    <definedName name="TextRefCopy113" localSheetId="4">[108]breakdown!#REF!</definedName>
    <definedName name="TextRefCopy113">[108]breakdown!#REF!</definedName>
    <definedName name="TextRefCopy114" localSheetId="4">#REF!</definedName>
    <definedName name="TextRefCopy114">#REF!</definedName>
    <definedName name="TextRefCopy115" localSheetId="4">#REF!</definedName>
    <definedName name="TextRefCopy115">#REF!</definedName>
    <definedName name="TextRefCopy116" localSheetId="4">#REF!</definedName>
    <definedName name="TextRefCopy116">#REF!</definedName>
    <definedName name="TextRefCopy117" localSheetId="4">'[107]Additions testing'!#REF!</definedName>
    <definedName name="TextRefCopy117">'[107]Additions testing'!#REF!</definedName>
    <definedName name="TextRefCopy118" localSheetId="4">#REF!</definedName>
    <definedName name="TextRefCopy118">#REF!</definedName>
    <definedName name="TextRefCopy119" localSheetId="4">#REF!</definedName>
    <definedName name="TextRefCopy119">#REF!</definedName>
    <definedName name="TextRefCopy12" localSheetId="4">#REF!</definedName>
    <definedName name="TextRefCopy12">#REF!</definedName>
    <definedName name="TextRefCopy120">'[109]P&amp;L'!$B$20</definedName>
    <definedName name="TextRefCopy126" localSheetId="4">'[107]Movement schedule'!#REF!</definedName>
    <definedName name="TextRefCopy126">'[107]Movement schedule'!#REF!</definedName>
    <definedName name="TextRefCopy13" localSheetId="4">#REF!</definedName>
    <definedName name="TextRefCopy13">#REF!</definedName>
    <definedName name="TextRefCopy133" localSheetId="4">'[107]Movement schedule'!#REF!</definedName>
    <definedName name="TextRefCopy133">'[107]Movement schedule'!#REF!</definedName>
    <definedName name="TextRefCopy14" localSheetId="4">#REF!</definedName>
    <definedName name="TextRefCopy14">#REF!</definedName>
    <definedName name="TextRefCopy15" localSheetId="4">#REF!</definedName>
    <definedName name="TextRefCopy15">#REF!</definedName>
    <definedName name="TextRefCopy16" localSheetId="4">#REF!</definedName>
    <definedName name="TextRefCopy16">#REF!</definedName>
    <definedName name="TextRefCopy17" localSheetId="4">#REF!</definedName>
    <definedName name="TextRefCopy17">#REF!</definedName>
    <definedName name="TextRefCopy18" localSheetId="4">#REF!</definedName>
    <definedName name="TextRefCopy18">#REF!</definedName>
    <definedName name="TextRefCopy19" localSheetId="4">#REF!</definedName>
    <definedName name="TextRefCopy19">#REF!</definedName>
    <definedName name="TextRefCopy2" localSheetId="4">'[105]10Cash'!#REF!</definedName>
    <definedName name="TextRefCopy2">'[105]10Cash'!#REF!</definedName>
    <definedName name="TextRefCopy20" localSheetId="4">#REF!</definedName>
    <definedName name="TextRefCopy20">#REF!</definedName>
    <definedName name="TextRefCopy21" localSheetId="4">#REF!</definedName>
    <definedName name="TextRefCopy21">#REF!</definedName>
    <definedName name="TextRefCopy22" localSheetId="4">#REF!</definedName>
    <definedName name="TextRefCopy22">#REF!</definedName>
    <definedName name="TextRefCopy23" localSheetId="4">#REF!</definedName>
    <definedName name="TextRefCopy23">#REF!</definedName>
    <definedName name="TextRefCopy24" localSheetId="4">#REF!</definedName>
    <definedName name="TextRefCopy24">#REF!</definedName>
    <definedName name="TextRefCopy25" localSheetId="4">#REF!</definedName>
    <definedName name="TextRefCopy25">#REF!</definedName>
    <definedName name="TextRefCopy26" localSheetId="4">#REF!</definedName>
    <definedName name="TextRefCopy26">#REF!</definedName>
    <definedName name="TextRefCopy27" localSheetId="4">#REF!</definedName>
    <definedName name="TextRefCopy27">#REF!</definedName>
    <definedName name="TextRefCopy28" localSheetId="4">#REF!</definedName>
    <definedName name="TextRefCopy28">#REF!</definedName>
    <definedName name="TextRefCopy29" localSheetId="4">#REF!</definedName>
    <definedName name="TextRefCopy29">#REF!</definedName>
    <definedName name="TextRefCopy3" localSheetId="4">#REF!</definedName>
    <definedName name="TextRefCopy3">#REF!</definedName>
    <definedName name="TextRefCopy30" localSheetId="4">#REF!</definedName>
    <definedName name="TextRefCopy30">#REF!</definedName>
    <definedName name="TextRefCopy31" localSheetId="4">#REF!</definedName>
    <definedName name="TextRefCopy31">#REF!</definedName>
    <definedName name="TextRefCopy32" localSheetId="4">#REF!</definedName>
    <definedName name="TextRefCopy32">#REF!</definedName>
    <definedName name="TextRefCopy33" localSheetId="4">#REF!</definedName>
    <definedName name="TextRefCopy33">#REF!</definedName>
    <definedName name="TextRefCopy34" localSheetId="4">#REF!</definedName>
    <definedName name="TextRefCopy34">#REF!</definedName>
    <definedName name="TextRefCopy35" localSheetId="4">#REF!</definedName>
    <definedName name="TextRefCopy35">#REF!</definedName>
    <definedName name="TextRefCopy36" localSheetId="4">#REF!</definedName>
    <definedName name="TextRefCopy36">#REF!</definedName>
    <definedName name="TextRefCopy37" localSheetId="4">#REF!</definedName>
    <definedName name="TextRefCopy37">#REF!</definedName>
    <definedName name="TextRefCopy38" localSheetId="4">#REF!</definedName>
    <definedName name="TextRefCopy38">#REF!</definedName>
    <definedName name="TextRefCopy39" localSheetId="4">'[106]FA Movement '!#REF!</definedName>
    <definedName name="TextRefCopy39">'[106]FA Movement '!#REF!</definedName>
    <definedName name="TextRefCopy4" localSheetId="4">#REF!</definedName>
    <definedName name="TextRefCopy4">#REF!</definedName>
    <definedName name="TextRefCopy40" localSheetId="4">'[106]FA Movement '!#REF!</definedName>
    <definedName name="TextRefCopy40">'[106]FA Movement '!#REF!</definedName>
    <definedName name="TextRefCopy41" localSheetId="4">#REF!</definedName>
    <definedName name="TextRefCopy41">#REF!</definedName>
    <definedName name="TextRefCopy42" localSheetId="4">#REF!</definedName>
    <definedName name="TextRefCopy42">#REF!</definedName>
    <definedName name="TextRefCopy43" localSheetId="4">#REF!</definedName>
    <definedName name="TextRefCopy43">#REF!</definedName>
    <definedName name="TextRefCopy44" localSheetId="4">#REF!</definedName>
    <definedName name="TextRefCopy44">#REF!</definedName>
    <definedName name="TextRefCopy45" localSheetId="4">#REF!</definedName>
    <definedName name="TextRefCopy45">#REF!</definedName>
    <definedName name="TextRefCopy46" localSheetId="4">'[106]FA Movement '!#REF!</definedName>
    <definedName name="TextRefCopy46">'[106]FA Movement '!#REF!</definedName>
    <definedName name="TextRefCopy47" localSheetId="4">'[106]FA Movement '!#REF!</definedName>
    <definedName name="TextRefCopy47">'[106]FA Movement '!#REF!</definedName>
    <definedName name="TextRefCopy48">[109]Provisions!$B$6</definedName>
    <definedName name="TextRefCopy5" localSheetId="4">#REF!</definedName>
    <definedName name="TextRefCopy5">#REF!</definedName>
    <definedName name="TextRefCopy50" localSheetId="4">[108]breakdown!#REF!</definedName>
    <definedName name="TextRefCopy50">[108]breakdown!#REF!</definedName>
    <definedName name="TextRefCopy51" localSheetId="4">[108]breakdown!#REF!</definedName>
    <definedName name="TextRefCopy51">[108]breakdown!#REF!</definedName>
    <definedName name="TextRefCopy53" localSheetId="4">'[108]FA depreciation'!#REF!</definedName>
    <definedName name="TextRefCopy53">'[108]FA depreciation'!#REF!</definedName>
    <definedName name="TextRefCopy55" localSheetId="4">#REF!</definedName>
    <definedName name="TextRefCopy55">#REF!</definedName>
    <definedName name="TextRefCopy56" localSheetId="4">#REF!</definedName>
    <definedName name="TextRefCopy56">#REF!</definedName>
    <definedName name="TextRefCopy57" localSheetId="4">#REF!</definedName>
    <definedName name="TextRefCopy57">#REF!</definedName>
    <definedName name="TextRefCopy58" localSheetId="4">#REF!</definedName>
    <definedName name="TextRefCopy58">#REF!</definedName>
    <definedName name="TextRefCopy59" localSheetId="4">#REF!</definedName>
    <definedName name="TextRefCopy59">#REF!</definedName>
    <definedName name="TextRefCopy6" localSheetId="4">#REF!</definedName>
    <definedName name="TextRefCopy6">#REF!</definedName>
    <definedName name="TextRefCopy60" localSheetId="4">#REF!</definedName>
    <definedName name="TextRefCopy60">#REF!</definedName>
    <definedName name="TextRefCopy61" localSheetId="4">#REF!</definedName>
    <definedName name="TextRefCopy61">#REF!</definedName>
    <definedName name="TextRefCopy62" localSheetId="4">#REF!</definedName>
    <definedName name="TextRefCopy62">#REF!</definedName>
    <definedName name="TextRefCopy63" localSheetId="4">#REF!</definedName>
    <definedName name="TextRefCopy63">#REF!</definedName>
    <definedName name="TextRefCopy64" localSheetId="4">#REF!</definedName>
    <definedName name="TextRefCopy64">#REF!</definedName>
    <definedName name="TextRefCopy65" localSheetId="4">#REF!</definedName>
    <definedName name="TextRefCopy65">#REF!</definedName>
    <definedName name="TextRefCopy66" localSheetId="4">#REF!</definedName>
    <definedName name="TextRefCopy66">#REF!</definedName>
    <definedName name="TextRefCopy67" localSheetId="4">#REF!</definedName>
    <definedName name="TextRefCopy67">#REF!</definedName>
    <definedName name="TextRefCopy68" localSheetId="4">#REF!</definedName>
    <definedName name="TextRefCopy68">#REF!</definedName>
    <definedName name="TextRefCopy69" localSheetId="4">#REF!</definedName>
    <definedName name="TextRefCopy69">#REF!</definedName>
    <definedName name="TextRefCopy7" localSheetId="4">#REF!</definedName>
    <definedName name="TextRefCopy7">#REF!</definedName>
    <definedName name="TextRefCopy70" localSheetId="4">#REF!</definedName>
    <definedName name="TextRefCopy70">#REF!</definedName>
    <definedName name="TextRefCopy71" localSheetId="4">#REF!</definedName>
    <definedName name="TextRefCopy71">#REF!</definedName>
    <definedName name="TextRefCopy74" localSheetId="4">[108]breakdown!#REF!</definedName>
    <definedName name="TextRefCopy74">[108]breakdown!#REF!</definedName>
    <definedName name="TextRefCopy75" localSheetId="4">#REF!</definedName>
    <definedName name="TextRefCopy75">#REF!</definedName>
    <definedName name="TextRefCopy76" localSheetId="4">#REF!</definedName>
    <definedName name="TextRefCopy76">#REF!</definedName>
    <definedName name="TextRefCopy77" localSheetId="4">#REF!</definedName>
    <definedName name="TextRefCopy77">#REF!</definedName>
    <definedName name="TextRefCopy78" localSheetId="4">#REF!</definedName>
    <definedName name="TextRefCopy78">#REF!</definedName>
    <definedName name="TextRefCopy79" localSheetId="4">#REF!</definedName>
    <definedName name="TextRefCopy79">#REF!</definedName>
    <definedName name="TextRefCopy8" localSheetId="4">#REF!</definedName>
    <definedName name="TextRefCopy8">#REF!</definedName>
    <definedName name="TextRefCopy80">[110]Datasheet!$G$16</definedName>
    <definedName name="TextRefCopy81" localSheetId="4">#REF!</definedName>
    <definedName name="TextRefCopy81">#REF!</definedName>
    <definedName name="TextRefCopy82" localSheetId="4">#REF!</definedName>
    <definedName name="TextRefCopy82">#REF!</definedName>
    <definedName name="TextRefCopy83" localSheetId="4">#REF!</definedName>
    <definedName name="TextRefCopy83">#REF!</definedName>
    <definedName name="TextRefCopy85" localSheetId="4">#REF!</definedName>
    <definedName name="TextRefCopy85">#REF!</definedName>
    <definedName name="TextRefCopy86" localSheetId="4">#REF!</definedName>
    <definedName name="TextRefCopy86">#REF!</definedName>
    <definedName name="TextRefCopy87" localSheetId="4">#REF!</definedName>
    <definedName name="TextRefCopy87">#REF!</definedName>
    <definedName name="TextRefCopy88" localSheetId="4">#REF!</definedName>
    <definedName name="TextRefCopy88">#REF!</definedName>
    <definedName name="TextRefCopy89" localSheetId="4">'[108]FA depreciation'!#REF!</definedName>
    <definedName name="TextRefCopy89">'[108]FA depreciation'!#REF!</definedName>
    <definedName name="TextRefCopy9" localSheetId="4">#REF!</definedName>
    <definedName name="TextRefCopy9">#REF!</definedName>
    <definedName name="TextRefCopy90" localSheetId="4">#REF!</definedName>
    <definedName name="TextRefCopy90">#REF!</definedName>
    <definedName name="TextRefCopy91" localSheetId="4">'[107]depreciation testing'!#REF!</definedName>
    <definedName name="TextRefCopy91">'[107]depreciation testing'!#REF!</definedName>
    <definedName name="TextRefCopy92" localSheetId="4">'[107]depreciation testing'!#REF!</definedName>
    <definedName name="TextRefCopy92">'[107]depreciation testing'!#REF!</definedName>
    <definedName name="TextRefCopy93" localSheetId="4">'[107]depreciation testing'!#REF!</definedName>
    <definedName name="TextRefCopy93">'[107]depreciation testing'!#REF!</definedName>
    <definedName name="TextRefCopy94">[111]Additions_Disposals!$A$12</definedName>
    <definedName name="TextRefCopy95" localSheetId="4">'[112]depreciation testing'!#REF!</definedName>
    <definedName name="TextRefCopy95">'[112]depreciation testing'!#REF!</definedName>
    <definedName name="TextRefCopy97" localSheetId="4">'[106]depreciation testing'!#REF!</definedName>
    <definedName name="TextRefCopy97">'[106]depreciation testing'!#REF!</definedName>
    <definedName name="TextRefCopy98" localSheetId="4">#REF!</definedName>
    <definedName name="TextRefCopy98">#REF!</definedName>
    <definedName name="TextRefCopy99" localSheetId="4">'[106]FA Movement '!#REF!</definedName>
    <definedName name="TextRefCopy99">'[106]FA Movement '!#REF!</definedName>
    <definedName name="TextRefCopyRangeCount" hidden="1">2</definedName>
    <definedName name="TgtCurr">[113]Target!$D$9</definedName>
    <definedName name="ticex_int" localSheetId="4">#REF!</definedName>
    <definedName name="ticex_int">#REF!</definedName>
    <definedName name="Ticker" localSheetId="4">[71]MOE!#REF!</definedName>
    <definedName name="Ticker">[71]MOE!#REF!</definedName>
    <definedName name="TickerCell" localSheetId="4">#REF!</definedName>
    <definedName name="TickerCell">#REF!</definedName>
    <definedName name="Title1" localSheetId="4">#REF!</definedName>
    <definedName name="Title1">#REF!</definedName>
    <definedName name="Title2" localSheetId="4">#REF!</definedName>
    <definedName name="Title2">#REF!</definedName>
    <definedName name="Title3" localSheetId="4">#REF!</definedName>
    <definedName name="Title3">#REF!</definedName>
    <definedName name="TITLES" localSheetId="4">#REF!</definedName>
    <definedName name="TITLES">#REF!</definedName>
    <definedName name="TM" localSheetId="4">#REF!</definedName>
    <definedName name="TM">#REF!</definedName>
    <definedName name="TM_D" localSheetId="4">#REF!</definedName>
    <definedName name="TM_D">#REF!</definedName>
    <definedName name="TM_Dpch" localSheetId="4">#REF!</definedName>
    <definedName name="TM_Dpch">#REF!</definedName>
    <definedName name="TM_R" localSheetId="4">#REF!</definedName>
    <definedName name="TM_R">#REF!</definedName>
    <definedName name="TM_Rpch" localSheetId="4">#REF!</definedName>
    <definedName name="TM_Rpch">#REF!</definedName>
    <definedName name="TMG" localSheetId="4">#REF!</definedName>
    <definedName name="TMG">#REF!</definedName>
    <definedName name="TMG_D" localSheetId="4">#REF!</definedName>
    <definedName name="TMG_D">#REF!</definedName>
    <definedName name="TMG_Dpch" localSheetId="4">#REF!</definedName>
    <definedName name="TMG_Dpch">#REF!</definedName>
    <definedName name="TMG_R" localSheetId="4">#REF!</definedName>
    <definedName name="TMG_R">#REF!</definedName>
    <definedName name="TMG_Rpch" localSheetId="4">#REF!</definedName>
    <definedName name="TMG_Rpch">#REF!</definedName>
    <definedName name="TMGO" localSheetId="4">#REF!</definedName>
    <definedName name="TMGO">#REF!</definedName>
    <definedName name="TMGO_1">#N/A</definedName>
    <definedName name="TMGO_D" localSheetId="4">#REF!</definedName>
    <definedName name="TMGO_D">#REF!</definedName>
    <definedName name="TMGO_Dpch" localSheetId="4">#REF!</definedName>
    <definedName name="TMGO_Dpch">#REF!</definedName>
    <definedName name="TMGO_R" localSheetId="4">#REF!</definedName>
    <definedName name="TMGO_R">#REF!</definedName>
    <definedName name="TMGO_Rpch" localSheetId="4">#REF!</definedName>
    <definedName name="TMGO_Rpch">#REF!</definedName>
    <definedName name="TMGXO" localSheetId="4">#REF!</definedName>
    <definedName name="TMGXO">#REF!</definedName>
    <definedName name="TMGXO_D" localSheetId="4">#REF!</definedName>
    <definedName name="TMGXO_D">#REF!</definedName>
    <definedName name="TMGXO_Dpch" localSheetId="4">#REF!</definedName>
    <definedName name="TMGXO_Dpch">#REF!</definedName>
    <definedName name="TMGXO_R" localSheetId="4">#REF!</definedName>
    <definedName name="TMGXO_R">#REF!</definedName>
    <definedName name="TMGXO_Rpch" localSheetId="4">#REF!</definedName>
    <definedName name="TMGXO_Rpch">#REF!</definedName>
    <definedName name="TMS" localSheetId="4">#REF!</definedName>
    <definedName name="TMS">#REF!</definedName>
    <definedName name="TOC" localSheetId="4">#REF!</definedName>
    <definedName name="TOC">#REF!</definedName>
    <definedName name="Total_Interest_Expense">[5]EXC!$B$133</definedName>
    <definedName name="Total_Principal">[5]EXC!$B$131</definedName>
    <definedName name="Total_Principal_Payment">[5]EXC!$B$132</definedName>
    <definedName name="TotalCust">[5]D!$Q$24</definedName>
    <definedName name="TotalReturn">[5]D!$Q$34</definedName>
    <definedName name="TotalVol" localSheetId="4">#REF!</definedName>
    <definedName name="TotalVol">#REF!</definedName>
    <definedName name="TotAssets">[5]D!$G$37</definedName>
    <definedName name="TOWEO" localSheetId="4">#REF!</definedName>
    <definedName name="TOWEO">#REF!</definedName>
    <definedName name="Tpercent">[5]D!$Q$10</definedName>
    <definedName name="Trade" localSheetId="4">#REF!</definedName>
    <definedName name="Trade">#REF!</definedName>
    <definedName name="Trade_balance" localSheetId="4">#REF!</definedName>
    <definedName name="Trade_balance">#REF!</definedName>
    <definedName name="trans" localSheetId="4">#REF!</definedName>
    <definedName name="trans">#REF!</definedName>
    <definedName name="transassum" localSheetId="4">#REF!</definedName>
    <definedName name="transassum">#REF!</definedName>
    <definedName name="Transfer_check" localSheetId="4">#REF!</definedName>
    <definedName name="Transfer_check">#REF!</definedName>
    <definedName name="TRANSNAVE" localSheetId="4">#REF!</definedName>
    <definedName name="TRANSNAVE">#REF!</definedName>
    <definedName name="tt" localSheetId="4">#REF!</definedName>
    <definedName name="tt">#REF!</definedName>
    <definedName name="TtlGenCap">[5]D!$B$62</definedName>
    <definedName name="ttt" hidden="1">{"Tab1",#N/A,FALSE,"P";"Tab2",#N/A,FALSE,"P"}</definedName>
    <definedName name="ttttt" localSheetId="4" hidden="1">[76]M!#REF!</definedName>
    <definedName name="ttttt" hidden="1">[76]M!#REF!</definedName>
    <definedName name="TV" localSheetId="4">#REF!</definedName>
    <definedName name="TV">#REF!</definedName>
    <definedName name="TX" localSheetId="4">#REF!</definedName>
    <definedName name="TX">#REF!</definedName>
    <definedName name="TX_D" localSheetId="4">#REF!</definedName>
    <definedName name="TX_D">#REF!</definedName>
    <definedName name="TX_Dpch" localSheetId="4">#REF!</definedName>
    <definedName name="TX_Dpch">#REF!</definedName>
    <definedName name="TX_R" localSheetId="4">#REF!</definedName>
    <definedName name="TX_R">#REF!</definedName>
    <definedName name="TX_Rpch" localSheetId="4">#REF!</definedName>
    <definedName name="TX_Rpch">#REF!</definedName>
    <definedName name="TXG" localSheetId="4">#REF!</definedName>
    <definedName name="TXG">#REF!</definedName>
    <definedName name="TXG_D" localSheetId="4">#REF!</definedName>
    <definedName name="TXG_D">#REF!</definedName>
    <definedName name="TXG_D_1">#N/A</definedName>
    <definedName name="TXG_Dpch" localSheetId="4">#REF!</definedName>
    <definedName name="TXG_Dpch">#REF!</definedName>
    <definedName name="TXG_R" localSheetId="4">#REF!</definedName>
    <definedName name="TXG_R">#REF!</definedName>
    <definedName name="TXG_Rpch" localSheetId="4">#REF!</definedName>
    <definedName name="TXG_Rpch">#REF!</definedName>
    <definedName name="TXGO" localSheetId="4">#REF!</definedName>
    <definedName name="TXGO">#REF!</definedName>
    <definedName name="TXGO_1">#N/A</definedName>
    <definedName name="TXGO_D" localSheetId="4">#REF!</definedName>
    <definedName name="TXGO_D">#REF!</definedName>
    <definedName name="TXGO_Dpch" localSheetId="4">#REF!</definedName>
    <definedName name="TXGO_Dpch">#REF!</definedName>
    <definedName name="TXGO_R" localSheetId="4">#REF!</definedName>
    <definedName name="TXGO_R">#REF!</definedName>
    <definedName name="TXGO_Rpch" localSheetId="4">#REF!</definedName>
    <definedName name="TXGO_Rpch">#REF!</definedName>
    <definedName name="TXGXO" localSheetId="4">#REF!</definedName>
    <definedName name="TXGXO">#REF!</definedName>
    <definedName name="TXGXO_D" localSheetId="4">#REF!</definedName>
    <definedName name="TXGXO_D">#REF!</definedName>
    <definedName name="TXGXO_Dpch" localSheetId="4">#REF!</definedName>
    <definedName name="TXGXO_Dpch">#REF!</definedName>
    <definedName name="TXGXO_R" localSheetId="4">#REF!</definedName>
    <definedName name="TXGXO_R">#REF!</definedName>
    <definedName name="TXGXO_Rpch" localSheetId="4">#REF!</definedName>
    <definedName name="TXGXO_Rpch">#REF!</definedName>
    <definedName name="TXS" localSheetId="4">#REF!</definedName>
    <definedName name="TXS">#REF!</definedName>
    <definedName name="unemp_96Q3" localSheetId="4">#REF!</definedName>
    <definedName name="unemp_96Q3">#REF!</definedName>
    <definedName name="unemp_96Q4" localSheetId="4">#REF!</definedName>
    <definedName name="unemp_96Q4">#REF!</definedName>
    <definedName name="unemp_97Q1" localSheetId="4">#REF!</definedName>
    <definedName name="unemp_97Q1">#REF!</definedName>
    <definedName name="unemp_97Q2" localSheetId="4">#REF!</definedName>
    <definedName name="unemp_97Q2">#REF!</definedName>
    <definedName name="unemp_nat" localSheetId="4">#REF!</definedName>
    <definedName name="unemp_nat">#REF!</definedName>
    <definedName name="unemp_urbrural" localSheetId="4">#REF!</definedName>
    <definedName name="unemp_urbrural">#REF!</definedName>
    <definedName name="UNIT" localSheetId="4">[24]Sheet2!#REF!</definedName>
    <definedName name="UNIT">[24]Sheet2!#REF!</definedName>
    <definedName name="UNITT" localSheetId="4">[24]Sheet2!#REF!</definedName>
    <definedName name="UNITT">[24]Sheet2!#REF!</definedName>
    <definedName name="Universities" localSheetId="4">#REF!</definedName>
    <definedName name="Universities">#REF!</definedName>
    <definedName name="Updated">[5]D!$B$9</definedName>
    <definedName name="Ureki2016">[42]SAK!$AO$65</definedName>
    <definedName name="Uruguay" localSheetId="4">#REF!</definedName>
    <definedName name="Uruguay">#REF!</definedName>
    <definedName name="USD">'[37]Statistics by Product (Source )'!$G$2:$G$21948</definedName>
    <definedName name="USDSR" localSheetId="4">#REF!</definedName>
    <definedName name="USDSR">#REF!</definedName>
    <definedName name="uu" hidden="1">{"Riqfin97",#N/A,FALSE,"Tran";"Riqfinpro",#N/A,FALSE,"Tran"}</definedName>
    <definedName name="uuu" hidden="1">{"Riqfin97",#N/A,FALSE,"Tran";"Riqfinpro",#N/A,FALSE,"Tran"}</definedName>
    <definedName name="v" localSheetId="4">#REF!</definedName>
    <definedName name="v">#REF!</definedName>
    <definedName name="values" localSheetId="4">#REF!,#REF!,#REF!</definedName>
    <definedName name="values">#REF!,#REF!,#REF!</definedName>
    <definedName name="VARIABLES" localSheetId="4">'[64]Combined Model'!#REF!</definedName>
    <definedName name="VARIABLES">'[64]Combined Model'!#REF!</definedName>
    <definedName name="variance" localSheetId="4">'[67]OpEx Detail'!#REF!</definedName>
    <definedName name="variance">'[67]OpEx Detail'!#REF!</definedName>
    <definedName name="vbb">[114]Model!$E$10</definedName>
    <definedName name="vel_mult" localSheetId="4">#REF!</definedName>
    <definedName name="vel_mult">#REF!</definedName>
    <definedName name="Venezuela" localSheetId="4">#REF!</definedName>
    <definedName name="Venezuela">#REF!</definedName>
    <definedName name="VolumeCell" localSheetId="4">#REF!</definedName>
    <definedName name="VolumeCell">#REF!</definedName>
    <definedName name="VolumeComplement" localSheetId="4">#REF!</definedName>
    <definedName name="VolumeComplement">#REF!</definedName>
    <definedName name="VTITLES" localSheetId="4">#REF!</definedName>
    <definedName name="VTITLES">#REF!</definedName>
    <definedName name="vv" hidden="1">{"Tab1",#N/A,FALSE,"P";"Tab2",#N/A,FALSE,"P"}</definedName>
    <definedName name="vvv" hidden="1">{"Tab1",#N/A,FALSE,"P";"Tab2",#N/A,FALSE,"P"}</definedName>
    <definedName name="W_06_N" localSheetId="4">[115]wonebi!#REF!</definedName>
    <definedName name="W_06_N">[115]wonebi!#REF!</definedName>
    <definedName name="WACC" localSheetId="4">#REF!</definedName>
    <definedName name="WACC">#REF!</definedName>
    <definedName name="wage_govt_sector" localSheetId="4">#REF!</definedName>
    <definedName name="wage_govt_sector">#REF!</definedName>
    <definedName name="Weight" localSheetId="4">#REF!</definedName>
    <definedName name="Weight">#REF!</definedName>
    <definedName name="Weight_List" localSheetId="4">#REF!</definedName>
    <definedName name="Weight_List">#REF!</definedName>
    <definedName name="Weights">[116]Cities!$C$2:$C$6</definedName>
    <definedName name="WEO" localSheetId="4">#REF!</definedName>
    <definedName name="WEO">#REF!</definedName>
    <definedName name="workingcapital" localSheetId="4">#REF!</definedName>
    <definedName name="workingcapital">#REF!</definedName>
    <definedName name="workingdays">[117]C_2012!$E$69</definedName>
    <definedName name="WPCP33_D" localSheetId="4">#REF!</definedName>
    <definedName name="WPCP33_D">#REF!</definedName>
    <definedName name="WPCP33pch" localSheetId="4">#REF!</definedName>
    <definedName name="WPCP33pch">#REF!</definedName>
    <definedName name="wrkcapacq" localSheetId="4">#REF!</definedName>
    <definedName name="wrkcapacq">#REF!</definedName>
    <definedName name="wrkcappfma" localSheetId="4">#REF!</definedName>
    <definedName name="wrkcappfma">#REF!</definedName>
    <definedName name="wrkcaptar" localSheetId="4">#REF!</definedName>
    <definedName name="wrkcaptar">#REF!</definedName>
    <definedName name="wrn.10yp._.balance._.sheet." hidden="1">{"10yp balance sheet",#N/A,FALSE,"Celtel alternative 6"}</definedName>
    <definedName name="wrn.10yp._.capex." hidden="1">{"10yp capex",#N/A,FALSE,"Celtel alternative 6"}</definedName>
    <definedName name="wrn.10yp._.customers." hidden="1">{"10yp customers",#N/A,FALSE,"Celtel alternative 6"}</definedName>
    <definedName name="wrn.10yp._.graphs." hidden="1">{"10yp graphs",#N/A,FALSE,"Market Data"}</definedName>
    <definedName name="wrn.10yp._.key._.data." hidden="1">{"10yp key data",#N/A,FALSE,"Market Data"}</definedName>
    <definedName name="wrn.10yp._.profit._.and._.loss." hidden="1">{"10yp profit and loss",#N/A,FALSE,"Celtel alternative 6"}</definedName>
    <definedName name="wrn.10yp._.tariffs." hidden="1">{"10yp tariffs",#N/A,FALSE,"Celtel alternative 6"}</definedName>
    <definedName name="wrn.3cases." hidden="1">{#N/A,"Base",FALSE,"Dividend";#N/A,"Conservative",FALSE,"Dividend";#N/A,"Downside",FALSE,"Dividend"}</definedName>
    <definedName name="wrn.Acquisition_matrix." hidden="1">{"Acq_matrix",#N/A,FALSE,"Acquisition Matrix"}</definedName>
    <definedName name="wrn.adj95." hidden="1">{"adj95mult",#N/A,FALSE,"COMPCO";"adj95est",#N/A,FALSE,"COMPCO"}</definedName>
    <definedName name="wrn.Aging._.and._.Trend._.Analysis." hidden="1">{#N/A,#N/A,FALSE,"Aging Summary";#N/A,#N/A,FALSE,"Ratio Analysis";#N/A,#N/A,FALSE,"Test 120 Day Accts";#N/A,#N/A,FALSE,"Tickmarks"}</definedName>
    <definedName name="wrn.America._.Online.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QUIROR._.DCF." hidden="1">{"AQUIRORDCF",#N/A,FALSE,"Merger consequences";"Acquirorassns",#N/A,FALSE,"Merger consequences"}</definedName>
    <definedName name="wrn.BANKS." hidden="1">{#N/A,#N/A,FALSE,"BANKS"}</definedName>
    <definedName name="wrn.BANKS._1" hidden="1">{#N/A,#N/A,FALSE,"BANKS"}</definedName>
    <definedName name="wrn.BANKS._2" hidden="1">{#N/A,#N/A,FALSE,"BANKS"}</definedName>
    <definedName name="wrn.BOP." hidden="1">{#N/A,#N/A,FALSE,"BOP"}</definedName>
    <definedName name="wrn.BOP._1" hidden="1">{#N/A,#N/A,FALSE,"BOP"}</definedName>
    <definedName name="wrn.BOP._2" hidden="1">{#N/A,#N/A,FALSE,"BOP"}</definedName>
    <definedName name="wrn.BOP_MIDTERM." hidden="1">{"BOP_TAB",#N/A,FALSE,"N";"MIDTERM_TAB",#N/A,FALSE,"O"}</definedName>
    <definedName name="wrn.BOP_MIDTERM._1" hidden="1">{"BOP_TAB",#N/A,FALSE,"N";"MIDTERM_TAB",#N/A,FALSE,"O"}</definedName>
    <definedName name="wrn.BOP_MIDTERM._2" hidden="1">{"BOP_TAB",#N/A,FALSE,"N";"MIDTERM_TAB",#N/A,FALSE,"O"}</definedName>
    <definedName name="wrn.budget._.balance._.sheet." hidden="1">{"bugdet992000 balance sheet",#N/A,FALSE,"Celtel alternative 6"}</definedName>
    <definedName name="wrn.budget._.capex." hidden="1">{"budget992000 capex",#N/A,FALSE,"Celtel alternative 6"}</definedName>
    <definedName name="wrn.budget._.customers." hidden="1">{"budget992000_customers",#N/A,FALSE,"Celtel alternative 6"}</definedName>
    <definedName name="wrn.budget._.profit._.and._.loss." hidden="1">{"budget992000 profit and loss",#N/A,FALSE,"Celtel alternative 6"}</definedName>
    <definedName name="wrn.budget._.tariffs._.and._.usage." hidden="1">{"budget992000 tariff and usage",#N/A,FALSE,"Celtel alternative 6"}</definedName>
    <definedName name="wrn.Cash._.Plan." hidden="1">{"cash plan",#N/A,FALSE,"fccashflow"}</definedName>
    <definedName name="wrn.compco." hidden="1">{"mult96",#N/A,FALSE,"PETCOMP";"est96",#N/A,FALSE,"PETCOMP";"mult95",#N/A,FALSE,"PETCOMP";"est95",#N/A,FALSE,"PETCOMP";"multltm",#N/A,FALSE,"PETCOMP";"resultltm",#N/A,FALSE,"PETCOMP"}</definedName>
    <definedName name="wrn.CREDIT." hidden="1">{#N/A,#N/A,FALSE,"CREDIT"}</definedName>
    <definedName name="wrn.CREDIT._1" hidden="1">{#N/A,#N/A,FALSE,"CREDIT"}</definedName>
    <definedName name="wrn.CREDIT._2" hidden="1">{#N/A,#N/A,FALSE,"CREDIT"}</definedName>
    <definedName name="wrn.DCF." hidden="1">{"DCF1",#N/A,FALSE,"SIERRA DCF";"MATRIX1",#N/A,FALSE,"SIERRA DCF"}</definedName>
    <definedName name="wrn.DCF_Terminal_Value_qchm." hidden="1">{"qchm_dcf",#N/A,FALSE,"QCHMDCF2";"qchm_terminal",#N/A,FALSE,"QCHMDCF2"}</definedName>
    <definedName name="wrn.DEBTSVC." hidden="1">{#N/A,#N/A,FALSE,"DEBTSVC"}</definedName>
    <definedName name="wrn.DEBTSVC._1" hidden="1">{#N/A,#N/A,FALSE,"DEBTSVC"}</definedName>
    <definedName name="wrn.DEBTSVC._2" hidden="1">{#N/A,#N/A,FALSE,"DEBTSVC"}</definedName>
    <definedName name="wrn.DEPO." hidden="1">{#N/A,#N/A,FALSE,"DEPO"}</definedName>
    <definedName name="wrn.DEPO._1" hidden="1">{#N/A,#N/A,FALSE,"DEPO"}</definedName>
    <definedName name="wrn.DEPO._2" hidden="1">{#N/A,#N/A,FALSE,"DEPO"}</definedName>
    <definedName name="wrn.Economic._.Value._.Added._.Analysis." hidden="1">{"EVA",#N/A,FALSE,"EVA";"WACC",#N/A,FALSE,"WACC"}</definedName>
    <definedName name="wrn.EXCISE." hidden="1">{#N/A,#N/A,FALSE,"EXCISE"}</definedName>
    <definedName name="wrn.EXCISE._1" hidden="1">{#N/A,#N/A,FALSE,"EXCISE"}</definedName>
    <definedName name="wrn.EXCISE._2" hidden="1">{#N/A,#N/A,FALSE,"EXCISE"}</definedName>
    <definedName name="wrn.EXRATE." hidden="1">{#N/A,#N/A,FALSE,"EXRATE"}</definedName>
    <definedName name="wrn.EXRATE._1" hidden="1">{#N/A,#N/A,FALSE,"EXRATE"}</definedName>
    <definedName name="wrn.EXRATE._2" hidden="1">{#N/A,#N/A,FALSE,"EXRATE"}</definedName>
    <definedName name="wrn.EXTDEBT." hidden="1">{#N/A,#N/A,FALSE,"EXTDEBT"}</definedName>
    <definedName name="wrn.EXTDEBT._1" hidden="1">{#N/A,#N/A,FALSE,"EXTDEBT"}</definedName>
    <definedName name="wrn.EXTDEBT._2" hidden="1">{#N/A,#N/A,FALSE,"EXTDEBT"}</definedName>
    <definedName name="wrn.EXTRABUDGT." hidden="1">{#N/A,#N/A,FALSE,"EXTRABUDGT"}</definedName>
    <definedName name="wrn.EXTRABUDGT._1" hidden="1">{#N/A,#N/A,FALSE,"EXTRABUDGT"}</definedName>
    <definedName name="wrn.EXTRABUDGT._2" hidden="1">{#N/A,#N/A,FALSE,"EXTRABUDGT"}</definedName>
    <definedName name="wrn.EXTRABUDGT2." hidden="1">{#N/A,#N/A,FALSE,"EXTRABUDGT2"}</definedName>
    <definedName name="wrn.EXTRABUDGT2._1" hidden="1">{#N/A,#N/A,FALSE,"EXTRABUDGT2"}</definedName>
    <definedName name="wrn.EXTRABUDGT2._2" hidden="1">{#N/A,#N/A,FALSE,"EXTRABUDGT2"}</definedName>
    <definedName name="wrn.FCB." hidden="1">{"FCB_ALL",#N/A,FALSE,"FCB"}</definedName>
    <definedName name="wrn.fcb2" hidden="1">{"FCB_ALL",#N/A,FALSE,"FCB"}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Rpt." hidden="1">{"Rpt1",#N/A,FALSE,"Recap";"Rpt1",#N/A,FALSE,"Charts"}</definedName>
    <definedName name="wrn.fullrpta" hidden="1">{"Rpt1",#N/A,FALSE,"Recap";"Rpt1",#N/A,FALSE,"Charts"}</definedName>
    <definedName name="wrn.GDP." hidden="1">{#N/A,#N/A,FALSE,"GDP_ORIGIN";#N/A,#N/A,FALSE,"EMP_POP"}</definedName>
    <definedName name="wrn.GDP._1" hidden="1">{#N/A,#N/A,FALSE,"GDP_ORIGIN";#N/A,#N/A,FALSE,"EMP_POP"}</definedName>
    <definedName name="wrn.GDP._2" hidden="1">{#N/A,#N/A,FALSE,"GDP_ORIGIN";#N/A,#N/A,FALSE,"EMP_POP"}</definedName>
    <definedName name="wrn.GGOVT." hidden="1">{#N/A,#N/A,FALSE,"GGOVT"}</definedName>
    <definedName name="wrn.GGOVT._1" hidden="1">{#N/A,#N/A,FALSE,"GGOVT"}</definedName>
    <definedName name="wrn.GGOVT._2" hidden="1">{#N/A,#N/A,FALSE,"GGOVT"}</definedName>
    <definedName name="wrn.GGOVT2." hidden="1">{#N/A,#N/A,FALSE,"GGOVT2"}</definedName>
    <definedName name="wrn.GGOVT2._1" hidden="1">{#N/A,#N/A,FALSE,"GGOVT2"}</definedName>
    <definedName name="wrn.GGOVT2._2" hidden="1">{#N/A,#N/A,FALSE,"GGOVT2"}</definedName>
    <definedName name="wrn.GGOVTPC." hidden="1">{#N/A,#N/A,FALSE,"GGOVT%"}</definedName>
    <definedName name="wrn.GGOVTPC._1" hidden="1">{#N/A,#N/A,FALSE,"GGOVT%"}</definedName>
    <definedName name="wrn.GGOVTPC._2" hidden="1">{#N/A,#N/A,FALSE,"GGOVT%"}</definedName>
    <definedName name="wrn.incomesum" hidden="1">{"IncomeRecap",#N/A,TRUE,"Recap";"IncomeSummary",#N/A,TRUE,"CNSL";"IncomeSummary",#N/A,TRUE,"Kansas City";"IncomeSummary",#N/A,TRUE,"112IN";"IncomeSummary",#N/A,TRUE,"114TU";"IncomeSummary",#N/A,TRUE,"121SWKS";"IncomeSummary",#N/A,TRUE,"141OM";"IncomeSummary",#N/A,TRUE,"FWD";"IncomeSummary",#N/A,TRUE,"302RA";"IncomeSummary",#N/A,TRUE,"303RE";"IncomeSummary",#N/A,TRUE,"401CH";"IncomeSummary",#N/A,TRUE,"501OK";"IncomeSummary",#N/A,TRUE,"502SE"}</definedName>
    <definedName name="wrn.IncomeSummaries." hidden="1">{"IncomeRecap",#N/A,TRUE,"Recap";"IncomeSummary",#N/A,TRUE,"CNSL";"IncomeSummary",#N/A,TRUE,"Kansas City";"IncomeSummary",#N/A,TRUE,"112IN";"IncomeSummary",#N/A,TRUE,"114TU";"IncomeSummary",#N/A,TRUE,"121SWKS";"IncomeSummary",#N/A,TRUE,"141OM";"IncomeSummary",#N/A,TRUE,"FWD";"IncomeSummary",#N/A,TRUE,"302RA";"IncomeSummary",#N/A,TRUE,"303RE";"IncomeSummary",#N/A,TRUE,"401CH";"IncomeSummary",#N/A,TRUE,"501OK";"IncomeSummary",#N/A,TRUE,"502SE"}</definedName>
    <definedName name="wrn.INCOMETX." hidden="1">{#N/A,#N/A,FALSE,"INCOMETX"}</definedName>
    <definedName name="wrn.INCOMETX._1" hidden="1">{#N/A,#N/A,FALSE,"INCOMETX"}</definedName>
    <definedName name="wrn.INCOMETX._2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and._.output._.tables._1" hidden="1">{#N/A,#N/A,FALSE,"SimInp1";#N/A,#N/A,FALSE,"SimInp2";#N/A,#N/A,FALSE,"SimOut1";#N/A,#N/A,FALSE,"SimOut2";#N/A,#N/A,FALSE,"SimOut3";#N/A,#N/A,FALSE,"SimOut4";#N/A,#N/A,FALSE,"SimOut5"}</definedName>
    <definedName name="wrn.Input._.and._.output._.tables._2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INTERST._1" hidden="1">{#N/A,#N/A,FALSE,"INTERST"}</definedName>
    <definedName name="wrn.INTERST._2" hidden="1">{#N/A,#N/A,FALSE,"INTERST"}</definedName>
    <definedName name="wrn.INTERVENTION." hidden="1">{"TAB_MONAVGi",#N/A,FALSE,"SUMMARY";"TAB_EOPi",#N/A,FALSE,"SUMMARY";"TAB_QAi",#N/A,FALSE,"SUMMARY"}</definedName>
    <definedName name="wrn.MAIN." hidden="1">{#N/A,#N/A,FALSE,"CB";#N/A,#N/A,FALSE,"CMB";#N/A,#N/A,FALSE,"BSYS";#N/A,#N/A,FALSE,"NBFI";#N/A,#N/A,FALSE,"FSYS"}</definedName>
    <definedName name="wrn.MAIN._1" hidden="1">{#N/A,#N/A,FALSE,"CB";#N/A,#N/A,FALSE,"CMB";#N/A,#N/A,FALSE,"BSYS";#N/A,#N/A,FALSE,"NBFI";#N/A,#N/A,FALSE,"FSYS"}</definedName>
    <definedName name="wrn.MAIN._2" hidden="1">{#N/A,#N/A,FALSE,"CB";#N/A,#N/A,FALSE,"CMB";#N/A,#N/A,FALSE,"BSYS";#N/A,#N/A,FALSE,"NBFI";#N/A,#N/A,FALSE,"FSYS"}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_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_2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hidden="1">{#N/A,#N/A,FALSE,"CB";#N/A,#N/A,FALSE,"CMB";#N/A,#N/A,FALSE,"NBFI"}</definedName>
    <definedName name="wrn.MIT._1" hidden="1">{#N/A,#N/A,FALSE,"CB";#N/A,#N/A,FALSE,"CMB";#N/A,#N/A,FALSE,"NBFI"}</definedName>
    <definedName name="wrn.MIT._2" hidden="1">{#N/A,#N/A,FALSE,"CB";#N/A,#N/A,FALSE,"CMB";#N/A,#N/A,FALSE,"NBFI"}</definedName>
    <definedName name="wrn.MONA." hidden="1">{"MONA",#N/A,FALSE,"S"}</definedName>
    <definedName name="wrn.MONA._1" hidden="1">{"MONA",#N/A,FALSE,"S"}</definedName>
    <definedName name="wrn.MONA._2" hidden="1">{"MONA",#N/A,FALSE,"S"}</definedName>
    <definedName name="wrn.MS." hidden="1">{#N/A,#N/A,FALSE,"MS"}</definedName>
    <definedName name="wrn.MS._1" hidden="1">{#N/A,#N/A,FALSE,"MS"}</definedName>
    <definedName name="wrn.MS._2" hidden="1">{#N/A,#N/A,FALSE,"MS"}</definedName>
    <definedName name="wrn.NBG." hidden="1">{#N/A,#N/A,FALSE,"NBG"}</definedName>
    <definedName name="wrn.NBG._1" hidden="1">{#N/A,#N/A,FALSE,"NBG"}</definedName>
    <definedName name="wrn.NBG._2" hidden="1">{#N/A,#N/A,FALSE,"NBG"}</definedName>
    <definedName name="wrn.OUTPUT." hidden="1">{"DCF","UPSIDE CASE",FALSE,"Sheet1";"DCF","BASE CASE",FALSE,"Sheet1";"DCF","DOWNSIDE CASE",FALSE,"Sheet1"}</definedName>
    <definedName name="wrn.Output._.tables." hidden="1">{#N/A,#N/A,FALSE,"I";#N/A,#N/A,FALSE,"J";#N/A,#N/A,FALSE,"K";#N/A,#N/A,FALSE,"L";#N/A,#N/A,FALSE,"M";#N/A,#N/A,FALSE,"N";#N/A,#N/A,FALSE,"O"}</definedName>
    <definedName name="wrn.Output._.tables._1" hidden="1">{#N/A,#N/A,FALSE,"I";#N/A,#N/A,FALSE,"J";#N/A,#N/A,FALSE,"K";#N/A,#N/A,FALSE,"L";#N/A,#N/A,FALSE,"M";#N/A,#N/A,FALSE,"N";#N/A,#N/A,FALSE,"O"}</definedName>
    <definedName name="wrn.Output._.tables._2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CPI._1" hidden="1">{#N/A,#N/A,FALSE,"PCPI"}</definedName>
    <definedName name="wrn.PCPI._2" hidden="1">{#N/A,#N/A,FALSE,"PCPI"}</definedName>
    <definedName name="wrn.PENSION." hidden="1">{#N/A,#N/A,FALSE,"PENSION"}</definedName>
    <definedName name="wrn.PENSION._1" hidden="1">{#N/A,#N/A,FALSE,"PENSION"}</definedName>
    <definedName name="wrn.PENSION._2" hidden="1">{#N/A,#N/A,FALSE,"PENSION"}</definedName>
    <definedName name="wrn.plbscf." hidden="1">{"p_l",#N/A,FALSE,"Summary Accounts"}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raw._data._.entry2." hidden="1">{"inputs raw data",#N/A,TRUE,"INPUT"}</definedName>
    <definedName name="wrn.print._.summary._.sheets." hidden="1">{"summary1",#N/A,TRUE,"Comps";"summary2",#N/A,TRUE,"Comps";"summary3",#N/A,TRUE,"Comps"}</definedName>
    <definedName name="wrn.PrintAll." hidden="1">{"PA1",#N/A,FALSE,"BORDMW";"pa2",#N/A,FALSE,"BORDMW";"PA3",#N/A,FALSE,"BORDMW";"PA4",#N/A,FALSE,"BORDMW"}</definedName>
    <definedName name="wrn.Program." hidden="1">{"Tab1",#N/A,FALSE,"P";"Tab2",#N/A,FALSE,"P"}</definedName>
    <definedName name="wrn.PRUDENT." hidden="1">{#N/A,#N/A,FALSE,"PRUDENT"}</definedName>
    <definedName name="wrn.PRUDENT._1" hidden="1">{#N/A,#N/A,FALSE,"PRUDENT"}</definedName>
    <definedName name="wrn.PRUDENT._2" hidden="1">{#N/A,#N/A,FALSE,"PRUDENT"}</definedName>
    <definedName name="wrn.PUBLEXP." hidden="1">{#N/A,#N/A,FALSE,"PUBLEXP"}</definedName>
    <definedName name="wrn.PUBLEXP._1" hidden="1">{#N/A,#N/A,FALSE,"PUBLEXP"}</definedName>
    <definedName name="wrn.PUBLEXP._2" hidden="1">{#N/A,#N/A,FALSE,"PUBLEXP"}</definedName>
    <definedName name="wrn.ratios." hidden="1">{"ratios",#N/A,FALSE,"Summary Accounts"}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_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_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REVSHARE._1" hidden="1">{#N/A,#N/A,FALSE,"REVSHARE"}</definedName>
    <definedName name="wrn.REVSHARE._2" hidden="1">{#N/A,#N/A,FALSE,"REVSHARE"}</definedName>
    <definedName name="wrn.Riqfin." hidden="1">{"Riqfin97",#N/A,FALSE,"Tran";"Riqfinpro",#N/A,FALSE,"Tran"}</definedName>
    <definedName name="wrn.sales." hidden="1">{"sales",#N/A,FALSE,"Sales";"sales existing",#N/A,FALSE,"Sales";"sales rd1",#N/A,FALSE,"Sales";"sales rd2",#N/A,FALSE,"Sales"}</definedName>
    <definedName name="wrn.sensitivity." hidden="1">{"sensitivity",#N/A,FALSE,"Sensitivity"}</definedName>
    <definedName name="wrn.Staff._.Report._.Tables." hidden="1">{#N/A,#N/A,FALSE,"SRFSYS";#N/A,#N/A,FALSE,"SRBSYS"}</definedName>
    <definedName name="wrn.Staff._.Report._.Tables._1" hidden="1">{#N/A,#N/A,FALSE,"SRFSYS";#N/A,#N/A,FALSE,"SRBSYS"}</definedName>
    <definedName name="wrn.Staff._.Report._.Tables._2" hidden="1">{#N/A,#N/A,FALSE,"SRFSYS";#N/A,#N/A,FALSE,"SRBSYS"}</definedName>
    <definedName name="wrn.STAND_ALONE_BOTH." hidden="1">{"FCB_ALL",#N/A,FALSE,"FCB";"GREY_ALL",#N/A,FALSE,"GREY"}</definedName>
    <definedName name="wrn.STATE." hidden="1">{#N/A,#N/A,FALSE,"STATE"}</definedName>
    <definedName name="wrn.STATE._1" hidden="1">{#N/A,#N/A,FALSE,"STATE"}</definedName>
    <definedName name="wrn.STATE._2" hidden="1">{#N/A,#N/A,FALSE,"STATE"}</definedName>
    <definedName name="wrn.SUMMARY." hidden="1">{"TAB_MONAVG",#N/A,FALSE,"SUMMARY";"TAB_EOP",#N/A,FALSE,"SUMMARY";"TAB_QA",#N/A,FALSE,"SUMMARY"}</definedName>
    <definedName name="wrn.TARGET._.DCF." hidden="1">{"targetdcf",#N/A,FALSE,"Merger consequences";"TARGETASSU",#N/A,FALSE,"Merger consequences";"TERMINAL VALUE",#N/A,FALSE,"Merger consequences"}</definedName>
    <definedName name="wrn.TAXARREARS." hidden="1">{#N/A,#N/A,FALSE,"TAXARREARS"}</definedName>
    <definedName name="wrn.TAXARREARS._1" hidden="1">{#N/A,#N/A,FALSE,"TAXARREARS"}</definedName>
    <definedName name="wrn.TAXARREARS._2" hidden="1">{#N/A,#N/A,FALSE,"TAXARREARS"}</definedName>
    <definedName name="wrn.TAXPAYRS." hidden="1">{#N/A,#N/A,FALSE,"TAXPAYRS"}</definedName>
    <definedName name="wrn.TAXPAYRS._1" hidden="1">{#N/A,#N/A,FALSE,"TAXPAYRS"}</definedName>
    <definedName name="wrn.TAXPAYRS._2" hidden="1">{#N/A,#N/A,FALSE,"TAXPAYRS"}</definedName>
    <definedName name="wrn.TILL697." hidden="1">{"M91TO697",#N/A,FALSE,"MDA"}</definedName>
    <definedName name="wrn.TILL697._1" hidden="1">{"M91TO697",#N/A,FALSE,"MDA"}</definedName>
    <definedName name="wrn.TILL697._2" hidden="1">{"M91TO697",#N/A,FALSE,"MDA"}</definedName>
    <definedName name="wrn.TRADE." hidden="1">{#N/A,#N/A,FALSE,"TRADE"}</definedName>
    <definedName name="wrn.TRADE._1" hidden="1">{#N/A,#N/A,FALSE,"TRADE"}</definedName>
    <definedName name="wrn.TRADE._2" hidden="1">{#N/A,#N/A,FALSE,"TRADE"}</definedName>
    <definedName name="wrn.TRANSPORT." hidden="1">{#N/A,#N/A,FALSE,"TRANPORT"}</definedName>
    <definedName name="wrn.TRANSPORT._1" hidden="1">{#N/A,#N/A,FALSE,"TRANPORT"}</definedName>
    <definedName name="wrn.TRANSPORT._2" hidden="1">{#N/A,#N/A,FALSE,"TRANPORT"}</definedName>
    <definedName name="wrn.UNEMPL." hidden="1">{#N/A,#N/A,FALSE,"EMP_POP";#N/A,#N/A,FALSE,"UNEMPL"}</definedName>
    <definedName name="wrn.UNEMPL._1" hidden="1">{#N/A,#N/A,FALSE,"EMP_POP";#N/A,#N/A,FALSE,"UNEMPL"}</definedName>
    <definedName name="wrn.UNEMPL._2" hidden="1">{#N/A,#N/A,FALSE,"EMP_POP";#N/A,#N/A,FALSE,"UNEMPL"}</definedName>
    <definedName name="wrn.UTL._.Position." hidden="1">{"UTL effect",#N/A,FALSE,"Sensitivity"}</definedName>
    <definedName name="wrn.WAGES." hidden="1">{#N/A,#N/A,FALSE,"WAGES"}</definedName>
    <definedName name="wrn.WAGES._1" hidden="1">{#N/A,#N/A,FALSE,"WAGES"}</definedName>
    <definedName name="wrn.WAGES._2" hidden="1">{#N/A,#N/A,FALSE,"WAGES"}</definedName>
    <definedName name="wrn.WEO." hidden="1">{"WEO",#N/A,FALSE,"T"}</definedName>
    <definedName name="wrn.WEO._1" hidden="1">{"WEO",#N/A,FALSE,"T"}</definedName>
    <definedName name="wrn.WEO._2" hidden="1">{"WEO",#N/A,FALSE,"T"}</definedName>
    <definedName name="wrn.weo2" hidden="1">{"WEO",#N/A,FALSE,"T"}</definedName>
    <definedName name="wrn.Yahoo." hidden="1">{#N/A,#N/A,FALSE,"Inc. St.";#N/A,#N/A,FALSE,"FYear";#N/A,#N/A,FALSE,"Revs.";#N/A,#N/A,FALSE,"RevsYear";#N/A,#N/A,FALSE,"Balance";#N/A,#N/A,FALSE,"CompVal";#N/A,#N/A,FALSE,"Val.";#N/A,#N/A,FALSE,"DCFval"}</definedName>
    <definedName name="wrntil697" hidden="1">{"M91TO697",#N/A,FALSE,"MDA"}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6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w" localSheetId="4" hidden="1">[76]M!#REF!</definedName>
    <definedName name="ww" hidden="1">[76]M!#REF!</definedName>
    <definedName name="www" hidden="1">{"Riqfin97",#N/A,FALSE,"Tran";"Riqfinpro",#N/A,FALSE,"Tran"}</definedName>
    <definedName name="x" localSheetId="4">#REF!</definedName>
    <definedName name="x">#REF!</definedName>
    <definedName name="XGS" localSheetId="4">#REF!</definedName>
    <definedName name="XGS">#REF!</definedName>
    <definedName name="XREF_COLUMN_1" hidden="1">'[118]8180 (8181,8182)'!$P$1:$P$65536</definedName>
    <definedName name="XREF_COLUMN_10" hidden="1">'[118]8082'!$P$1:$P$65536</definedName>
    <definedName name="XREF_COLUMN_2" localSheetId="4" hidden="1">#REF!</definedName>
    <definedName name="XREF_COLUMN_2" hidden="1">#REF!</definedName>
    <definedName name="XREF_COLUMN_3" hidden="1">'[118]8250'!$D$1:$D$65536</definedName>
    <definedName name="XREF_COLUMN_4" hidden="1">'[118]8140'!$P$1:$P$65536</definedName>
    <definedName name="XREF_COLUMN_5" localSheetId="4" hidden="1">#REF!</definedName>
    <definedName name="XREF_COLUMN_5" hidden="1">#REF!</definedName>
    <definedName name="XREF_COLUMN_6" hidden="1">'[118]8070'!$P$1:$P$65536</definedName>
    <definedName name="XREF_COLUMN_7" hidden="1">'[118]8145'!$P$1:$P$65536</definedName>
    <definedName name="XREF_COLUMN_8" hidden="1">'[118]8200'!$P$1:$P$65536</definedName>
    <definedName name="XREF_COLUMN_9" hidden="1">'[118]8113'!$P$1:$P$65536</definedName>
    <definedName name="XRefActiveRow" hidden="1">[118]XREF!$A$15</definedName>
    <definedName name="XRefColumnsCount" hidden="1">1</definedName>
    <definedName name="XRefCopy1" localSheetId="4" hidden="1">#REF!</definedName>
    <definedName name="XRefCopy1" hidden="1">#REF!</definedName>
    <definedName name="XRefCopy1Row" localSheetId="4" hidden="1">[119]XREF!#REF!</definedName>
    <definedName name="XRefCopy1Row" hidden="1">[119]XREF!#REF!</definedName>
    <definedName name="XRefCopy2" localSheetId="4" hidden="1">#REF!</definedName>
    <definedName name="XRefCopy2" hidden="1">#REF!</definedName>
    <definedName name="XRefCopy4" localSheetId="4" hidden="1">[119]summary!#REF!</definedName>
    <definedName name="XRefCopy4" hidden="1">[119]summary!#REF!</definedName>
    <definedName name="XRefCopy5Row" localSheetId="4" hidden="1">[120]XREF!#REF!</definedName>
    <definedName name="XRefCopy5Row" hidden="1">[120]XREF!#REF!</definedName>
    <definedName name="XRefCopyRangeCount" hidden="1">1</definedName>
    <definedName name="XRefPaste10" hidden="1">'[118]8145'!$O$17</definedName>
    <definedName name="XRefPaste10Row" hidden="1">[118]XREF!$A$11:$IV$11</definedName>
    <definedName name="XRefPaste11" hidden="1">'[118]8200'!$O$17</definedName>
    <definedName name="XRefPaste11Row" hidden="1">[118]XREF!$A$12:$IV$12</definedName>
    <definedName name="XRefPaste12" hidden="1">'[118]8113'!$O$16</definedName>
    <definedName name="XRefPaste12Row" hidden="1">[118]XREF!$A$13:$IV$13</definedName>
    <definedName name="XRefPaste13" hidden="1">'[118]8082'!$O$16</definedName>
    <definedName name="XRefPaste13Row" hidden="1">[118]XREF!$A$14:$IV$14</definedName>
    <definedName name="XRefPaste1Row" localSheetId="4" hidden="1">#REF!</definedName>
    <definedName name="XRefPaste1Row" hidden="1">#REF!</definedName>
    <definedName name="XRefPaste2Row" hidden="1">[118]XREF!$A$3:$IV$3</definedName>
    <definedName name="XRefPaste3" hidden="1">'[118]8180 (8181,8182)'!$O$20</definedName>
    <definedName name="XRefPaste3Row" hidden="1">[118]XREF!$A$4:$IV$4</definedName>
    <definedName name="XRefPaste4" hidden="1">'[118]8210'!$O$18</definedName>
    <definedName name="XRefPaste4Row" hidden="1">[118]XREF!$A$5:$IV$5</definedName>
    <definedName name="XRefPaste5" hidden="1">'[118]8250'!$C$44</definedName>
    <definedName name="XRefPaste5Row" hidden="1">[118]XREF!$A$6:$IV$6</definedName>
    <definedName name="XRefPaste6" hidden="1">'[118]8140'!$O$16</definedName>
    <definedName name="XRefPaste6Row" hidden="1">[118]XREF!$A$7:$IV$7</definedName>
    <definedName name="XRefPaste7" localSheetId="4" hidden="1">#REF!</definedName>
    <definedName name="XRefPaste7" hidden="1">#REF!</definedName>
    <definedName name="XRefPaste7Row" hidden="1">[118]XREF!$A$8:$IV$8</definedName>
    <definedName name="XRefPaste8" localSheetId="4" hidden="1">#REF!</definedName>
    <definedName name="XRefPaste8" hidden="1">#REF!</definedName>
    <definedName name="XRefPaste8Row" hidden="1">[118]XREF!$A$9:$IV$9</definedName>
    <definedName name="XRefPaste9" hidden="1">'[118]8070'!$O$18</definedName>
    <definedName name="XRefPaste9Row" hidden="1">[118]XREF!$A$10:$IV$10</definedName>
    <definedName name="XRefPasteRangeCount" hidden="1">1</definedName>
    <definedName name="xx" hidden="1">{"Riqfin97",#N/A,FALSE,"Tran";"Riqfinpro",#N/A,FALSE,"Tran"}</definedName>
    <definedName name="xxWRS_1" localSheetId="4">#REF!</definedName>
    <definedName name="xxWRS_1">#REF!</definedName>
    <definedName name="xxWRS_10" localSheetId="4">#REF!</definedName>
    <definedName name="xxWRS_10">#REF!</definedName>
    <definedName name="xxWRS_11" localSheetId="4">#REF!</definedName>
    <definedName name="xxWRS_11">#REF!</definedName>
    <definedName name="xxWRS_12" localSheetId="4">#REF!</definedName>
    <definedName name="xxWRS_12">#REF!</definedName>
    <definedName name="xxWRS_13" localSheetId="4">#REF!</definedName>
    <definedName name="xxWRS_13">#REF!</definedName>
    <definedName name="xxWRS_14" localSheetId="4">#REF!</definedName>
    <definedName name="xxWRS_14">#REF!</definedName>
    <definedName name="xxWRS_15" localSheetId="4">#REF!</definedName>
    <definedName name="xxWRS_15">#REF!</definedName>
    <definedName name="xxWRS_16" localSheetId="4">#REF!</definedName>
    <definedName name="xxWRS_16">#REF!</definedName>
    <definedName name="xxWRS_17" localSheetId="4">#REF!</definedName>
    <definedName name="xxWRS_17">#REF!</definedName>
    <definedName name="xxWRS_18" localSheetId="4">#REF!</definedName>
    <definedName name="xxWRS_18">#REF!</definedName>
    <definedName name="xxWRS_19" localSheetId="4">#REF!</definedName>
    <definedName name="xxWRS_19">#REF!</definedName>
    <definedName name="xxWRS_2" localSheetId="4">#REF!</definedName>
    <definedName name="xxWRS_2">#REF!</definedName>
    <definedName name="xxWRS_20" localSheetId="4">#REF!</definedName>
    <definedName name="xxWRS_20">#REF!</definedName>
    <definedName name="xxWRS_21" localSheetId="4">#REF!</definedName>
    <definedName name="xxWRS_21">#REF!</definedName>
    <definedName name="xxWRS_22" localSheetId="4">#REF!</definedName>
    <definedName name="xxWRS_22">#REF!</definedName>
    <definedName name="xxWRS_23" localSheetId="4">#REF!</definedName>
    <definedName name="xxWRS_23">#REF!</definedName>
    <definedName name="xxWRS_24" localSheetId="4">#REF!</definedName>
    <definedName name="xxWRS_24">#REF!</definedName>
    <definedName name="xxWRS_25" localSheetId="4">#REF!</definedName>
    <definedName name="xxWRS_25">#REF!</definedName>
    <definedName name="xxWRS_26" localSheetId="4">#REF!</definedName>
    <definedName name="xxWRS_26">#REF!</definedName>
    <definedName name="xxWRS_27" localSheetId="4">#REF!</definedName>
    <definedName name="xxWRS_27">#REF!</definedName>
    <definedName name="xxWRS_28" localSheetId="4">#REF!</definedName>
    <definedName name="xxWRS_28">#REF!</definedName>
    <definedName name="xxWRS_3" localSheetId="4">#REF!</definedName>
    <definedName name="xxWRS_3">#REF!</definedName>
    <definedName name="xxWRS_4" localSheetId="4">#REF!</definedName>
    <definedName name="xxWRS_4">#REF!</definedName>
    <definedName name="xxWRS_5" localSheetId="4">#REF!</definedName>
    <definedName name="xxWRS_5">#REF!</definedName>
    <definedName name="xxWRS_6" localSheetId="4">#REF!</definedName>
    <definedName name="xxWRS_6">#REF!</definedName>
    <definedName name="xxWRS_7" localSheetId="4">#REF!</definedName>
    <definedName name="xxWRS_7">#REF!</definedName>
    <definedName name="xxWRS_8" localSheetId="4">#REF!</definedName>
    <definedName name="xxWRS_8">#REF!</definedName>
    <definedName name="xxWRS_9" localSheetId="4">#REF!</definedName>
    <definedName name="xxWRS_9">#REF!</definedName>
    <definedName name="xxx" hidden="1">{#N/A,#N/A,FALSE,"CB";#N/A,#N/A,FALSE,"CMB";#N/A,#N/A,FALSE,"NBFI"}</definedName>
    <definedName name="xxx_1" hidden="1">{#N/A,#N/A,FALSE,"CB";#N/A,#N/A,FALSE,"CMB";#N/A,#N/A,FALSE,"NBFI"}</definedName>
    <definedName name="xxx_2" hidden="1">{#N/A,#N/A,FALSE,"CB";#N/A,#N/A,FALSE,"CMB";#N/A,#N/A,FALSE,"NBFI"}</definedName>
    <definedName name="xxxx" hidden="1">{"Riqfin97",#N/A,FALSE,"Tran";"Riqfinpro",#N/A,FALSE,"Tran"}</definedName>
    <definedName name="xxxxx" hidden="1">{"10yp capex",#N/A,FALSE,"Celtel alternative 6"}</definedName>
    <definedName name="xxxxxx" hidden="1">{"10yp graphs",#N/A,FALSE,"Market Data"}</definedName>
    <definedName name="Y1DnA">[5]D!$C$17</definedName>
    <definedName name="Y1DPS">[5]D!$C$25</definedName>
    <definedName name="Y1EBIT">[5]D!$C$20</definedName>
    <definedName name="Y1EBITDA">[5]D!$C$21</definedName>
    <definedName name="Y1EPS">[5]D!$C$24</definedName>
    <definedName name="Y1IncCom">[5]D!$C$23</definedName>
    <definedName name="Y1IntExp">[5]D!$C$22</definedName>
    <definedName name="Y1NFuelOM">[5]D!$C$16</definedName>
    <definedName name="Y1OInc">[5]D!$C$19</definedName>
    <definedName name="Yahoo" hidden="1">{#N/A,#N/A,FALSE,"Inc. St.";#N/A,#N/A,FALSE,"FYear";#N/A,#N/A,FALSE,"Revs.";#N/A,#N/A,FALSE,"RevsYear";#N/A,#N/A,FALSE,"Balance";#N/A,#N/A,FALSE,"CompVal";#N/A,#N/A,FALSE,"Val.";#N/A,#N/A,FALSE,"DCFval"}</definedName>
    <definedName name="ycirr" localSheetId="4">#REF!</definedName>
    <definedName name="ycirr">#REF!</definedName>
    <definedName name="Year" localSheetId="4">#REF!</definedName>
    <definedName name="Year">#REF!</definedName>
    <definedName name="YEAR2" localSheetId="4">[3]Inputs!#REF!</definedName>
    <definedName name="YEAR2">[3]Inputs!#REF!</definedName>
    <definedName name="Years" localSheetId="4">#REF!</definedName>
    <definedName name="Years">#REF!</definedName>
    <definedName name="yenr" localSheetId="4">#REF!</definedName>
    <definedName name="yenr">#REF!</definedName>
    <definedName name="Yes_or_No">'[40]Data Validation'!$C$4:$D$4</definedName>
    <definedName name="YRB">'[11]Imp:DSA output'!$B$9:$B$464</definedName>
    <definedName name="YRHIDE">'[11]Imp:DSA output'!$C$9:$G$464</definedName>
    <definedName name="YRPOST">'[11]Imp:DSA output'!$M$9:$IH$9</definedName>
    <definedName name="YRPRE">'[11]Imp:DSA output'!$B$9:$F$464</definedName>
    <definedName name="YRTITLES">'[11]Imp:DSA output'!$A$1</definedName>
    <definedName name="YRX">'[11]Imp:DSA output'!$S$9:$IG$464</definedName>
    <definedName name="yuuuuuuu" hidden="1">{"ratios",#N/A,FALSE,"Summary Accounts"}</definedName>
    <definedName name="yy" hidden="1">{"Tab1",#N/A,FALSE,"P";"Tab2",#N/A,FALSE,"P"}</definedName>
    <definedName name="yyy" hidden="1">{#N/A,#N/A,FALSE,"MS"}</definedName>
    <definedName name="yyyy" hidden="1">{"Riqfin97",#N/A,FALSE,"Tran";"Riqfinpro",#N/A,FALSE,"Tran"}</definedName>
    <definedName name="yyyyyy" hidden="1">{"p_l",#N/A,FALSE,"Summary Accounts"}</definedName>
    <definedName name="Z" localSheetId="4">[2]Imp!#REF!</definedName>
    <definedName name="Z">[2]Imp!#REF!</definedName>
    <definedName name="Z_95224721_0485_11D4_BFD1_00508B5F4DA4_.wvu.Cols" localSheetId="4" hidden="1">#REF!</definedName>
    <definedName name="Z_95224721_0485_11D4_BFD1_00508B5F4DA4_.wvu.Cols" hidden="1">#REF!</definedName>
    <definedName name="Zestaf2016">[42]SAK!$AO$64</definedName>
    <definedName name="zz" hidden="1">{"Tab1",#N/A,FALSE,"P";"Tab2",#N/A,FALSE,"P"}</definedName>
    <definedName name="zzz" localSheetId="4">#REF!</definedName>
    <definedName name="zzz">#REF!</definedName>
    <definedName name="биржа">[121]База!$A$1:$T$65536</definedName>
    <definedName name="биржа1">[121]База!$B$1:$T$65536</definedName>
    <definedName name="Год">'[122]исходные данные'!$D$4</definedName>
    <definedName name="Год1">'[122]исходные данные'!$D$5</definedName>
    <definedName name="Дата_справки" localSheetId="4">#REF!</definedName>
    <definedName name="Дата_справки">#REF!</definedName>
    <definedName name="ЗаемщиковМикро">[123]Mikro!$K$34</definedName>
    <definedName name="ЗаемщиковСотр">[51]Employee!$K$10</definedName>
    <definedName name="ЗаемщиковСпринт">[124]Sprint!$K$28</definedName>
    <definedName name="Макрос2" localSheetId="4">#REF!</definedName>
    <definedName name="Макрос2">#REF!</definedName>
    <definedName name="Макрос3" localSheetId="4">#REF!</definedName>
    <definedName name="Макрос3">#REF!</definedName>
    <definedName name="Макрос4" localSheetId="4">#REF!</definedName>
    <definedName name="Макрос4">#REF!</definedName>
    <definedName name="Нстроки" localSheetId="4">#REF!</definedName>
    <definedName name="Нстроки">#REF!</definedName>
    <definedName name="Период_отгрузки" localSheetId="4">#REF!</definedName>
    <definedName name="Период_отгрузки">#REF!</definedName>
    <definedName name="ПортфельСотр">[125]Employee!$G$10</definedName>
    <definedName name="Процент">'[122]исходные данные'!$D$2</definedName>
    <definedName name="Строки" localSheetId="4">#REF!</definedName>
    <definedName name="Строки">#REF!</definedName>
    <definedName name="Трансляция_F" localSheetId="4">#REF!</definedName>
    <definedName name="Трансляция_F">#REF!</definedName>
    <definedName name="Узлы" localSheetId="4">#REF!</definedName>
    <definedName name="Узлы">#REF!</definedName>
    <definedName name="ф77" localSheetId="4">#REF!</definedName>
    <definedName name="ф77">#REF!</definedName>
    <definedName name="Цена_03" localSheetId="4">[126]LME_prices!#REF!</definedName>
    <definedName name="Цена_03">[126]LME_prices!#REF!</definedName>
    <definedName name="Цена_33" localSheetId="4">[126]LME_prices!#REF!</definedName>
    <definedName name="Цена_33">[126]LME_prices!#REF!</definedName>
    <definedName name="Цена_34" localSheetId="4">[126]LME_prices!#REF!</definedName>
    <definedName name="Цена_34">[126]LME_prices!#REF!</definedName>
    <definedName name="Цена_35" localSheetId="4">[126]LME_prices!#REF!</definedName>
    <definedName name="Цена_35">[126]LME_prices!#REF!</definedName>
    <definedName name="Цена_4" localSheetId="4">#REF!</definedName>
    <definedName name="Цена_4">#REF!</definedName>
    <definedName name="Цена_5" localSheetId="4">#REF!</definedName>
    <definedName name="Цена_5">#REF!</definedName>
    <definedName name="Цена_55">[126]LME_prices!$F$177</definedName>
    <definedName name="Цена_97" localSheetId="4">#REF!</definedName>
    <definedName name="Цена_97">#REF!</definedName>
    <definedName name="ЦенаFCA_53" localSheetId="4">[126]LME_prices!#REF!</definedName>
    <definedName name="ЦенаFCA_53">[126]LME_prices!#REF!</definedName>
    <definedName name="აბაშა" localSheetId="4">[24]Sheet2!#REF!</definedName>
    <definedName name="აბაშა">[24]Sheet2!#REF!</definedName>
    <definedName name="ადიგენი" localSheetId="4">[24]Sheet2!#REF!</definedName>
    <definedName name="ადიგენი">[24]Sheet2!#REF!</definedName>
    <definedName name="ამბროლაური" localSheetId="4">[24]Sheet2!#REF!</definedName>
    <definedName name="ამბროლაური">[24]Sheet2!#REF!</definedName>
    <definedName name="ასპინძა" localSheetId="4">[24]Sheet2!#REF!</definedName>
    <definedName name="ასპინძა">[24]Sheet2!#REF!</definedName>
    <definedName name="ახალქალაქი" localSheetId="4">[24]Sheet2!#REF!</definedName>
    <definedName name="ახალქალაქი">[24]Sheet2!#REF!</definedName>
    <definedName name="ახალციხე" localSheetId="4">[24]Sheet2!#REF!</definedName>
    <definedName name="ახალციხე">[24]Sheet2!#REF!</definedName>
    <definedName name="ახმეტა" localSheetId="4">[24]Sheet2!#REF!</definedName>
    <definedName name="ახმეტა">[24]Sheet2!#REF!</definedName>
    <definedName name="ბათუმი" localSheetId="4">[24]Sheet2!#REF!</definedName>
    <definedName name="ბათუმი">[24]Sheet2!#REF!</definedName>
    <definedName name="ბაღდათი" localSheetId="4">[24]Sheet2!#REF!</definedName>
    <definedName name="ბაღდათი">[24]Sheet2!#REF!</definedName>
    <definedName name="ბოლნისი" localSheetId="4">[24]Sheet2!#REF!</definedName>
    <definedName name="ბოლნისი">[24]Sheet2!#REF!</definedName>
    <definedName name="ბორჯომი" localSheetId="4">[24]Sheet2!#REF!</definedName>
    <definedName name="ბორჯომი">[24]Sheet2!#REF!</definedName>
    <definedName name="განათლება_" localSheetId="4">[24]Sheet2!#REF!</definedName>
    <definedName name="განათლება_">[24]Sheet2!#REF!</definedName>
    <definedName name="გარდაბანი" localSheetId="4">[24]Sheet2!#REF!</definedName>
    <definedName name="გარდაბანი">[24]Sheet2!#REF!</definedName>
    <definedName name="გარემო_" localSheetId="4">[24]Sheet2!#REF!</definedName>
    <definedName name="გარემო_">[24]Sheet2!#REF!</definedName>
    <definedName name="გორი" localSheetId="4">[24]Sheet2!#REF!</definedName>
    <definedName name="გორი">[24]Sheet2!#REF!</definedName>
    <definedName name="გურჯაანი" localSheetId="4">[24]Sheet2!#REF!</definedName>
    <definedName name="გურჯაანი">[24]Sheet2!#REF!</definedName>
    <definedName name="დედოფლისწყარო" localSheetId="4">[24]Sheet2!#REF!</definedName>
    <definedName name="დედოფლისწყარო">[24]Sheet2!#REF!</definedName>
    <definedName name="დევნილთა_" localSheetId="4">[24]Sheet2!#REF!</definedName>
    <definedName name="დევნილთა_">[24]Sheet2!#REF!</definedName>
    <definedName name="დმანისი" localSheetId="4">[24]Sheet2!#REF!</definedName>
    <definedName name="დმანისი">[24]Sheet2!#REF!</definedName>
    <definedName name="დუშეთი" localSheetId="4">[24]Sheet2!#REF!</definedName>
    <definedName name="დუშეთი">[24]Sheet2!#REF!</definedName>
    <definedName name="ვანი" localSheetId="4">[24]Sheet2!#REF!</definedName>
    <definedName name="ვანი">[24]Sheet2!#REF!</definedName>
    <definedName name="ზესტაფონი" localSheetId="4">[24]Sheet2!#REF!</definedName>
    <definedName name="ზესტაფონი">[24]Sheet2!#REF!</definedName>
    <definedName name="ზუგდიდი" localSheetId="4">[24]Sheet2!#REF!</definedName>
    <definedName name="ზუგდიდი">[24]Sheet2!#REF!</definedName>
    <definedName name="თავდაცვა_" localSheetId="4">[24]Sheet2!#REF!</definedName>
    <definedName name="თავდაცვა_">[24]Sheet2!#REF!</definedName>
    <definedName name="თბილისი" localSheetId="4">[24]Sheet2!#REF!</definedName>
    <definedName name="თბილისი">[24]Sheet2!#REF!</definedName>
    <definedName name="თეთრიწყარო" localSheetId="4">[24]Sheet2!#REF!</definedName>
    <definedName name="თეთრიწყარო">[24]Sheet2!#REF!</definedName>
    <definedName name="თელავი" localSheetId="4">[24]Sheet2!#REF!</definedName>
    <definedName name="თელავი">[24]Sheet2!#REF!</definedName>
    <definedName name="თერჯოლა" localSheetId="4">[24]Sheet2!#REF!</definedName>
    <definedName name="თერჯოლა">[24]Sheet2!#REF!</definedName>
    <definedName name="თიანეთი" localSheetId="4">[24]Sheet2!#REF!</definedName>
    <definedName name="თიანეთი">[24]Sheet2!#REF!</definedName>
    <definedName name="ინსტიტუციონალური_" localSheetId="4">[24]Sheet2!#REF!</definedName>
    <definedName name="ინსტიტუციონალური_">[24]Sheet2!#REF!</definedName>
    <definedName name="კასპი" localSheetId="4">[24]Sheet2!#REF!</definedName>
    <definedName name="კასპი">[24]Sheet2!#REF!</definedName>
    <definedName name="კულტურა_" localSheetId="4">[24]Sheet2!#REF!</definedName>
    <definedName name="კულტურა_">[24]Sheet2!#REF!</definedName>
    <definedName name="ლაგოდეხი" localSheetId="4">[24]Sheet2!#REF!</definedName>
    <definedName name="ლაგოდეხი">[24]Sheet2!#REF!</definedName>
    <definedName name="ლანჩხუთი" localSheetId="4">[24]Sheet2!#REF!</definedName>
    <definedName name="ლანჩხუთი">[24]Sheet2!#REF!</definedName>
    <definedName name="ლენტეხი" localSheetId="4">[24]Sheet2!#REF!</definedName>
    <definedName name="ლენტეხი">[24]Sheet2!#REF!</definedName>
    <definedName name="მაკროეკონომიკა_" localSheetId="4">[24]Sheet2!#REF!</definedName>
    <definedName name="მაკროეკონომიკა_">[24]Sheet2!#REF!</definedName>
    <definedName name="მარნეული" localSheetId="4">[24]Sheet2!#REF!</definedName>
    <definedName name="მარნეული">[24]Sheet2!#REF!</definedName>
    <definedName name="მარტვილი" localSheetId="4">[24]Sheet2!#REF!</definedName>
    <definedName name="მარტვილი">[24]Sheet2!#REF!</definedName>
    <definedName name="მესტია" localSheetId="4">[24]Sheet2!#REF!</definedName>
    <definedName name="მესტია">[24]Sheet2!#REF!</definedName>
    <definedName name="მცხეთა" localSheetId="4">[24]Sheet2!#REF!</definedName>
    <definedName name="მცხეთა">[24]Sheet2!#REF!</definedName>
    <definedName name="ნინოწმინდა" localSheetId="4">[24]Sheet2!#REF!</definedName>
    <definedName name="ნინოწმინდა">[24]Sheet2!#REF!</definedName>
    <definedName name="ოზურგეთი" localSheetId="4">[24]Sheet2!#REF!</definedName>
    <definedName name="ოზურგეთი">[24]Sheet2!#REF!</definedName>
    <definedName name="ონი" localSheetId="4">[24]Sheet2!#REF!</definedName>
    <definedName name="ონი">[24]Sheet2!#REF!</definedName>
    <definedName name="რეგიონული_" localSheetId="4">[24]Sheet2!#REF!</definedName>
    <definedName name="რეგიონული_">[24]Sheet2!#REF!</definedName>
    <definedName name="რუსთავი" localSheetId="4">[24]Sheet2!#REF!</definedName>
    <definedName name="რუსთავი">[24]Sheet2!#REF!</definedName>
    <definedName name="საგარეჯო" localSheetId="4">[24]Sheet2!#REF!</definedName>
    <definedName name="საგარეჯო">[24]Sheet2!#REF!</definedName>
    <definedName name="საერთაშორისო_" localSheetId="4">[24]Sheet2!#REF!</definedName>
    <definedName name="საერთაშორისო_">[24]Sheet2!#REF!</definedName>
    <definedName name="სამტრედია" localSheetId="4">[24]Sheet2!#REF!</definedName>
    <definedName name="სამტრედია">[24]Sheet2!#REF!</definedName>
    <definedName name="სასამართლო_" localSheetId="4">[24]Sheet2!#REF!</definedName>
    <definedName name="სასამართლო_">[24]Sheet2!#REF!</definedName>
    <definedName name="საჩხერე" localSheetId="4">[24]Sheet2!#REF!</definedName>
    <definedName name="საჩხერე">[24]Sheet2!#REF!</definedName>
    <definedName name="სენაკი" localSheetId="4">[24]Sheet2!#REF!</definedName>
    <definedName name="სენაკი">[24]Sheet2!#REF!</definedName>
    <definedName name="სიღნაღი" localSheetId="4">[24]Sheet2!#REF!</definedName>
    <definedName name="სიღნაღი">[24]Sheet2!#REF!</definedName>
    <definedName name="სოფლის_" localSheetId="4">[24]Sheet2!#REF!</definedName>
    <definedName name="სოფლის_">[24]Sheet2!#REF!</definedName>
    <definedName name="ტყიბული" localSheetId="4">[24]Sheet2!#REF!</definedName>
    <definedName name="ტყიბული">[24]Sheet2!#REF!</definedName>
    <definedName name="ფოთი" localSheetId="4">[24]Sheet2!#REF!</definedName>
    <definedName name="ფოთი">[24]Sheet2!#REF!</definedName>
    <definedName name="ქარელი" localSheetId="4">[24]Sheet2!#REF!</definedName>
    <definedName name="ქარელი">[24]Sheet2!#REF!</definedName>
    <definedName name="ქედა" localSheetId="4">[24]Sheet2!#REF!</definedName>
    <definedName name="ქედა">[24]Sheet2!#REF!</definedName>
    <definedName name="ქობულეთი" localSheetId="4">[24]Sheet2!#REF!</definedName>
    <definedName name="ქობულეთი">[24]Sheet2!#REF!</definedName>
    <definedName name="ქუთაისი" localSheetId="4">[24]Sheet2!#REF!</definedName>
    <definedName name="ქუთაისი">[24]Sheet2!#REF!</definedName>
    <definedName name="ყაზბეგი" localSheetId="4">[24]Sheet2!#REF!</definedName>
    <definedName name="ყაზბეგი">[24]Sheet2!#REF!</definedName>
    <definedName name="ყვარელი" localSheetId="4">[24]Sheet2!#REF!</definedName>
    <definedName name="ყვარელი">[24]Sheet2!#REF!</definedName>
    <definedName name="შუახევი" localSheetId="4">[24]Sheet2!#REF!</definedName>
    <definedName name="შუახევი">[24]Sheet2!#REF!</definedName>
    <definedName name="ჩოხატაური" localSheetId="4">[24]Sheet2!#REF!</definedName>
    <definedName name="ჩოხატაური">[24]Sheet2!#REF!</definedName>
    <definedName name="ჩხოროწყუ" localSheetId="4">[24]Sheet2!#REF!</definedName>
    <definedName name="ჩხოროწყუ">[24]Sheet2!#REF!</definedName>
    <definedName name="ცაგერი" localSheetId="4">[24]Sheet2!#REF!</definedName>
    <definedName name="ცაგერი">[24]Sheet2!#REF!</definedName>
    <definedName name="წალენჯიხა" localSheetId="4">[24]Sheet2!#REF!</definedName>
    <definedName name="წალენჯიხა">[24]Sheet2!#REF!</definedName>
    <definedName name="წალკა" localSheetId="4">[24]Sheet2!#REF!</definedName>
    <definedName name="წალკა">[24]Sheet2!#REF!</definedName>
    <definedName name="წყალტუბო" localSheetId="4">[24]Sheet2!#REF!</definedName>
    <definedName name="წყალტუბო">[24]Sheet2!#REF!</definedName>
    <definedName name="ჭიათურა" localSheetId="4">[24]Sheet2!#REF!</definedName>
    <definedName name="ჭიათურა">[24]Sheet2!#REF!</definedName>
    <definedName name="ხარაგაული" localSheetId="4">[24]Sheet2!#REF!</definedName>
    <definedName name="ხარაგაული">[24]Sheet2!#REF!</definedName>
    <definedName name="ხაშური" localSheetId="4">[24]Sheet2!#REF!</definedName>
    <definedName name="ხაშური">[24]Sheet2!#REF!</definedName>
    <definedName name="ხელვაჩაური" localSheetId="4">[24]Sheet2!#REF!</definedName>
    <definedName name="ხელვაჩაური">[24]Sheet2!#REF!</definedName>
    <definedName name="ხობი" localSheetId="4">[24]Sheet2!#REF!</definedName>
    <definedName name="ხობი">[24]Sheet2!#REF!</definedName>
    <definedName name="ხონი" localSheetId="4">[24]Sheet2!#REF!</definedName>
    <definedName name="ხონი">[24]Sheet2!#REF!</definedName>
    <definedName name="ხულო" localSheetId="4">[24]Sheet2!#REF!</definedName>
    <definedName name="ხულო">[24]Sheet2!#REF!</definedName>
    <definedName name="ჯანდაცვა_" localSheetId="4">[24]Sheet2!#REF!</definedName>
    <definedName name="ჯანდაცვა_">[24]Sheet2!#REF!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42" i="8" l="1"/>
  <c r="U542" i="8" s="1"/>
  <c r="G540" i="8"/>
  <c r="R537" i="8"/>
  <c r="Q537" i="8"/>
  <c r="P537" i="8"/>
  <c r="O537" i="8"/>
  <c r="F535" i="8"/>
  <c r="G535" i="8" s="1"/>
  <c r="H535" i="8" s="1"/>
  <c r="F534" i="8"/>
  <c r="G534" i="8" s="1"/>
  <c r="H534" i="8" s="1"/>
  <c r="F533" i="8"/>
  <c r="G533" i="8" s="1"/>
  <c r="D532" i="8"/>
  <c r="F531" i="8"/>
  <c r="G531" i="8" s="1"/>
  <c r="H531" i="8" s="1"/>
  <c r="F530" i="8"/>
  <c r="G530" i="8" s="1"/>
  <c r="H530" i="8" s="1"/>
  <c r="F529" i="8"/>
  <c r="D529" i="8"/>
  <c r="F528" i="8"/>
  <c r="D528" i="8"/>
  <c r="F527" i="8"/>
  <c r="G527" i="8" s="1"/>
  <c r="F525" i="8"/>
  <c r="G525" i="8" s="1"/>
  <c r="H525" i="8" s="1"/>
  <c r="F524" i="8"/>
  <c r="D524" i="8"/>
  <c r="F523" i="8"/>
  <c r="D523" i="8"/>
  <c r="F522" i="8"/>
  <c r="G522" i="8" s="1"/>
  <c r="F520" i="8"/>
  <c r="G520" i="8" s="1"/>
  <c r="H520" i="8" s="1"/>
  <c r="F519" i="8"/>
  <c r="D519" i="8"/>
  <c r="F518" i="8"/>
  <c r="D518" i="8"/>
  <c r="F517" i="8"/>
  <c r="G517" i="8" s="1"/>
  <c r="F515" i="8"/>
  <c r="G515" i="8" s="1"/>
  <c r="H515" i="8" s="1"/>
  <c r="F514" i="8"/>
  <c r="D514" i="8"/>
  <c r="F513" i="8"/>
  <c r="D513" i="8"/>
  <c r="F512" i="8"/>
  <c r="G512" i="8" s="1"/>
  <c r="F510" i="8"/>
  <c r="G510" i="8" s="1"/>
  <c r="H510" i="8" s="1"/>
  <c r="F509" i="8"/>
  <c r="D509" i="8"/>
  <c r="F508" i="8"/>
  <c r="D508" i="8"/>
  <c r="F507" i="8"/>
  <c r="D507" i="8"/>
  <c r="F506" i="8"/>
  <c r="G506" i="8" s="1"/>
  <c r="F504" i="8"/>
  <c r="D504" i="8"/>
  <c r="F503" i="8"/>
  <c r="D503" i="8"/>
  <c r="F502" i="8"/>
  <c r="D502" i="8"/>
  <c r="F501" i="8"/>
  <c r="G501" i="8" s="1"/>
  <c r="H501" i="8" s="1"/>
  <c r="F500" i="8"/>
  <c r="G500" i="8" s="1"/>
  <c r="H500" i="8" s="1"/>
  <c r="F499" i="8"/>
  <c r="G499" i="8" s="1"/>
  <c r="H499" i="8" s="1"/>
  <c r="F498" i="8"/>
  <c r="G498" i="8" s="1"/>
  <c r="F496" i="8"/>
  <c r="G496" i="8" s="1"/>
  <c r="H496" i="8" s="1"/>
  <c r="F495" i="8"/>
  <c r="D495" i="8"/>
  <c r="F494" i="8"/>
  <c r="D494" i="8"/>
  <c r="F493" i="8"/>
  <c r="D493" i="8"/>
  <c r="F492" i="8"/>
  <c r="G492" i="8" s="1"/>
  <c r="F490" i="8"/>
  <c r="G490" i="8" s="1"/>
  <c r="H490" i="8" s="1"/>
  <c r="F489" i="8"/>
  <c r="D489" i="8"/>
  <c r="F488" i="8"/>
  <c r="D488" i="8"/>
  <c r="F487" i="8"/>
  <c r="D487" i="8"/>
  <c r="F486" i="8"/>
  <c r="G486" i="8" s="1"/>
  <c r="F484" i="8"/>
  <c r="G484" i="8" s="1"/>
  <c r="H484" i="8" s="1"/>
  <c r="F483" i="8"/>
  <c r="D483" i="8"/>
  <c r="F482" i="8"/>
  <c r="D482" i="8"/>
  <c r="F481" i="8"/>
  <c r="D481" i="8"/>
  <c r="F480" i="8"/>
  <c r="G480" i="8" s="1"/>
  <c r="F478" i="8"/>
  <c r="D478" i="8"/>
  <c r="F477" i="8"/>
  <c r="D477" i="8"/>
  <c r="F476" i="8"/>
  <c r="G476" i="8" s="1"/>
  <c r="F474" i="8"/>
  <c r="G474" i="8" s="1"/>
  <c r="H474" i="8" s="1"/>
  <c r="F473" i="8"/>
  <c r="D473" i="8"/>
  <c r="F472" i="8"/>
  <c r="D472" i="8"/>
  <c r="F471" i="8"/>
  <c r="G471" i="8" s="1"/>
  <c r="F469" i="8"/>
  <c r="G469" i="8" s="1"/>
  <c r="H469" i="8" s="1"/>
  <c r="F468" i="8"/>
  <c r="D468" i="8"/>
  <c r="F467" i="8"/>
  <c r="D467" i="8"/>
  <c r="F466" i="8"/>
  <c r="G466" i="8" s="1"/>
  <c r="H466" i="8" s="1"/>
  <c r="F464" i="8"/>
  <c r="D464" i="8"/>
  <c r="F463" i="8"/>
  <c r="D463" i="8"/>
  <c r="F462" i="8"/>
  <c r="D462" i="8"/>
  <c r="F461" i="8"/>
  <c r="G461" i="8" s="1"/>
  <c r="H461" i="8" s="1"/>
  <c r="F460" i="8"/>
  <c r="D460" i="8"/>
  <c r="F459" i="8"/>
  <c r="G459" i="8" s="1"/>
  <c r="H459" i="8" s="1"/>
  <c r="F458" i="8"/>
  <c r="G458" i="8" s="1"/>
  <c r="F456" i="8"/>
  <c r="G456" i="8" s="1"/>
  <c r="H456" i="8" s="1"/>
  <c r="F455" i="8"/>
  <c r="G455" i="8" s="1"/>
  <c r="H455" i="8" s="1"/>
  <c r="F454" i="8"/>
  <c r="G454" i="8" s="1"/>
  <c r="H454" i="8" s="1"/>
  <c r="F453" i="8"/>
  <c r="G453" i="8" s="1"/>
  <c r="H453" i="8" s="1"/>
  <c r="D452" i="8"/>
  <c r="F451" i="8"/>
  <c r="G451" i="8" s="1"/>
  <c r="H451" i="8" s="1"/>
  <c r="F450" i="8"/>
  <c r="D450" i="8"/>
  <c r="F449" i="8"/>
  <c r="D449" i="8"/>
  <c r="F448" i="8"/>
  <c r="D448" i="8"/>
  <c r="F447" i="8"/>
  <c r="G447" i="8" s="1"/>
  <c r="F445" i="8"/>
  <c r="G445" i="8" s="1"/>
  <c r="H445" i="8" s="1"/>
  <c r="F444" i="8"/>
  <c r="G444" i="8" s="1"/>
  <c r="D443" i="8"/>
  <c r="F442" i="8"/>
  <c r="G442" i="8" s="1"/>
  <c r="H442" i="8" s="1"/>
  <c r="F441" i="8"/>
  <c r="D441" i="8"/>
  <c r="F440" i="8"/>
  <c r="D440" i="8"/>
  <c r="F439" i="8"/>
  <c r="D439" i="8"/>
  <c r="F438" i="8"/>
  <c r="G438" i="8" s="1"/>
  <c r="F436" i="8"/>
  <c r="G436" i="8" s="1"/>
  <c r="H436" i="8" s="1"/>
  <c r="F435" i="8"/>
  <c r="D435" i="8"/>
  <c r="F434" i="8"/>
  <c r="D434" i="8"/>
  <c r="F433" i="8"/>
  <c r="D433" i="8"/>
  <c r="F432" i="8"/>
  <c r="G432" i="8" s="1"/>
  <c r="H432" i="8" s="1"/>
  <c r="F430" i="8"/>
  <c r="D430" i="8"/>
  <c r="F429" i="8"/>
  <c r="D429" i="8"/>
  <c r="F428" i="8"/>
  <c r="D428" i="8"/>
  <c r="F427" i="8"/>
  <c r="G427" i="8" s="1"/>
  <c r="H427" i="8" s="1"/>
  <c r="F426" i="8"/>
  <c r="G426" i="8" s="1"/>
  <c r="H426" i="8" s="1"/>
  <c r="D426" i="8"/>
  <c r="F425" i="8"/>
  <c r="G425" i="8" s="1"/>
  <c r="H425" i="8" s="1"/>
  <c r="F424" i="8"/>
  <c r="G424" i="8" s="1"/>
  <c r="H424" i="8" s="1"/>
  <c r="F422" i="8"/>
  <c r="G422" i="8" s="1"/>
  <c r="H422" i="8" s="1"/>
  <c r="F421" i="8"/>
  <c r="D421" i="8"/>
  <c r="F420" i="8"/>
  <c r="D420" i="8"/>
  <c r="F419" i="8"/>
  <c r="G419" i="8" s="1"/>
  <c r="F417" i="8"/>
  <c r="G417" i="8" s="1"/>
  <c r="H417" i="8" s="1"/>
  <c r="F416" i="8"/>
  <c r="G416" i="8" s="1"/>
  <c r="H416" i="8" s="1"/>
  <c r="F415" i="8"/>
  <c r="G415" i="8" s="1"/>
  <c r="D414" i="8"/>
  <c r="F413" i="8"/>
  <c r="G413" i="8" s="1"/>
  <c r="H413" i="8" s="1"/>
  <c r="F412" i="8"/>
  <c r="D412" i="8"/>
  <c r="F411" i="8"/>
  <c r="D411" i="8"/>
  <c r="F410" i="8"/>
  <c r="G410" i="8" s="1"/>
  <c r="H410" i="8" s="1"/>
  <c r="F408" i="8"/>
  <c r="G408" i="8" s="1"/>
  <c r="H408" i="8" s="1"/>
  <c r="F407" i="8"/>
  <c r="D407" i="8"/>
  <c r="F406" i="8"/>
  <c r="D406" i="8"/>
  <c r="F405" i="8"/>
  <c r="G405" i="8" s="1"/>
  <c r="F403" i="8"/>
  <c r="D403" i="8"/>
  <c r="F402" i="8"/>
  <c r="D402" i="8"/>
  <c r="F401" i="8"/>
  <c r="D401" i="8"/>
  <c r="F400" i="8"/>
  <c r="G400" i="8" s="1"/>
  <c r="H400" i="8" s="1"/>
  <c r="F399" i="8"/>
  <c r="G399" i="8" s="1"/>
  <c r="H399" i="8" s="1"/>
  <c r="D399" i="8"/>
  <c r="F398" i="8"/>
  <c r="G398" i="8" s="1"/>
  <c r="H398" i="8" s="1"/>
  <c r="F397" i="8"/>
  <c r="G397" i="8" s="1"/>
  <c r="F395" i="8"/>
  <c r="G395" i="8" s="1"/>
  <c r="H395" i="8" s="1"/>
  <c r="F394" i="8"/>
  <c r="D394" i="8"/>
  <c r="F393" i="8"/>
  <c r="D393" i="8"/>
  <c r="F392" i="8"/>
  <c r="G392" i="8" s="1"/>
  <c r="H392" i="8" s="1"/>
  <c r="F391" i="8"/>
  <c r="G391" i="8" s="1"/>
  <c r="F389" i="8"/>
  <c r="G389" i="8" s="1"/>
  <c r="H389" i="8" s="1"/>
  <c r="F388" i="8"/>
  <c r="D388" i="8"/>
  <c r="F387" i="8"/>
  <c r="D387" i="8"/>
  <c r="F386" i="8"/>
  <c r="G386" i="8" s="1"/>
  <c r="H386" i="8" s="1"/>
  <c r="F384" i="8"/>
  <c r="D384" i="8"/>
  <c r="F383" i="8"/>
  <c r="D383" i="8"/>
  <c r="F382" i="8"/>
  <c r="G382" i="8" s="1"/>
  <c r="H382" i="8" s="1"/>
  <c r="F380" i="8"/>
  <c r="G380" i="8" s="1"/>
  <c r="H380" i="8" s="1"/>
  <c r="F379" i="8"/>
  <c r="D379" i="8"/>
  <c r="F378" i="8"/>
  <c r="D378" i="8"/>
  <c r="F377" i="8"/>
  <c r="G377" i="8" s="1"/>
  <c r="F375" i="8"/>
  <c r="G375" i="8" s="1"/>
  <c r="H375" i="8" s="1"/>
  <c r="F374" i="8"/>
  <c r="D374" i="8"/>
  <c r="F373" i="8"/>
  <c r="D373" i="8"/>
  <c r="F372" i="8"/>
  <c r="G372" i="8" s="1"/>
  <c r="F370" i="8"/>
  <c r="D370" i="8"/>
  <c r="F369" i="8"/>
  <c r="D369" i="8"/>
  <c r="F368" i="8"/>
  <c r="D368" i="8"/>
  <c r="F367" i="8"/>
  <c r="G367" i="8" s="1"/>
  <c r="H367" i="8" s="1"/>
  <c r="F366" i="8"/>
  <c r="G366" i="8" s="1"/>
  <c r="H366" i="8" s="1"/>
  <c r="D366" i="8"/>
  <c r="F365" i="8"/>
  <c r="G365" i="8" s="1"/>
  <c r="H365" i="8" s="1"/>
  <c r="F364" i="8"/>
  <c r="G364" i="8" s="1"/>
  <c r="F362" i="8"/>
  <c r="G362" i="8" s="1"/>
  <c r="H362" i="8" s="1"/>
  <c r="F361" i="8"/>
  <c r="D361" i="8"/>
  <c r="F360" i="8"/>
  <c r="D360" i="8"/>
  <c r="F359" i="8"/>
  <c r="G359" i="8" s="1"/>
  <c r="H359" i="8" s="1"/>
  <c r="F357" i="8"/>
  <c r="G357" i="8" s="1"/>
  <c r="H357" i="8" s="1"/>
  <c r="F356" i="8"/>
  <c r="D356" i="8"/>
  <c r="F355" i="8"/>
  <c r="D355" i="8"/>
  <c r="F354" i="8"/>
  <c r="G354" i="8" s="1"/>
  <c r="H354" i="8" s="1"/>
  <c r="F352" i="8"/>
  <c r="G352" i="8" s="1"/>
  <c r="H352" i="8" s="1"/>
  <c r="F351" i="8"/>
  <c r="D351" i="8"/>
  <c r="F350" i="8"/>
  <c r="D350" i="8"/>
  <c r="F349" i="8"/>
  <c r="D349" i="8"/>
  <c r="F348" i="8"/>
  <c r="G348" i="8" s="1"/>
  <c r="H348" i="8" s="1"/>
  <c r="F346" i="8"/>
  <c r="G346" i="8" s="1"/>
  <c r="H346" i="8" s="1"/>
  <c r="F345" i="8"/>
  <c r="D345" i="8"/>
  <c r="F344" i="8"/>
  <c r="D344" i="8"/>
  <c r="F343" i="8"/>
  <c r="G343" i="8" s="1"/>
  <c r="F341" i="8"/>
  <c r="G341" i="8" s="1"/>
  <c r="H341" i="8" s="1"/>
  <c r="F340" i="8"/>
  <c r="D340" i="8"/>
  <c r="F339" i="8"/>
  <c r="D339" i="8"/>
  <c r="F338" i="8"/>
  <c r="D338" i="8"/>
  <c r="F337" i="8"/>
  <c r="G337" i="8" s="1"/>
  <c r="H337" i="8" s="1"/>
  <c r="F335" i="8"/>
  <c r="G335" i="8" s="1"/>
  <c r="H335" i="8" s="1"/>
  <c r="F334" i="8"/>
  <c r="D334" i="8"/>
  <c r="F333" i="8"/>
  <c r="D333" i="8"/>
  <c r="F332" i="8"/>
  <c r="D332" i="8"/>
  <c r="F331" i="8"/>
  <c r="G331" i="8" s="1"/>
  <c r="H331" i="8" s="1"/>
  <c r="F329" i="8"/>
  <c r="D329" i="8"/>
  <c r="F328" i="8"/>
  <c r="D328" i="8"/>
  <c r="F327" i="8"/>
  <c r="D327" i="8"/>
  <c r="F326" i="8"/>
  <c r="G326" i="8" s="1"/>
  <c r="F324" i="8"/>
  <c r="D324" i="8"/>
  <c r="F323" i="8"/>
  <c r="D323" i="8"/>
  <c r="F322" i="8"/>
  <c r="D322" i="8"/>
  <c r="F321" i="8"/>
  <c r="G321" i="8" s="1"/>
  <c r="H321" i="8" s="1"/>
  <c r="F320" i="8"/>
  <c r="G320" i="8" s="1"/>
  <c r="H320" i="8" s="1"/>
  <c r="D320" i="8"/>
  <c r="F319" i="8"/>
  <c r="G319" i="8" s="1"/>
  <c r="H319" i="8" s="1"/>
  <c r="F318" i="8"/>
  <c r="G318" i="8" s="1"/>
  <c r="F316" i="8"/>
  <c r="G316" i="8" s="1"/>
  <c r="H316" i="8" s="1"/>
  <c r="F315" i="8"/>
  <c r="D315" i="8"/>
  <c r="F314" i="8"/>
  <c r="D314" i="8"/>
  <c r="F313" i="8"/>
  <c r="D313" i="8"/>
  <c r="F312" i="8"/>
  <c r="G312" i="8" s="1"/>
  <c r="H312" i="8" s="1"/>
  <c r="F310" i="8"/>
  <c r="D310" i="8"/>
  <c r="F309" i="8"/>
  <c r="D309" i="8"/>
  <c r="F308" i="8"/>
  <c r="G308" i="8" s="1"/>
  <c r="F306" i="8"/>
  <c r="G306" i="8" s="1"/>
  <c r="H306" i="8" s="1"/>
  <c r="F305" i="8"/>
  <c r="D305" i="8"/>
  <c r="F304" i="8"/>
  <c r="D304" i="8"/>
  <c r="F303" i="8"/>
  <c r="G303" i="8" s="1"/>
  <c r="F301" i="8"/>
  <c r="D301" i="8"/>
  <c r="F300" i="8"/>
  <c r="D300" i="8"/>
  <c r="F299" i="8"/>
  <c r="D299" i="8"/>
  <c r="F298" i="8"/>
  <c r="G298" i="8" s="1"/>
  <c r="H298" i="8" s="1"/>
  <c r="F296" i="8"/>
  <c r="G296" i="8" s="1"/>
  <c r="H296" i="8" s="1"/>
  <c r="F295" i="8"/>
  <c r="D295" i="8"/>
  <c r="F294" i="8"/>
  <c r="D294" i="8"/>
  <c r="F293" i="8"/>
  <c r="G293" i="8" s="1"/>
  <c r="F291" i="8"/>
  <c r="G291" i="8" s="1"/>
  <c r="H291" i="8" s="1"/>
  <c r="F290" i="8"/>
  <c r="D290" i="8"/>
  <c r="F289" i="8"/>
  <c r="D289" i="8"/>
  <c r="F288" i="8"/>
  <c r="D288" i="8"/>
  <c r="F287" i="8"/>
  <c r="G287" i="8" s="1"/>
  <c r="F285" i="8"/>
  <c r="G285" i="8" s="1"/>
  <c r="H285" i="8" s="1"/>
  <c r="F284" i="8"/>
  <c r="D284" i="8"/>
  <c r="F283" i="8"/>
  <c r="D283" i="8"/>
  <c r="F282" i="8"/>
  <c r="G282" i="8" s="1"/>
  <c r="H282" i="8" s="1"/>
  <c r="F280" i="8"/>
  <c r="D280" i="8"/>
  <c r="F279" i="8"/>
  <c r="D279" i="8"/>
  <c r="F278" i="8"/>
  <c r="G278" i="8" s="1"/>
  <c r="H278" i="8" s="1"/>
  <c r="F276" i="8"/>
  <c r="D276" i="8"/>
  <c r="F275" i="8"/>
  <c r="D275" i="8"/>
  <c r="F274" i="8"/>
  <c r="D274" i="8"/>
  <c r="F273" i="8"/>
  <c r="G273" i="8" s="1"/>
  <c r="H273" i="8" s="1"/>
  <c r="F272" i="8"/>
  <c r="G272" i="8" s="1"/>
  <c r="H272" i="8" s="1"/>
  <c r="D272" i="8"/>
  <c r="F271" i="8"/>
  <c r="G271" i="8" s="1"/>
  <c r="H271" i="8" s="1"/>
  <c r="F270" i="8"/>
  <c r="G270" i="8" s="1"/>
  <c r="H270" i="8" s="1"/>
  <c r="F268" i="8"/>
  <c r="G268" i="8" s="1"/>
  <c r="H268" i="8" s="1"/>
  <c r="F267" i="8"/>
  <c r="D267" i="8"/>
  <c r="F266" i="8"/>
  <c r="D266" i="8"/>
  <c r="F265" i="8"/>
  <c r="D265" i="8"/>
  <c r="F264" i="8"/>
  <c r="G264" i="8" s="1"/>
  <c r="F262" i="8"/>
  <c r="G262" i="8" s="1"/>
  <c r="H262" i="8" s="1"/>
  <c r="F261" i="8"/>
  <c r="D261" i="8"/>
  <c r="F260" i="8"/>
  <c r="D260" i="8"/>
  <c r="F259" i="8"/>
  <c r="G259" i="8" s="1"/>
  <c r="F257" i="8"/>
  <c r="D257" i="8"/>
  <c r="F256" i="8"/>
  <c r="D256" i="8"/>
  <c r="F255" i="8"/>
  <c r="D255" i="8"/>
  <c r="F254" i="8"/>
  <c r="G254" i="8" s="1"/>
  <c r="H254" i="8" s="1"/>
  <c r="F253" i="8"/>
  <c r="G253" i="8" s="1"/>
  <c r="H253" i="8" s="1"/>
  <c r="D253" i="8"/>
  <c r="F252" i="8"/>
  <c r="G252" i="8" s="1"/>
  <c r="H252" i="8" s="1"/>
  <c r="F251" i="8"/>
  <c r="G251" i="8" s="1"/>
  <c r="F249" i="8"/>
  <c r="G249" i="8" s="1"/>
  <c r="H249" i="8" s="1"/>
  <c r="F248" i="8"/>
  <c r="D248" i="8"/>
  <c r="F247" i="8"/>
  <c r="D247" i="8"/>
  <c r="F246" i="8"/>
  <c r="D246" i="8"/>
  <c r="F245" i="8"/>
  <c r="G245" i="8" s="1"/>
  <c r="H245" i="8" s="1"/>
  <c r="F243" i="8"/>
  <c r="G243" i="8" s="1"/>
  <c r="H243" i="8" s="1"/>
  <c r="F242" i="8"/>
  <c r="D242" i="8"/>
  <c r="F241" i="8"/>
  <c r="D241" i="8"/>
  <c r="F240" i="8"/>
  <c r="D240" i="8"/>
  <c r="F239" i="8"/>
  <c r="G239" i="8" s="1"/>
  <c r="F237" i="8"/>
  <c r="D237" i="8"/>
  <c r="F236" i="8"/>
  <c r="D236" i="8"/>
  <c r="F235" i="8"/>
  <c r="D235" i="8"/>
  <c r="F234" i="8"/>
  <c r="G234" i="8" s="1"/>
  <c r="F232" i="8"/>
  <c r="D232" i="8"/>
  <c r="F231" i="8"/>
  <c r="D231" i="8"/>
  <c r="F230" i="8"/>
  <c r="D230" i="8"/>
  <c r="F229" i="8"/>
  <c r="G229" i="8" s="1"/>
  <c r="H229" i="8" s="1"/>
  <c r="F228" i="8"/>
  <c r="G228" i="8" s="1"/>
  <c r="H228" i="8" s="1"/>
  <c r="D228" i="8"/>
  <c r="F227" i="8"/>
  <c r="G227" i="8" s="1"/>
  <c r="H227" i="8" s="1"/>
  <c r="F226" i="8"/>
  <c r="G226" i="8" s="1"/>
  <c r="H226" i="8" s="1"/>
  <c r="F224" i="8"/>
  <c r="G224" i="8" s="1"/>
  <c r="H224" i="8" s="1"/>
  <c r="F223" i="8"/>
  <c r="D223" i="8"/>
  <c r="F222" i="8"/>
  <c r="D222" i="8"/>
  <c r="F221" i="8"/>
  <c r="D221" i="8"/>
  <c r="F220" i="8"/>
  <c r="G220" i="8" s="1"/>
  <c r="H220" i="8" s="1"/>
  <c r="F218" i="8"/>
  <c r="G218" i="8" s="1"/>
  <c r="H218" i="8" s="1"/>
  <c r="F217" i="8"/>
  <c r="D217" i="8"/>
  <c r="F216" i="8"/>
  <c r="D216" i="8"/>
  <c r="F215" i="8"/>
  <c r="D215" i="8"/>
  <c r="F214" i="8"/>
  <c r="G214" i="8" s="1"/>
  <c r="H214" i="8" s="1"/>
  <c r="F212" i="8"/>
  <c r="G212" i="8" s="1"/>
  <c r="H212" i="8" s="1"/>
  <c r="F211" i="8"/>
  <c r="D211" i="8"/>
  <c r="F210" i="8"/>
  <c r="D210" i="8"/>
  <c r="F209" i="8"/>
  <c r="D209" i="8"/>
  <c r="F208" i="8"/>
  <c r="G208" i="8" s="1"/>
  <c r="F206" i="8"/>
  <c r="G206" i="8" s="1"/>
  <c r="H206" i="8" s="1"/>
  <c r="F205" i="8"/>
  <c r="D205" i="8"/>
  <c r="F204" i="8"/>
  <c r="D204" i="8"/>
  <c r="F203" i="8"/>
  <c r="D203" i="8"/>
  <c r="F202" i="8"/>
  <c r="G202" i="8" s="1"/>
  <c r="H202" i="8" s="1"/>
  <c r="F200" i="8"/>
  <c r="G200" i="8" s="1"/>
  <c r="H200" i="8" s="1"/>
  <c r="F199" i="8"/>
  <c r="D199" i="8"/>
  <c r="F198" i="8"/>
  <c r="D198" i="8"/>
  <c r="F197" i="8"/>
  <c r="D197" i="8"/>
  <c r="F196" i="8"/>
  <c r="G196" i="8" s="1"/>
  <c r="F194" i="8"/>
  <c r="D194" i="8"/>
  <c r="F193" i="8"/>
  <c r="D193" i="8"/>
  <c r="F192" i="8"/>
  <c r="G192" i="8" s="1"/>
  <c r="H192" i="8" s="1"/>
  <c r="F190" i="8"/>
  <c r="G190" i="8" s="1"/>
  <c r="H190" i="8" s="1"/>
  <c r="F189" i="8"/>
  <c r="D189" i="8"/>
  <c r="F188" i="8"/>
  <c r="D188" i="8"/>
  <c r="F187" i="8"/>
  <c r="G187" i="8" s="1"/>
  <c r="H187" i="8" s="1"/>
  <c r="F185" i="8"/>
  <c r="G185" i="8" s="1"/>
  <c r="H185" i="8" s="1"/>
  <c r="F184" i="8"/>
  <c r="D184" i="8"/>
  <c r="F183" i="8"/>
  <c r="D183" i="8"/>
  <c r="F182" i="8"/>
  <c r="G182" i="8" s="1"/>
  <c r="F180" i="8"/>
  <c r="G180" i="8" s="1"/>
  <c r="H180" i="8" s="1"/>
  <c r="F179" i="8"/>
  <c r="D179" i="8"/>
  <c r="F178" i="8"/>
  <c r="D178" i="8"/>
  <c r="F177" i="8"/>
  <c r="D177" i="8"/>
  <c r="F176" i="8"/>
  <c r="G176" i="8" s="1"/>
  <c r="F174" i="8"/>
  <c r="G174" i="8" s="1"/>
  <c r="H174" i="8" s="1"/>
  <c r="F173" i="8"/>
  <c r="D173" i="8"/>
  <c r="F172" i="8"/>
  <c r="D172" i="8"/>
  <c r="F171" i="8"/>
  <c r="D171" i="8"/>
  <c r="F170" i="8"/>
  <c r="G170" i="8" s="1"/>
  <c r="H170" i="8" s="1"/>
  <c r="F168" i="8"/>
  <c r="G168" i="8" s="1"/>
  <c r="H168" i="8" s="1"/>
  <c r="F167" i="8"/>
  <c r="D167" i="8"/>
  <c r="F166" i="8"/>
  <c r="D166" i="8"/>
  <c r="F165" i="8"/>
  <c r="D165" i="8"/>
  <c r="F164" i="8"/>
  <c r="G164" i="8" s="1"/>
  <c r="F162" i="8"/>
  <c r="D162" i="8"/>
  <c r="F161" i="8"/>
  <c r="D161" i="8"/>
  <c r="F160" i="8"/>
  <c r="D160" i="8"/>
  <c r="F159" i="8"/>
  <c r="G159" i="8" s="1"/>
  <c r="H159" i="8" s="1"/>
  <c r="F158" i="8"/>
  <c r="G158" i="8" s="1"/>
  <c r="H158" i="8" s="1"/>
  <c r="D158" i="8"/>
  <c r="F157" i="8"/>
  <c r="G157" i="8" s="1"/>
  <c r="H157" i="8" s="1"/>
  <c r="F156" i="8"/>
  <c r="G156" i="8" s="1"/>
  <c r="F150" i="8"/>
  <c r="D150" i="8"/>
  <c r="F149" i="8"/>
  <c r="D149" i="8"/>
  <c r="F148" i="8"/>
  <c r="G148" i="8" s="1"/>
  <c r="H148" i="8" s="1"/>
  <c r="F147" i="8"/>
  <c r="D147" i="8"/>
  <c r="F145" i="8"/>
  <c r="D145" i="8"/>
  <c r="F144" i="8"/>
  <c r="D144" i="8"/>
  <c r="F143" i="8"/>
  <c r="D143" i="8"/>
  <c r="F141" i="8"/>
  <c r="D141" i="8"/>
  <c r="F140" i="8"/>
  <c r="D140" i="8"/>
  <c r="F139" i="8"/>
  <c r="G139" i="8" s="1"/>
  <c r="H139" i="8" s="1"/>
  <c r="F138" i="8"/>
  <c r="D138" i="8"/>
  <c r="F136" i="8"/>
  <c r="D136" i="8"/>
  <c r="F135" i="8"/>
  <c r="D135" i="8"/>
  <c r="F134" i="8"/>
  <c r="D134" i="8"/>
  <c r="F132" i="8"/>
  <c r="D132" i="8"/>
  <c r="F131" i="8"/>
  <c r="D131" i="8"/>
  <c r="F130" i="8"/>
  <c r="D130" i="8"/>
  <c r="F128" i="8"/>
  <c r="G128" i="8" s="1"/>
  <c r="H128" i="8" s="1"/>
  <c r="F127" i="8"/>
  <c r="G127" i="8" s="1"/>
  <c r="H127" i="8" s="1"/>
  <c r="F126" i="8"/>
  <c r="G126" i="8" s="1"/>
  <c r="D125" i="8"/>
  <c r="F119" i="8"/>
  <c r="G119" i="8" s="1"/>
  <c r="H119" i="8" s="1"/>
  <c r="H118" i="8"/>
  <c r="F118" i="8"/>
  <c r="G118" i="8" s="1"/>
  <c r="F117" i="8"/>
  <c r="G117" i="8" s="1"/>
  <c r="H117" i="8" s="1"/>
  <c r="F116" i="8"/>
  <c r="G116" i="8" s="1"/>
  <c r="H116" i="8" s="1"/>
  <c r="F115" i="8"/>
  <c r="G115" i="8" s="1"/>
  <c r="H115" i="8" s="1"/>
  <c r="F114" i="8"/>
  <c r="G114" i="8" s="1"/>
  <c r="H114" i="8" s="1"/>
  <c r="F113" i="8"/>
  <c r="G113" i="8" s="1"/>
  <c r="H113" i="8" s="1"/>
  <c r="F112" i="8"/>
  <c r="G112" i="8" s="1"/>
  <c r="H112" i="8" s="1"/>
  <c r="F111" i="8"/>
  <c r="G111" i="8" s="1"/>
  <c r="H111" i="8" s="1"/>
  <c r="F110" i="8"/>
  <c r="G110" i="8" s="1"/>
  <c r="H110" i="8" s="1"/>
  <c r="F109" i="8"/>
  <c r="G109" i="8" s="1"/>
  <c r="H109" i="8" s="1"/>
  <c r="D108" i="8"/>
  <c r="F107" i="8"/>
  <c r="G107" i="8" s="1"/>
  <c r="H107" i="8" s="1"/>
  <c r="D107" i="8"/>
  <c r="F106" i="8"/>
  <c r="G106" i="8" s="1"/>
  <c r="H106" i="8" s="1"/>
  <c r="D106" i="8"/>
  <c r="F105" i="8"/>
  <c r="D105" i="8"/>
  <c r="F104" i="8"/>
  <c r="G104" i="8" s="1"/>
  <c r="H104" i="8" s="1"/>
  <c r="F103" i="8"/>
  <c r="G103" i="8" s="1"/>
  <c r="H103" i="8" s="1"/>
  <c r="F102" i="8"/>
  <c r="G102" i="8" s="1"/>
  <c r="H102" i="8" s="1"/>
  <c r="F100" i="8"/>
  <c r="G100" i="8" s="1"/>
  <c r="H100" i="8" s="1"/>
  <c r="F99" i="8"/>
  <c r="G99" i="8" s="1"/>
  <c r="H99" i="8" s="1"/>
  <c r="F98" i="8"/>
  <c r="G98" i="8" s="1"/>
  <c r="H98" i="8" s="1"/>
  <c r="D97" i="8"/>
  <c r="F96" i="8"/>
  <c r="G96" i="8" s="1"/>
  <c r="H96" i="8" s="1"/>
  <c r="F95" i="8"/>
  <c r="G95" i="8" s="1"/>
  <c r="H95" i="8" s="1"/>
  <c r="F94" i="8"/>
  <c r="G94" i="8" s="1"/>
  <c r="H94" i="8" s="1"/>
  <c r="D93" i="8"/>
  <c r="F92" i="8"/>
  <c r="G92" i="8" s="1"/>
  <c r="H92" i="8" s="1"/>
  <c r="F91" i="8"/>
  <c r="G91" i="8" s="1"/>
  <c r="H91" i="8" s="1"/>
  <c r="F90" i="8"/>
  <c r="G90" i="8" s="1"/>
  <c r="H90" i="8" s="1"/>
  <c r="D89" i="8"/>
  <c r="F88" i="8"/>
  <c r="G88" i="8" s="1"/>
  <c r="H88" i="8" s="1"/>
  <c r="F87" i="8"/>
  <c r="G87" i="8" s="1"/>
  <c r="H87" i="8" s="1"/>
  <c r="F86" i="8"/>
  <c r="G86" i="8" s="1"/>
  <c r="H86" i="8" s="1"/>
  <c r="F85" i="8"/>
  <c r="G85" i="8" s="1"/>
  <c r="D84" i="8"/>
  <c r="F83" i="8"/>
  <c r="G83" i="8" s="1"/>
  <c r="H83" i="8" s="1"/>
  <c r="F81" i="8"/>
  <c r="G81" i="8" s="1"/>
  <c r="H81" i="8" s="1"/>
  <c r="F80" i="8"/>
  <c r="G80" i="8" s="1"/>
  <c r="H80" i="8" s="1"/>
  <c r="F79" i="8"/>
  <c r="G79" i="8" s="1"/>
  <c r="D78" i="8"/>
  <c r="F77" i="8"/>
  <c r="G77" i="8" s="1"/>
  <c r="H77" i="8" s="1"/>
  <c r="F76" i="8"/>
  <c r="G76" i="8" s="1"/>
  <c r="H76" i="8" s="1"/>
  <c r="F75" i="8"/>
  <c r="G75" i="8" s="1"/>
  <c r="H75" i="8" s="1"/>
  <c r="F74" i="8"/>
  <c r="G74" i="8" s="1"/>
  <c r="H74" i="8" s="1"/>
  <c r="D73" i="8"/>
  <c r="F72" i="8"/>
  <c r="G72" i="8" s="1"/>
  <c r="F70" i="8"/>
  <c r="G70" i="8" s="1"/>
  <c r="H70" i="8" s="1"/>
  <c r="F69" i="8"/>
  <c r="G69" i="8" s="1"/>
  <c r="H69" i="8" s="1"/>
  <c r="F68" i="8"/>
  <c r="G68" i="8" s="1"/>
  <c r="H68" i="8" s="1"/>
  <c r="F67" i="8"/>
  <c r="G67" i="8" s="1"/>
  <c r="H67" i="8" s="1"/>
  <c r="F66" i="8"/>
  <c r="G66" i="8" s="1"/>
  <c r="H66" i="8" s="1"/>
  <c r="D65" i="8"/>
  <c r="F64" i="8"/>
  <c r="G64" i="8" s="1"/>
  <c r="H64" i="8" s="1"/>
  <c r="F63" i="8"/>
  <c r="G63" i="8" s="1"/>
  <c r="H63" i="8" s="1"/>
  <c r="F62" i="8"/>
  <c r="G62" i="8" s="1"/>
  <c r="D61" i="8"/>
  <c r="F60" i="8"/>
  <c r="G60" i="8" s="1"/>
  <c r="H60" i="8" s="1"/>
  <c r="F59" i="8"/>
  <c r="G59" i="8" s="1"/>
  <c r="H59" i="8" s="1"/>
  <c r="F58" i="8"/>
  <c r="G58" i="8" s="1"/>
  <c r="H58" i="8" s="1"/>
  <c r="D57" i="8"/>
  <c r="D54" i="8" s="1"/>
  <c r="F56" i="8"/>
  <c r="G56" i="8" s="1"/>
  <c r="H56" i="8" s="1"/>
  <c r="F55" i="8"/>
  <c r="G55" i="8" s="1"/>
  <c r="F53" i="8"/>
  <c r="G53" i="8" s="1"/>
  <c r="H53" i="8" s="1"/>
  <c r="F52" i="8"/>
  <c r="G52" i="8" s="1"/>
  <c r="D51" i="8"/>
  <c r="F50" i="8"/>
  <c r="G50" i="8" s="1"/>
  <c r="H50" i="8" s="1"/>
  <c r="F49" i="8"/>
  <c r="G49" i="8" s="1"/>
  <c r="H49" i="8" s="1"/>
  <c r="F48" i="8"/>
  <c r="G48" i="8" s="1"/>
  <c r="D47" i="8"/>
  <c r="F46" i="8"/>
  <c r="G46" i="8" s="1"/>
  <c r="H46" i="8" s="1"/>
  <c r="F45" i="8"/>
  <c r="G45" i="8" s="1"/>
  <c r="F43" i="8"/>
  <c r="G43" i="8" s="1"/>
  <c r="H43" i="8" s="1"/>
  <c r="F42" i="8"/>
  <c r="G42" i="8" s="1"/>
  <c r="H42" i="8" s="1"/>
  <c r="F41" i="8"/>
  <c r="G41" i="8" s="1"/>
  <c r="H41" i="8" s="1"/>
  <c r="F40" i="8"/>
  <c r="G40" i="8" s="1"/>
  <c r="D39" i="8"/>
  <c r="F38" i="8"/>
  <c r="G38" i="8" s="1"/>
  <c r="H38" i="8" s="1"/>
  <c r="F37" i="8"/>
  <c r="G37" i="8" s="1"/>
  <c r="H37" i="8" s="1"/>
  <c r="F36" i="8"/>
  <c r="G36" i="8" s="1"/>
  <c r="H36" i="8" s="1"/>
  <c r="F35" i="8"/>
  <c r="G35" i="8" s="1"/>
  <c r="D34" i="8"/>
  <c r="F33" i="8"/>
  <c r="G33" i="8" s="1"/>
  <c r="H33" i="8" s="1"/>
  <c r="F32" i="8"/>
  <c r="G32" i="8" s="1"/>
  <c r="F30" i="8"/>
  <c r="G30" i="8" s="1"/>
  <c r="H30" i="8" s="1"/>
  <c r="F29" i="8"/>
  <c r="G29" i="8" s="1"/>
  <c r="H29" i="8" s="1"/>
  <c r="F28" i="8"/>
  <c r="G28" i="8" s="1"/>
  <c r="D27" i="8"/>
  <c r="F26" i="8"/>
  <c r="G26" i="8" s="1"/>
  <c r="H26" i="8" s="1"/>
  <c r="F25" i="8"/>
  <c r="G25" i="8" s="1"/>
  <c r="H25" i="8" s="1"/>
  <c r="F24" i="8"/>
  <c r="G24" i="8" s="1"/>
  <c r="D23" i="8"/>
  <c r="G22" i="8"/>
  <c r="H22" i="8" s="1"/>
  <c r="F22" i="8"/>
  <c r="F20" i="8"/>
  <c r="G20" i="8" s="1"/>
  <c r="H20" i="8" s="1"/>
  <c r="F19" i="8"/>
  <c r="G19" i="8" s="1"/>
  <c r="H19" i="8" s="1"/>
  <c r="F18" i="8"/>
  <c r="G18" i="8" s="1"/>
  <c r="H18" i="8" s="1"/>
  <c r="F17" i="8"/>
  <c r="G17" i="8" s="1"/>
  <c r="D16" i="8"/>
  <c r="F15" i="8"/>
  <c r="G15" i="8" s="1"/>
  <c r="H15" i="8" s="1"/>
  <c r="G14" i="8"/>
  <c r="H14" i="8" s="1"/>
  <c r="H13" i="8" s="1"/>
  <c r="F14" i="8"/>
  <c r="D13" i="8"/>
  <c r="F12" i="8"/>
  <c r="G12" i="8" s="1"/>
  <c r="H12" i="8" s="1"/>
  <c r="F11" i="8"/>
  <c r="G11" i="8" s="1"/>
  <c r="F9" i="8"/>
  <c r="G9" i="8" s="1"/>
  <c r="H9" i="8" s="1"/>
  <c r="F8" i="8"/>
  <c r="G8" i="8" s="1"/>
  <c r="H8" i="8" s="1"/>
  <c r="F7" i="8"/>
  <c r="G7" i="8" s="1"/>
  <c r="H7" i="8" s="1"/>
  <c r="F6" i="8"/>
  <c r="G6" i="8" s="1"/>
  <c r="H6" i="8" s="1"/>
  <c r="F5" i="8"/>
  <c r="G5" i="8" s="1"/>
  <c r="H5" i="8" s="1"/>
  <c r="F4" i="8"/>
  <c r="G4" i="8" s="1"/>
  <c r="H4" i="8" s="1"/>
  <c r="D191" i="8" l="1"/>
  <c r="G242" i="8"/>
  <c r="H242" i="8" s="1"/>
  <c r="G518" i="8"/>
  <c r="H518" i="8" s="1"/>
  <c r="G150" i="8"/>
  <c r="H150" i="8" s="1"/>
  <c r="G209" i="8"/>
  <c r="H209" i="8" s="1"/>
  <c r="G211" i="8"/>
  <c r="H211" i="8" s="1"/>
  <c r="G434" i="8"/>
  <c r="H434" i="8" s="1"/>
  <c r="G482" i="8"/>
  <c r="H482" i="8" s="1"/>
  <c r="G314" i="8"/>
  <c r="H314" i="8" s="1"/>
  <c r="G388" i="8"/>
  <c r="H388" i="8" s="1"/>
  <c r="D311" i="8"/>
  <c r="G407" i="8"/>
  <c r="H407" i="8" s="1"/>
  <c r="G487" i="8"/>
  <c r="H487" i="8" s="1"/>
  <c r="D390" i="8"/>
  <c r="G288" i="8"/>
  <c r="H288" i="8" s="1"/>
  <c r="G322" i="8"/>
  <c r="H322" i="8" s="1"/>
  <c r="G387" i="8"/>
  <c r="G385" i="8" s="1"/>
  <c r="G284" i="8"/>
  <c r="H284" i="8" s="1"/>
  <c r="D521" i="8"/>
  <c r="G193" i="8"/>
  <c r="H193" i="8" s="1"/>
  <c r="D201" i="8"/>
  <c r="D281" i="8"/>
  <c r="G289" i="8"/>
  <c r="H289" i="8" s="1"/>
  <c r="G295" i="8"/>
  <c r="H295" i="8" s="1"/>
  <c r="D358" i="8"/>
  <c r="G290" i="8"/>
  <c r="H290" i="8" s="1"/>
  <c r="G324" i="8"/>
  <c r="H324" i="8" s="1"/>
  <c r="G199" i="8"/>
  <c r="H199" i="8" s="1"/>
  <c r="G483" i="8"/>
  <c r="H483" i="8" s="1"/>
  <c r="G344" i="8"/>
  <c r="H344" i="8" s="1"/>
  <c r="G421" i="8"/>
  <c r="H421" i="8" s="1"/>
  <c r="G439" i="8"/>
  <c r="H439" i="8" s="1"/>
  <c r="D233" i="8"/>
  <c r="G283" i="8"/>
  <c r="H283" i="8" s="1"/>
  <c r="H281" i="8" s="1"/>
  <c r="G313" i="8"/>
  <c r="H313" i="8" s="1"/>
  <c r="G315" i="8"/>
  <c r="H315" i="8" s="1"/>
  <c r="D342" i="8"/>
  <c r="D404" i="8"/>
  <c r="D485" i="8"/>
  <c r="D175" i="8"/>
  <c r="G334" i="8"/>
  <c r="H334" i="8" s="1"/>
  <c r="G373" i="8"/>
  <c r="H373" i="8" s="1"/>
  <c r="G449" i="8"/>
  <c r="H449" i="8" s="1"/>
  <c r="G462" i="8"/>
  <c r="H462" i="8" s="1"/>
  <c r="G504" i="8"/>
  <c r="H504" i="8" s="1"/>
  <c r="G524" i="8"/>
  <c r="H524" i="8" s="1"/>
  <c r="G528" i="8"/>
  <c r="H528" i="8" s="1"/>
  <c r="G374" i="8"/>
  <c r="H374" i="8" s="1"/>
  <c r="G503" i="8"/>
  <c r="H503" i="8" s="1"/>
  <c r="G514" i="8"/>
  <c r="H514" i="8" s="1"/>
  <c r="G529" i="8"/>
  <c r="H529" i="8" s="1"/>
  <c r="G323" i="8"/>
  <c r="H323" i="8" s="1"/>
  <c r="G429" i="8"/>
  <c r="H429" i="8" s="1"/>
  <c r="G519" i="8"/>
  <c r="H519" i="8" s="1"/>
  <c r="G167" i="8"/>
  <c r="H167" i="8" s="1"/>
  <c r="G177" i="8"/>
  <c r="H177" i="8" s="1"/>
  <c r="G179" i="8"/>
  <c r="H179" i="8" s="1"/>
  <c r="G198" i="8"/>
  <c r="H198" i="8" s="1"/>
  <c r="G257" i="8"/>
  <c r="H257" i="8" s="1"/>
  <c r="G267" i="8"/>
  <c r="H267" i="8" s="1"/>
  <c r="G274" i="8"/>
  <c r="H274" i="8" s="1"/>
  <c r="G280" i="8"/>
  <c r="H280" i="8" s="1"/>
  <c r="G351" i="8"/>
  <c r="H351" i="8" s="1"/>
  <c r="G360" i="8"/>
  <c r="H360" i="8" s="1"/>
  <c r="G393" i="8"/>
  <c r="H393" i="8" s="1"/>
  <c r="G403" i="8"/>
  <c r="H403" i="8" s="1"/>
  <c r="D431" i="8"/>
  <c r="G464" i="8"/>
  <c r="H464" i="8" s="1"/>
  <c r="G473" i="8"/>
  <c r="H473" i="8" s="1"/>
  <c r="G488" i="8"/>
  <c r="H488" i="8" s="1"/>
  <c r="D195" i="8"/>
  <c r="D385" i="8"/>
  <c r="D470" i="8"/>
  <c r="G178" i="8"/>
  <c r="H178" i="8" s="1"/>
  <c r="G197" i="8"/>
  <c r="H197" i="8" s="1"/>
  <c r="G222" i="8"/>
  <c r="H222" i="8" s="1"/>
  <c r="G261" i="8"/>
  <c r="H261" i="8" s="1"/>
  <c r="G275" i="8"/>
  <c r="H275" i="8" s="1"/>
  <c r="G329" i="8"/>
  <c r="H329" i="8" s="1"/>
  <c r="D336" i="8"/>
  <c r="G361" i="8"/>
  <c r="H361" i="8" s="1"/>
  <c r="G369" i="8"/>
  <c r="H369" i="8" s="1"/>
  <c r="G394" i="8"/>
  <c r="H394" i="8" s="1"/>
  <c r="G435" i="8"/>
  <c r="H435" i="8" s="1"/>
  <c r="G448" i="8"/>
  <c r="H448" i="8" s="1"/>
  <c r="G450" i="8"/>
  <c r="H450" i="8" s="1"/>
  <c r="G463" i="8"/>
  <c r="H463" i="8" s="1"/>
  <c r="G481" i="8"/>
  <c r="H481" i="8" s="1"/>
  <c r="G489" i="8"/>
  <c r="H489" i="8" s="1"/>
  <c r="G327" i="8"/>
  <c r="H327" i="8" s="1"/>
  <c r="G420" i="8"/>
  <c r="H420" i="8" s="1"/>
  <c r="G260" i="8"/>
  <c r="H260" i="8" s="1"/>
  <c r="H387" i="8"/>
  <c r="H452" i="8"/>
  <c r="D155" i="8"/>
  <c r="G160" i="8"/>
  <c r="H160" i="8" s="1"/>
  <c r="G162" i="8"/>
  <c r="H162" i="8" s="1"/>
  <c r="G166" i="8"/>
  <c r="H166" i="8" s="1"/>
  <c r="G171" i="8"/>
  <c r="H171" i="8" s="1"/>
  <c r="G173" i="8"/>
  <c r="H173" i="8" s="1"/>
  <c r="G194" i="8"/>
  <c r="H194" i="8" s="1"/>
  <c r="G204" i="8"/>
  <c r="H204" i="8" s="1"/>
  <c r="G217" i="8"/>
  <c r="H217" i="8" s="1"/>
  <c r="G223" i="8"/>
  <c r="H223" i="8" s="1"/>
  <c r="G236" i="8"/>
  <c r="H236" i="8" s="1"/>
  <c r="G247" i="8"/>
  <c r="H247" i="8" s="1"/>
  <c r="D258" i="8"/>
  <c r="D269" i="8"/>
  <c r="G300" i="8"/>
  <c r="H300" i="8" s="1"/>
  <c r="G305" i="8"/>
  <c r="H305" i="8" s="1"/>
  <c r="G310" i="8"/>
  <c r="H310" i="8" s="1"/>
  <c r="G338" i="8"/>
  <c r="H338" i="8" s="1"/>
  <c r="G340" i="8"/>
  <c r="H340" i="8" s="1"/>
  <c r="G345" i="8"/>
  <c r="H345" i="8" s="1"/>
  <c r="G356" i="8"/>
  <c r="H356" i="8" s="1"/>
  <c r="D371" i="8"/>
  <c r="G379" i="8"/>
  <c r="H379" i="8" s="1"/>
  <c r="G384" i="8"/>
  <c r="H384" i="8" s="1"/>
  <c r="G412" i="8"/>
  <c r="H412" i="8" s="1"/>
  <c r="D418" i="8"/>
  <c r="G433" i="8"/>
  <c r="G472" i="8"/>
  <c r="H472" i="8" s="1"/>
  <c r="G507" i="8"/>
  <c r="H507" i="8" s="1"/>
  <c r="G509" i="8"/>
  <c r="H509" i="8" s="1"/>
  <c r="D526" i="8"/>
  <c r="D317" i="8"/>
  <c r="G161" i="8"/>
  <c r="H161" i="8" s="1"/>
  <c r="G172" i="8"/>
  <c r="H172" i="8" s="1"/>
  <c r="G184" i="8"/>
  <c r="H184" i="8" s="1"/>
  <c r="G189" i="8"/>
  <c r="H189" i="8" s="1"/>
  <c r="G203" i="8"/>
  <c r="H203" i="8" s="1"/>
  <c r="G205" i="8"/>
  <c r="H205" i="8" s="1"/>
  <c r="G210" i="8"/>
  <c r="H210" i="8" s="1"/>
  <c r="G231" i="8"/>
  <c r="H231" i="8" s="1"/>
  <c r="G235" i="8"/>
  <c r="H235" i="8" s="1"/>
  <c r="G237" i="8"/>
  <c r="H237" i="8" s="1"/>
  <c r="G241" i="8"/>
  <c r="H241" i="8" s="1"/>
  <c r="G248" i="8"/>
  <c r="H248" i="8" s="1"/>
  <c r="G265" i="8"/>
  <c r="H265" i="8" s="1"/>
  <c r="G276" i="8"/>
  <c r="H276" i="8" s="1"/>
  <c r="G301" i="8"/>
  <c r="H301" i="8" s="1"/>
  <c r="G304" i="8"/>
  <c r="H304" i="8" s="1"/>
  <c r="G333" i="8"/>
  <c r="H333" i="8" s="1"/>
  <c r="G339" i="8"/>
  <c r="H339" i="8" s="1"/>
  <c r="G370" i="8"/>
  <c r="H370" i="8" s="1"/>
  <c r="G402" i="8"/>
  <c r="H402" i="8" s="1"/>
  <c r="G406" i="8"/>
  <c r="H406" i="8" s="1"/>
  <c r="D423" i="8"/>
  <c r="G428" i="8"/>
  <c r="H428" i="8" s="1"/>
  <c r="G441" i="8"/>
  <c r="H441" i="8" s="1"/>
  <c r="D457" i="8"/>
  <c r="G460" i="8"/>
  <c r="H460" i="8" s="1"/>
  <c r="G468" i="8"/>
  <c r="H468" i="8" s="1"/>
  <c r="G478" i="8"/>
  <c r="H478" i="8" s="1"/>
  <c r="G493" i="8"/>
  <c r="H493" i="8" s="1"/>
  <c r="G495" i="8"/>
  <c r="H495" i="8" s="1"/>
  <c r="G523" i="8"/>
  <c r="H523" i="8" s="1"/>
  <c r="G145" i="8"/>
  <c r="H145" i="8" s="1"/>
  <c r="G149" i="8"/>
  <c r="H149" i="8" s="1"/>
  <c r="G131" i="8"/>
  <c r="H131" i="8" s="1"/>
  <c r="G132" i="8"/>
  <c r="H132" i="8" s="1"/>
  <c r="D129" i="8"/>
  <c r="D137" i="8"/>
  <c r="G138" i="8"/>
  <c r="H138" i="8" s="1"/>
  <c r="G144" i="8"/>
  <c r="H144" i="8" s="1"/>
  <c r="G147" i="8"/>
  <c r="H147" i="8" s="1"/>
  <c r="G134" i="8"/>
  <c r="H134" i="8" s="1"/>
  <c r="G136" i="8"/>
  <c r="H136" i="8" s="1"/>
  <c r="G140" i="8"/>
  <c r="H140" i="8" s="1"/>
  <c r="D142" i="8"/>
  <c r="R538" i="8"/>
  <c r="G130" i="8"/>
  <c r="G141" i="8"/>
  <c r="H141" i="8" s="1"/>
  <c r="G143" i="8"/>
  <c r="D31" i="8"/>
  <c r="D71" i="8"/>
  <c r="D21" i="8"/>
  <c r="H97" i="8"/>
  <c r="D44" i="8"/>
  <c r="G61" i="8"/>
  <c r="H62" i="8"/>
  <c r="H61" i="8" s="1"/>
  <c r="D10" i="8"/>
  <c r="D82" i="8"/>
  <c r="H65" i="8"/>
  <c r="H108" i="8"/>
  <c r="G105" i="8"/>
  <c r="H105" i="8" s="1"/>
  <c r="H101" i="8" s="1"/>
  <c r="H32" i="8"/>
  <c r="G16" i="8"/>
  <c r="H17" i="8"/>
  <c r="H16" i="8" s="1"/>
  <c r="H40" i="8"/>
  <c r="H39" i="8" s="1"/>
  <c r="G39" i="8"/>
  <c r="G78" i="8"/>
  <c r="H438" i="8"/>
  <c r="H24" i="8"/>
  <c r="H23" i="8" s="1"/>
  <c r="G23" i="8"/>
  <c r="H45" i="8"/>
  <c r="H48" i="8"/>
  <c r="H47" i="8" s="1"/>
  <c r="G47" i="8"/>
  <c r="H57" i="8"/>
  <c r="H73" i="8"/>
  <c r="H89" i="8"/>
  <c r="H326" i="8"/>
  <c r="H28" i="8"/>
  <c r="H27" i="8" s="1"/>
  <c r="G27" i="8"/>
  <c r="G34" i="8"/>
  <c r="G31" i="8" s="1"/>
  <c r="H52" i="8"/>
  <c r="H51" i="8" s="1"/>
  <c r="G51" i="8"/>
  <c r="G84" i="8"/>
  <c r="H85" i="8"/>
  <c r="H84" i="8" s="1"/>
  <c r="H93" i="8"/>
  <c r="G125" i="8"/>
  <c r="H251" i="8"/>
  <c r="H72" i="8"/>
  <c r="H176" i="8"/>
  <c r="G221" i="8"/>
  <c r="D219" i="8"/>
  <c r="H234" i="8"/>
  <c r="H264" i="8"/>
  <c r="G332" i="8"/>
  <c r="D330" i="8"/>
  <c r="H364" i="8"/>
  <c r="H415" i="8"/>
  <c r="H414" i="8" s="1"/>
  <c r="G414" i="8"/>
  <c r="H492" i="8"/>
  <c r="H506" i="8"/>
  <c r="H517" i="8"/>
  <c r="H533" i="8"/>
  <c r="H532" i="8" s="1"/>
  <c r="G532" i="8"/>
  <c r="H11" i="8"/>
  <c r="G13" i="8"/>
  <c r="H35" i="8"/>
  <c r="H34" i="8" s="1"/>
  <c r="G89" i="8"/>
  <c r="G97" i="8"/>
  <c r="G188" i="8"/>
  <c r="D186" i="8"/>
  <c r="H208" i="8"/>
  <c r="G246" i="8"/>
  <c r="H246" i="8" s="1"/>
  <c r="D244" i="8"/>
  <c r="H287" i="8"/>
  <c r="D286" i="8"/>
  <c r="H293" i="8"/>
  <c r="H303" i="8"/>
  <c r="H318" i="8"/>
  <c r="G349" i="8"/>
  <c r="D347" i="8"/>
  <c r="H397" i="8"/>
  <c r="H419" i="8"/>
  <c r="G467" i="8"/>
  <c r="D465" i="8"/>
  <c r="D479" i="8"/>
  <c r="H522" i="8"/>
  <c r="H55" i="8"/>
  <c r="G57" i="8"/>
  <c r="G65" i="8"/>
  <c r="G73" i="8"/>
  <c r="H79" i="8"/>
  <c r="H78" i="8" s="1"/>
  <c r="D101" i="8"/>
  <c r="G108" i="8"/>
  <c r="H126" i="8"/>
  <c r="H125" i="8" s="1"/>
  <c r="D133" i="8"/>
  <c r="H156" i="8"/>
  <c r="H164" i="8"/>
  <c r="D169" i="8"/>
  <c r="H182" i="8"/>
  <c r="H196" i="8"/>
  <c r="G215" i="8"/>
  <c r="D213" i="8"/>
  <c r="H259" i="8"/>
  <c r="D263" i="8"/>
  <c r="G299" i="8"/>
  <c r="D297" i="8"/>
  <c r="H308" i="8"/>
  <c r="H343" i="8"/>
  <c r="H372" i="8"/>
  <c r="H444" i="8"/>
  <c r="H443" i="8" s="1"/>
  <c r="G443" i="8"/>
  <c r="D446" i="8"/>
  <c r="H471" i="8"/>
  <c r="H476" i="8"/>
  <c r="H498" i="8"/>
  <c r="D497" i="8"/>
  <c r="G502" i="8"/>
  <c r="H502" i="8" s="1"/>
  <c r="H512" i="8"/>
  <c r="D516" i="8"/>
  <c r="G93" i="8"/>
  <c r="G135" i="8"/>
  <c r="H135" i="8" s="1"/>
  <c r="D146" i="8"/>
  <c r="G165" i="8"/>
  <c r="H165" i="8" s="1"/>
  <c r="D163" i="8"/>
  <c r="G183" i="8"/>
  <c r="H183" i="8" s="1"/>
  <c r="D181" i="8"/>
  <c r="D207" i="8"/>
  <c r="G230" i="8"/>
  <c r="H230" i="8" s="1"/>
  <c r="D225" i="8"/>
  <c r="H239" i="8"/>
  <c r="G255" i="8"/>
  <c r="H255" i="8" s="1"/>
  <c r="D250" i="8"/>
  <c r="G266" i="8"/>
  <c r="H266" i="8" s="1"/>
  <c r="G279" i="8"/>
  <c r="D277" i="8"/>
  <c r="D302" i="8"/>
  <c r="G328" i="8"/>
  <c r="H328" i="8" s="1"/>
  <c r="D325" i="8"/>
  <c r="G355" i="8"/>
  <c r="D353" i="8"/>
  <c r="G368" i="8"/>
  <c r="H368" i="8" s="1"/>
  <c r="D363" i="8"/>
  <c r="H377" i="8"/>
  <c r="G430" i="8"/>
  <c r="H430" i="8" s="1"/>
  <c r="D437" i="8"/>
  <c r="G440" i="8"/>
  <c r="H440" i="8" s="1"/>
  <c r="G452" i="8"/>
  <c r="G477" i="8"/>
  <c r="H477" i="8" s="1"/>
  <c r="D475" i="8"/>
  <c r="H486" i="8"/>
  <c r="D491" i="8"/>
  <c r="D505" i="8"/>
  <c r="H527" i="8"/>
  <c r="I541" i="8"/>
  <c r="G309" i="8"/>
  <c r="H309" i="8" s="1"/>
  <c r="D307" i="8"/>
  <c r="G378" i="8"/>
  <c r="H378" i="8" s="1"/>
  <c r="D376" i="8"/>
  <c r="H391" i="8"/>
  <c r="H447" i="8"/>
  <c r="H480" i="8"/>
  <c r="G513" i="8"/>
  <c r="H513" i="8" s="1"/>
  <c r="D511" i="8"/>
  <c r="G216" i="8"/>
  <c r="H216" i="8" s="1"/>
  <c r="G232" i="8"/>
  <c r="H232" i="8" s="1"/>
  <c r="G240" i="8"/>
  <c r="H240" i="8" s="1"/>
  <c r="D238" i="8"/>
  <c r="G256" i="8"/>
  <c r="H256" i="8" s="1"/>
  <c r="G294" i="8"/>
  <c r="H294" i="8" s="1"/>
  <c r="D292" i="8"/>
  <c r="G350" i="8"/>
  <c r="H350" i="8" s="1"/>
  <c r="G401" i="8"/>
  <c r="H401" i="8" s="1"/>
  <c r="D396" i="8"/>
  <c r="H405" i="8"/>
  <c r="G411" i="8"/>
  <c r="D409" i="8"/>
  <c r="H458" i="8"/>
  <c r="G494" i="8"/>
  <c r="H494" i="8" s="1"/>
  <c r="G508" i="8"/>
  <c r="H508" i="8" s="1"/>
  <c r="G383" i="8"/>
  <c r="H383" i="8" s="1"/>
  <c r="D381" i="8"/>
  <c r="G281" i="8" l="1"/>
  <c r="G516" i="8"/>
  <c r="H385" i="8"/>
  <c r="H516" i="8"/>
  <c r="H146" i="8"/>
  <c r="G137" i="8"/>
  <c r="G146" i="8"/>
  <c r="G431" i="8"/>
  <c r="H191" i="8"/>
  <c r="G404" i="8"/>
  <c r="G342" i="8"/>
  <c r="H418" i="8"/>
  <c r="G311" i="8"/>
  <c r="G286" i="8"/>
  <c r="H286" i="8"/>
  <c r="G418" i="8"/>
  <c r="H358" i="8"/>
  <c r="H311" i="8"/>
  <c r="H446" i="8"/>
  <c r="G358" i="8"/>
  <c r="H207" i="8"/>
  <c r="H404" i="8"/>
  <c r="H390" i="8"/>
  <c r="G169" i="8"/>
  <c r="H342" i="8"/>
  <c r="H302" i="8"/>
  <c r="G258" i="8"/>
  <c r="G479" i="8"/>
  <c r="H485" i="8"/>
  <c r="H470" i="8"/>
  <c r="G371" i="8"/>
  <c r="H258" i="8"/>
  <c r="G317" i="8"/>
  <c r="H479" i="8"/>
  <c r="H371" i="8"/>
  <c r="H317" i="8"/>
  <c r="H201" i="8"/>
  <c r="G195" i="8"/>
  <c r="G457" i="8"/>
  <c r="G526" i="8"/>
  <c r="H381" i="8"/>
  <c r="H457" i="8"/>
  <c r="G390" i="8"/>
  <c r="H526" i="8"/>
  <c r="H244" i="8"/>
  <c r="G175" i="8"/>
  <c r="G191" i="8"/>
  <c r="H175" i="8"/>
  <c r="H433" i="8"/>
  <c r="H431" i="8" s="1"/>
  <c r="H491" i="8"/>
  <c r="G485" i="8"/>
  <c r="G446" i="8"/>
  <c r="H195" i="8"/>
  <c r="G302" i="8"/>
  <c r="G207" i="8"/>
  <c r="H269" i="8"/>
  <c r="H169" i="8"/>
  <c r="H336" i="8"/>
  <c r="G336" i="8"/>
  <c r="G381" i="8"/>
  <c r="H423" i="8"/>
  <c r="G470" i="8"/>
  <c r="H475" i="8"/>
  <c r="H238" i="8"/>
  <c r="G423" i="8"/>
  <c r="G269" i="8"/>
  <c r="H521" i="8"/>
  <c r="H292" i="8"/>
  <c r="G201" i="8"/>
  <c r="H233" i="8"/>
  <c r="H363" i="8"/>
  <c r="G238" i="8"/>
  <c r="G233" i="8"/>
  <c r="H325" i="8"/>
  <c r="G521" i="8"/>
  <c r="H376" i="8"/>
  <c r="H307" i="8"/>
  <c r="H155" i="8"/>
  <c r="H225" i="8"/>
  <c r="H181" i="8"/>
  <c r="G396" i="8"/>
  <c r="G491" i="8"/>
  <c r="G363" i="8"/>
  <c r="G155" i="8"/>
  <c r="H137" i="8"/>
  <c r="H133" i="8"/>
  <c r="H143" i="8"/>
  <c r="H142" i="8" s="1"/>
  <c r="G142" i="8"/>
  <c r="H130" i="8"/>
  <c r="H129" i="8" s="1"/>
  <c r="G129" i="8"/>
  <c r="D120" i="8"/>
  <c r="D540" i="8" s="1"/>
  <c r="G101" i="8"/>
  <c r="G71" i="8"/>
  <c r="G10" i="8"/>
  <c r="G44" i="8"/>
  <c r="G54" i="8"/>
  <c r="H54" i="8"/>
  <c r="H71" i="8"/>
  <c r="H21" i="8"/>
  <c r="H82" i="8"/>
  <c r="H10" i="8"/>
  <c r="G21" i="8"/>
  <c r="H31" i="8"/>
  <c r="H279" i="8"/>
  <c r="H277" i="8" s="1"/>
  <c r="G277" i="8"/>
  <c r="G497" i="8"/>
  <c r="G82" i="8"/>
  <c r="G244" i="8"/>
  <c r="D536" i="8"/>
  <c r="D542" i="8" s="1"/>
  <c r="H215" i="8"/>
  <c r="H213" i="8" s="1"/>
  <c r="G213" i="8"/>
  <c r="D151" i="8"/>
  <c r="D541" i="8" s="1"/>
  <c r="G263" i="8"/>
  <c r="G133" i="8"/>
  <c r="H44" i="8"/>
  <c r="G353" i="8"/>
  <c r="H355" i="8"/>
  <c r="H353" i="8" s="1"/>
  <c r="H497" i="8"/>
  <c r="G297" i="8"/>
  <c r="H299" i="8"/>
  <c r="H297" i="8" s="1"/>
  <c r="H163" i="8"/>
  <c r="H188" i="8"/>
  <c r="H186" i="8" s="1"/>
  <c r="G186" i="8"/>
  <c r="G505" i="8"/>
  <c r="H263" i="8"/>
  <c r="G219" i="8"/>
  <c r="H221" i="8"/>
  <c r="H219" i="8" s="1"/>
  <c r="H250" i="8"/>
  <c r="G437" i="8"/>
  <c r="H411" i="8"/>
  <c r="H409" i="8" s="1"/>
  <c r="G409" i="8"/>
  <c r="H511" i="8"/>
  <c r="G475" i="8"/>
  <c r="G376" i="8"/>
  <c r="G225" i="8"/>
  <c r="G181" i="8"/>
  <c r="G511" i="8"/>
  <c r="H467" i="8"/>
  <c r="H465" i="8" s="1"/>
  <c r="G465" i="8"/>
  <c r="H396" i="8"/>
  <c r="H349" i="8"/>
  <c r="H347" i="8" s="1"/>
  <c r="G347" i="8"/>
  <c r="G307" i="8"/>
  <c r="G292" i="8"/>
  <c r="H505" i="8"/>
  <c r="G330" i="8"/>
  <c r="H332" i="8"/>
  <c r="H330" i="8" s="1"/>
  <c r="G250" i="8"/>
  <c r="G325" i="8"/>
  <c r="G163" i="8"/>
  <c r="H437" i="8"/>
  <c r="H536" i="8" l="1"/>
  <c r="F542" i="8" s="1"/>
  <c r="D543" i="8"/>
  <c r="D545" i="8" s="1"/>
  <c r="G536" i="8"/>
  <c r="E542" i="8" s="1"/>
  <c r="G151" i="8"/>
  <c r="E541" i="8" s="1"/>
  <c r="H151" i="8"/>
  <c r="F541" i="8" s="1"/>
  <c r="G120" i="8"/>
  <c r="E540" i="8" s="1"/>
  <c r="H120" i="8"/>
  <c r="F540" i="8" s="1"/>
  <c r="V542" i="8" s="1"/>
  <c r="X542" i="8" s="1"/>
  <c r="X543" i="8" s="1"/>
  <c r="E543" i="8" l="1"/>
  <c r="F543" i="8"/>
  <c r="G541" i="8" s="1"/>
  <c r="G542" i="8" s="1"/>
  <c r="U536" i="8" s="1"/>
  <c r="H7" i="3"/>
  <c r="L5" i="3" l="1"/>
  <c r="L6" i="3" l="1"/>
  <c r="L7" i="3"/>
  <c r="D8" i="3"/>
  <c r="H8" i="3"/>
  <c r="L8" i="3" s="1"/>
  <c r="K500" i="6" l="1"/>
  <c r="L500" i="6" s="1"/>
  <c r="M500" i="6" s="1"/>
  <c r="K499" i="6"/>
  <c r="L499" i="6" s="1"/>
  <c r="M499" i="6" s="1"/>
  <c r="K498" i="6"/>
  <c r="L498" i="6" s="1"/>
  <c r="M498" i="6" s="1"/>
  <c r="K494" i="6"/>
  <c r="L494" i="6" s="1"/>
  <c r="M494" i="6" s="1"/>
  <c r="K493" i="6"/>
  <c r="L493" i="6" s="1"/>
  <c r="M493" i="6" s="1"/>
  <c r="K492" i="6"/>
  <c r="L492" i="6" s="1"/>
  <c r="M492" i="6" s="1"/>
  <c r="K491" i="6"/>
  <c r="L491" i="6" s="1"/>
  <c r="M491" i="6" s="1"/>
  <c r="K486" i="6"/>
  <c r="L486" i="6" s="1"/>
  <c r="M486" i="6" s="1"/>
  <c r="K485" i="6"/>
  <c r="L485" i="6" s="1"/>
  <c r="M485" i="6" s="1"/>
  <c r="K484" i="6"/>
  <c r="L484" i="6" s="1"/>
  <c r="M484" i="6" s="1"/>
  <c r="K479" i="6"/>
  <c r="L479" i="6" s="1"/>
  <c r="M479" i="6" s="1"/>
  <c r="K478" i="6"/>
  <c r="L478" i="6" s="1"/>
  <c r="M478" i="6" s="1"/>
  <c r="K477" i="6"/>
  <c r="L477" i="6" s="1"/>
  <c r="M477" i="6" s="1"/>
  <c r="K472" i="6"/>
  <c r="L472" i="6" s="1"/>
  <c r="M472" i="6" s="1"/>
  <c r="K471" i="6"/>
  <c r="L471" i="6" s="1"/>
  <c r="M471" i="6" s="1"/>
  <c r="K470" i="6"/>
  <c r="L470" i="6" s="1"/>
  <c r="M470" i="6" s="1"/>
  <c r="K466" i="6"/>
  <c r="L466" i="6" s="1"/>
  <c r="M466" i="6" s="1"/>
  <c r="K465" i="6"/>
  <c r="L465" i="6" s="1"/>
  <c r="M465" i="6" s="1"/>
  <c r="K464" i="6"/>
  <c r="L464" i="6" s="1"/>
  <c r="M464" i="6" s="1"/>
  <c r="K463" i="6"/>
  <c r="L463" i="6" s="1"/>
  <c r="M463" i="6" s="1"/>
  <c r="K473" i="6"/>
  <c r="L473" i="6" s="1"/>
  <c r="M473" i="6" s="1"/>
  <c r="K454" i="6"/>
  <c r="L454" i="6" s="1"/>
  <c r="M454" i="6" s="1"/>
  <c r="K453" i="6"/>
  <c r="L453" i="6" s="1"/>
  <c r="M453" i="6" s="1"/>
  <c r="K452" i="6"/>
  <c r="L452" i="6" s="1"/>
  <c r="M452" i="6" s="1"/>
  <c r="K451" i="6"/>
  <c r="L451" i="6" s="1"/>
  <c r="M451" i="6" s="1"/>
  <c r="K448" i="6"/>
  <c r="L448" i="6" s="1"/>
  <c r="M448" i="6" s="1"/>
  <c r="K447" i="6"/>
  <c r="L447" i="6" s="1"/>
  <c r="M447" i="6" s="1"/>
  <c r="K441" i="6"/>
  <c r="L441" i="6" s="1"/>
  <c r="M441" i="6" s="1"/>
  <c r="K440" i="6"/>
  <c r="L440" i="6" s="1"/>
  <c r="M440" i="6" s="1"/>
  <c r="K439" i="6"/>
  <c r="L439" i="6" s="1"/>
  <c r="M439" i="6" s="1"/>
  <c r="K438" i="6"/>
  <c r="L438" i="6" s="1"/>
  <c r="M438" i="6" s="1"/>
  <c r="K434" i="6"/>
  <c r="L434" i="6" s="1"/>
  <c r="M434" i="6" s="1"/>
  <c r="K433" i="6"/>
  <c r="L433" i="6" s="1"/>
  <c r="M433" i="6" s="1"/>
  <c r="K432" i="6"/>
  <c r="L432" i="6" s="1"/>
  <c r="M432" i="6" s="1"/>
  <c r="K431" i="6"/>
  <c r="L431" i="6" s="1"/>
  <c r="M431" i="6" s="1"/>
  <c r="K427" i="6"/>
  <c r="L427" i="6" s="1"/>
  <c r="M427" i="6" s="1"/>
  <c r="K426" i="6"/>
  <c r="L426" i="6" s="1"/>
  <c r="M426" i="6" s="1"/>
  <c r="K425" i="6"/>
  <c r="L425" i="6" s="1"/>
  <c r="M425" i="6" s="1"/>
  <c r="K424" i="6"/>
  <c r="L424" i="6" s="1"/>
  <c r="M424" i="6" s="1"/>
  <c r="K420" i="6"/>
  <c r="L420" i="6" s="1"/>
  <c r="M420" i="6" s="1"/>
  <c r="K419" i="6"/>
  <c r="L419" i="6" s="1"/>
  <c r="M419" i="6" s="1"/>
  <c r="K418" i="6"/>
  <c r="L418" i="6" s="1"/>
  <c r="M418" i="6" s="1"/>
  <c r="K413" i="6"/>
  <c r="L413" i="6" s="1"/>
  <c r="M413" i="6" s="1"/>
  <c r="K412" i="6"/>
  <c r="L412" i="6" s="1"/>
  <c r="M412" i="6" s="1"/>
  <c r="K411" i="6"/>
  <c r="L411" i="6" s="1"/>
  <c r="M411" i="6" s="1"/>
  <c r="K406" i="6"/>
  <c r="L406" i="6" s="1"/>
  <c r="M406" i="6" s="1"/>
  <c r="K405" i="6"/>
  <c r="L405" i="6" s="1"/>
  <c r="M405" i="6" s="1"/>
  <c r="K404" i="6"/>
  <c r="L404" i="6" s="1"/>
  <c r="M404" i="6" s="1"/>
  <c r="K402" i="6"/>
  <c r="L402" i="6" s="1"/>
  <c r="M402" i="6" s="1"/>
  <c r="K401" i="6"/>
  <c r="L401" i="6" s="1"/>
  <c r="M401" i="6" s="1"/>
  <c r="K400" i="6"/>
  <c r="L400" i="6" s="1"/>
  <c r="M400" i="6" s="1"/>
  <c r="K399" i="6"/>
  <c r="L399" i="6" s="1"/>
  <c r="M399" i="6" s="1"/>
  <c r="K396" i="6"/>
  <c r="L396" i="6" s="1"/>
  <c r="M396" i="6" s="1"/>
  <c r="K395" i="6"/>
  <c r="L395" i="6" s="1"/>
  <c r="M395" i="6" s="1"/>
  <c r="K391" i="6" l="1"/>
  <c r="L391" i="6" s="1"/>
  <c r="M391" i="6" s="1"/>
  <c r="K390" i="6"/>
  <c r="L390" i="6" s="1"/>
  <c r="M390" i="6" s="1"/>
  <c r="K389" i="6"/>
  <c r="L389" i="6" s="1"/>
  <c r="M389" i="6" s="1"/>
  <c r="L388" i="6"/>
  <c r="M388" i="6" s="1"/>
  <c r="K388" i="6"/>
  <c r="K384" i="6"/>
  <c r="L384" i="6" s="1"/>
  <c r="M384" i="6" s="1"/>
  <c r="K383" i="6"/>
  <c r="L383" i="6" s="1"/>
  <c r="M383" i="6" s="1"/>
  <c r="K382" i="6"/>
  <c r="L382" i="6" s="1"/>
  <c r="M382" i="6" s="1"/>
  <c r="K381" i="6"/>
  <c r="L381" i="6" s="1"/>
  <c r="M381" i="6" s="1"/>
  <c r="K379" i="6"/>
  <c r="L379" i="6" s="1"/>
  <c r="M379" i="6" s="1"/>
  <c r="K378" i="6"/>
  <c r="L378" i="6" s="1"/>
  <c r="M378" i="6" s="1"/>
  <c r="K374" i="6"/>
  <c r="L374" i="6" s="1"/>
  <c r="M374" i="6" s="1"/>
  <c r="K373" i="6"/>
  <c r="L373" i="6" s="1"/>
  <c r="M373" i="6" s="1"/>
  <c r="K372" i="6"/>
  <c r="L372" i="6" s="1"/>
  <c r="M372" i="6" s="1"/>
  <c r="K371" i="6"/>
  <c r="L371" i="6" s="1"/>
  <c r="M371" i="6" s="1"/>
  <c r="K367" i="6"/>
  <c r="L367" i="6" s="1"/>
  <c r="M367" i="6" s="1"/>
  <c r="K366" i="6"/>
  <c r="L366" i="6" s="1"/>
  <c r="M366" i="6" s="1"/>
  <c r="K365" i="6"/>
  <c r="L365" i="6" s="1"/>
  <c r="M365" i="6" s="1"/>
  <c r="K364" i="6"/>
  <c r="L364" i="6" s="1"/>
  <c r="M364" i="6" s="1"/>
  <c r="K362" i="6"/>
  <c r="L362" i="6" s="1"/>
  <c r="M362" i="6" s="1"/>
  <c r="K361" i="6"/>
  <c r="L361" i="6" s="1"/>
  <c r="M361" i="6" s="1"/>
  <c r="K360" i="6"/>
  <c r="L360" i="6" s="1"/>
  <c r="M360" i="6" s="1"/>
  <c r="K359" i="6"/>
  <c r="L359" i="6" s="1"/>
  <c r="M359" i="6" s="1"/>
  <c r="K356" i="6"/>
  <c r="L356" i="6" s="1"/>
  <c r="M356" i="6" s="1"/>
  <c r="K355" i="6"/>
  <c r="L355" i="6" s="1"/>
  <c r="M355" i="6" s="1"/>
  <c r="K348" i="6"/>
  <c r="L348" i="6" s="1"/>
  <c r="M348" i="6" s="1"/>
  <c r="K347" i="6"/>
  <c r="L347" i="6" s="1"/>
  <c r="M347" i="6" s="1"/>
  <c r="K346" i="6"/>
  <c r="L346" i="6" s="1"/>
  <c r="M346" i="6" s="1"/>
  <c r="K343" i="6"/>
  <c r="L343" i="6" s="1"/>
  <c r="M343" i="6" s="1"/>
  <c r="K342" i="6"/>
  <c r="L342" i="6" s="1"/>
  <c r="M342" i="6" s="1"/>
  <c r="K341" i="6"/>
  <c r="L341" i="6" s="1"/>
  <c r="M341" i="6" s="1"/>
  <c r="K336" i="6"/>
  <c r="L336" i="6" s="1"/>
  <c r="M336" i="6" s="1"/>
  <c r="K335" i="6"/>
  <c r="L335" i="6" s="1"/>
  <c r="M335" i="6" s="1"/>
  <c r="K334" i="6"/>
  <c r="L334" i="6" s="1"/>
  <c r="M334" i="6" s="1"/>
  <c r="K329" i="6"/>
  <c r="L329" i="6" s="1"/>
  <c r="M329" i="6" s="1"/>
  <c r="K328" i="6"/>
  <c r="L328" i="6" s="1"/>
  <c r="M328" i="6" s="1"/>
  <c r="K327" i="6"/>
  <c r="L327" i="6" s="1"/>
  <c r="M327" i="6" s="1"/>
  <c r="K325" i="6"/>
  <c r="L325" i="6" s="1"/>
  <c r="M325" i="6" s="1"/>
  <c r="K324" i="6"/>
  <c r="L324" i="6" s="1"/>
  <c r="M324" i="6" s="1"/>
  <c r="K323" i="6"/>
  <c r="L323" i="6" s="1"/>
  <c r="M323" i="6" s="1"/>
  <c r="K322" i="6"/>
  <c r="L322" i="6" s="1"/>
  <c r="M322" i="6" s="1"/>
  <c r="K319" i="6"/>
  <c r="I319" i="6"/>
  <c r="K318" i="6"/>
  <c r="L318" i="6" s="1"/>
  <c r="M318" i="6" s="1"/>
  <c r="K313" i="6"/>
  <c r="L313" i="6" s="1"/>
  <c r="M313" i="6" s="1"/>
  <c r="K312" i="6"/>
  <c r="L312" i="6" s="1"/>
  <c r="M312" i="6" s="1"/>
  <c r="K311" i="6"/>
  <c r="L311" i="6" s="1"/>
  <c r="M311" i="6" s="1"/>
  <c r="K310" i="6"/>
  <c r="L310" i="6" s="1"/>
  <c r="M310" i="6" s="1"/>
  <c r="K309" i="6"/>
  <c r="L309" i="6" s="1"/>
  <c r="M309" i="6" s="1"/>
  <c r="K304" i="6"/>
  <c r="L304" i="6" s="1"/>
  <c r="M304" i="6" s="1"/>
  <c r="K303" i="6"/>
  <c r="L303" i="6" s="1"/>
  <c r="M303" i="6" s="1"/>
  <c r="K302" i="6"/>
  <c r="L302" i="6" s="1"/>
  <c r="M302" i="6" s="1"/>
  <c r="K298" i="6"/>
  <c r="L298" i="6" s="1"/>
  <c r="M298" i="6" s="1"/>
  <c r="K297" i="6"/>
  <c r="L297" i="6" s="1"/>
  <c r="M297" i="6" s="1"/>
  <c r="K296" i="6"/>
  <c r="L296" i="6" s="1"/>
  <c r="M296" i="6" s="1"/>
  <c r="K291" i="6"/>
  <c r="L291" i="6" s="1"/>
  <c r="M291" i="6" s="1"/>
  <c r="K290" i="6"/>
  <c r="L290" i="6" s="1"/>
  <c r="M290" i="6" s="1"/>
  <c r="K289" i="6"/>
  <c r="L289" i="6" s="1"/>
  <c r="M289" i="6" s="1"/>
  <c r="K284" i="6"/>
  <c r="L284" i="6" s="1"/>
  <c r="M284" i="6" s="1"/>
  <c r="K283" i="6"/>
  <c r="L283" i="6" s="1"/>
  <c r="M283" i="6" s="1"/>
  <c r="K282" i="6"/>
  <c r="L282" i="6" s="1"/>
  <c r="M282" i="6" s="1"/>
  <c r="K280" i="6"/>
  <c r="L280" i="6" s="1"/>
  <c r="M280" i="6" s="1"/>
  <c r="K279" i="6"/>
  <c r="L279" i="6" s="1"/>
  <c r="M279" i="6" s="1"/>
  <c r="K278" i="6"/>
  <c r="L278" i="6" s="1"/>
  <c r="M278" i="6" s="1"/>
  <c r="K277" i="6"/>
  <c r="L277" i="6" s="1"/>
  <c r="M277" i="6" s="1"/>
  <c r="K274" i="6"/>
  <c r="L274" i="6" s="1"/>
  <c r="M274" i="6" s="1"/>
  <c r="K273" i="6"/>
  <c r="L273" i="6" s="1"/>
  <c r="M273" i="6" s="1"/>
  <c r="K266" i="6"/>
  <c r="L266" i="6" s="1"/>
  <c r="M266" i="6" s="1"/>
  <c r="K265" i="6"/>
  <c r="L265" i="6" s="1"/>
  <c r="M265" i="6" s="1"/>
  <c r="K264" i="6"/>
  <c r="L264" i="6" s="1"/>
  <c r="M264" i="6" s="1"/>
  <c r="K259" i="6"/>
  <c r="L259" i="6" s="1"/>
  <c r="M259" i="6" s="1"/>
  <c r="K258" i="6"/>
  <c r="L258" i="6" s="1"/>
  <c r="M258" i="6" s="1"/>
  <c r="K257" i="6"/>
  <c r="L257" i="6" s="1"/>
  <c r="M257" i="6" s="1"/>
  <c r="K253" i="6"/>
  <c r="L253" i="6" s="1"/>
  <c r="M253" i="6" s="1"/>
  <c r="K252" i="6"/>
  <c r="L252" i="6" s="1"/>
  <c r="M252" i="6" s="1"/>
  <c r="K251" i="6"/>
  <c r="L251" i="6" s="1"/>
  <c r="M251" i="6" s="1"/>
  <c r="K250" i="6"/>
  <c r="L250" i="6" s="1"/>
  <c r="M250" i="6" s="1"/>
  <c r="K245" i="6"/>
  <c r="L245" i="6" s="1"/>
  <c r="M245" i="6" s="1"/>
  <c r="K244" i="6"/>
  <c r="L244" i="6" s="1"/>
  <c r="M244" i="6" s="1"/>
  <c r="K243" i="6"/>
  <c r="L243" i="6" s="1"/>
  <c r="M243" i="6" s="1"/>
  <c r="K239" i="6"/>
  <c r="L239" i="6" s="1"/>
  <c r="M239" i="6" s="1"/>
  <c r="K238" i="6"/>
  <c r="L238" i="6" s="1"/>
  <c r="M238" i="6" s="1"/>
  <c r="K237" i="6"/>
  <c r="L237" i="6" s="1"/>
  <c r="M237" i="6" s="1"/>
  <c r="K236" i="6"/>
  <c r="L236" i="6" s="1"/>
  <c r="M236" i="6" s="1"/>
  <c r="K232" i="6"/>
  <c r="L232" i="6" s="1"/>
  <c r="M232" i="6" s="1"/>
  <c r="K231" i="6"/>
  <c r="L231" i="6" s="1"/>
  <c r="M231" i="6" s="1"/>
  <c r="K230" i="6"/>
  <c r="L230" i="6" s="1"/>
  <c r="M230" i="6" s="1"/>
  <c r="K229" i="6"/>
  <c r="L229" i="6" s="1"/>
  <c r="M229" i="6" s="1"/>
  <c r="K226" i="6"/>
  <c r="L226" i="6" s="1"/>
  <c r="M226" i="6" s="1"/>
  <c r="K225" i="6"/>
  <c r="L225" i="6" s="1"/>
  <c r="M225" i="6" s="1"/>
  <c r="K224" i="6"/>
  <c r="L224" i="6" s="1"/>
  <c r="M224" i="6" s="1"/>
  <c r="K223" i="6"/>
  <c r="L223" i="6" s="1"/>
  <c r="M223" i="6" s="1"/>
  <c r="K221" i="6"/>
  <c r="L221" i="6" s="1"/>
  <c r="M221" i="6" s="1"/>
  <c r="K220" i="6"/>
  <c r="L220" i="6" s="1"/>
  <c r="M220" i="6" s="1"/>
  <c r="K219" i="6"/>
  <c r="L219" i="6" s="1"/>
  <c r="M219" i="6" s="1"/>
  <c r="K218" i="6"/>
  <c r="L218" i="6" s="1"/>
  <c r="M218" i="6" s="1"/>
  <c r="K215" i="6"/>
  <c r="L215" i="6" s="1"/>
  <c r="M215" i="6" s="1"/>
  <c r="K214" i="6"/>
  <c r="L214" i="6" s="1"/>
  <c r="M214" i="6" s="1"/>
  <c r="K208" i="6"/>
  <c r="L208" i="6" s="1"/>
  <c r="M208" i="6" s="1"/>
  <c r="K207" i="6"/>
  <c r="L207" i="6" s="1"/>
  <c r="M207" i="6" s="1"/>
  <c r="K206" i="6"/>
  <c r="L206" i="6" s="1"/>
  <c r="M206" i="6" s="1"/>
  <c r="K205" i="6"/>
  <c r="L205" i="6" s="1"/>
  <c r="M205" i="6" s="1"/>
  <c r="K201" i="6"/>
  <c r="L201" i="6" s="1"/>
  <c r="M201" i="6" s="1"/>
  <c r="K200" i="6"/>
  <c r="L200" i="6" s="1"/>
  <c r="M200" i="6" s="1"/>
  <c r="K199" i="6"/>
  <c r="L199" i="6" s="1"/>
  <c r="M199" i="6" s="1"/>
  <c r="K194" i="6"/>
  <c r="L194" i="6" s="1"/>
  <c r="M194" i="6" s="1"/>
  <c r="K193" i="6"/>
  <c r="L193" i="6" s="1"/>
  <c r="M193" i="6" s="1"/>
  <c r="K192" i="6"/>
  <c r="L192" i="6" s="1"/>
  <c r="M192" i="6" s="1"/>
  <c r="K189" i="6"/>
  <c r="L189" i="6" s="1"/>
  <c r="M189" i="6" s="1"/>
  <c r="K188" i="6"/>
  <c r="L188" i="6" s="1"/>
  <c r="M188" i="6" s="1"/>
  <c r="K187" i="6"/>
  <c r="L187" i="6" s="1"/>
  <c r="M187" i="6" s="1"/>
  <c r="K186" i="6"/>
  <c r="L186" i="6" s="1"/>
  <c r="M186" i="6" s="1"/>
  <c r="K181" i="6"/>
  <c r="L181" i="6" s="1"/>
  <c r="M181" i="6" s="1"/>
  <c r="K180" i="6"/>
  <c r="L180" i="6" s="1"/>
  <c r="M180" i="6" s="1"/>
  <c r="K179" i="6"/>
  <c r="L179" i="6" s="1"/>
  <c r="M179" i="6" s="1"/>
  <c r="K175" i="6"/>
  <c r="L175" i="6" s="1"/>
  <c r="M175" i="6" s="1"/>
  <c r="K174" i="6"/>
  <c r="L174" i="6" s="1"/>
  <c r="M174" i="6" s="1"/>
  <c r="K173" i="6"/>
  <c r="L173" i="6" s="1"/>
  <c r="M173" i="6" s="1"/>
  <c r="K172" i="6"/>
  <c r="L172" i="6" s="1"/>
  <c r="M172" i="6" s="1"/>
  <c r="K167" i="6"/>
  <c r="L167" i="6" s="1"/>
  <c r="M167" i="6" s="1"/>
  <c r="K166" i="6"/>
  <c r="L166" i="6" s="1"/>
  <c r="M166" i="6" s="1"/>
  <c r="K165" i="6"/>
  <c r="L165" i="6" s="1"/>
  <c r="M165" i="6" s="1"/>
  <c r="K161" i="6"/>
  <c r="L161" i="6" s="1"/>
  <c r="M161" i="6" s="1"/>
  <c r="K160" i="6"/>
  <c r="L160" i="6" s="1"/>
  <c r="M160" i="6" s="1"/>
  <c r="K159" i="6"/>
  <c r="L159" i="6" s="1"/>
  <c r="M159" i="6" s="1"/>
  <c r="K157" i="6"/>
  <c r="L157" i="6" s="1"/>
  <c r="M157" i="6" s="1"/>
  <c r="K156" i="6"/>
  <c r="L156" i="6" s="1"/>
  <c r="M156" i="6" s="1"/>
  <c r="K155" i="6"/>
  <c r="L155" i="6" s="1"/>
  <c r="M155" i="6" s="1"/>
  <c r="K154" i="6"/>
  <c r="L154" i="6" s="1"/>
  <c r="M154" i="6" s="1"/>
  <c r="K151" i="6"/>
  <c r="L151" i="6" s="1"/>
  <c r="M151" i="6" s="1"/>
  <c r="K150" i="6"/>
  <c r="L150" i="6" s="1"/>
  <c r="M150" i="6" s="1"/>
  <c r="K144" i="6"/>
  <c r="L144" i="6" s="1"/>
  <c r="M144" i="6" s="1"/>
  <c r="K143" i="6"/>
  <c r="L143" i="6" s="1"/>
  <c r="M143" i="6" s="1"/>
  <c r="K142" i="6"/>
  <c r="L142" i="6" s="1"/>
  <c r="M142" i="6" s="1"/>
  <c r="K141" i="6"/>
  <c r="L141" i="6" s="1"/>
  <c r="M141" i="6" s="1"/>
  <c r="K136" i="6"/>
  <c r="L136" i="6" s="1"/>
  <c r="M136" i="6" s="1"/>
  <c r="K135" i="6"/>
  <c r="L135" i="6" s="1"/>
  <c r="M135" i="6" s="1"/>
  <c r="K134" i="6"/>
  <c r="L134" i="6" s="1"/>
  <c r="M134" i="6" s="1"/>
  <c r="K132" i="6"/>
  <c r="L132" i="6" s="1"/>
  <c r="M132" i="6" s="1"/>
  <c r="K131" i="6"/>
  <c r="L131" i="6" s="1"/>
  <c r="M131" i="6" s="1"/>
  <c r="K130" i="6"/>
  <c r="L130" i="6" s="1"/>
  <c r="M130" i="6" s="1"/>
  <c r="K129" i="6"/>
  <c r="L129" i="6" s="1"/>
  <c r="M129" i="6" s="1"/>
  <c r="K126" i="6"/>
  <c r="L126" i="6" s="1"/>
  <c r="M126" i="6" s="1"/>
  <c r="K125" i="6"/>
  <c r="L125" i="6" s="1"/>
  <c r="M125" i="6" s="1"/>
  <c r="K119" i="6"/>
  <c r="L119" i="6" s="1"/>
  <c r="M119" i="6" s="1"/>
  <c r="K118" i="6"/>
  <c r="L118" i="6" s="1"/>
  <c r="M118" i="6" s="1"/>
  <c r="K117" i="6"/>
  <c r="L117" i="6" s="1"/>
  <c r="M117" i="6" s="1"/>
  <c r="K116" i="6"/>
  <c r="L116" i="6" s="1"/>
  <c r="M116" i="6" s="1"/>
  <c r="K112" i="6"/>
  <c r="L112" i="6" s="1"/>
  <c r="M112" i="6" s="1"/>
  <c r="K111" i="6"/>
  <c r="L111" i="6" s="1"/>
  <c r="M111" i="6" s="1"/>
  <c r="K110" i="6"/>
  <c r="L110" i="6" s="1"/>
  <c r="M110" i="6" s="1"/>
  <c r="K109" i="6"/>
  <c r="L109" i="6" s="1"/>
  <c r="M109" i="6" s="1"/>
  <c r="K106" i="6"/>
  <c r="L106" i="6" s="1"/>
  <c r="M106" i="6" s="1"/>
  <c r="K105" i="6"/>
  <c r="L105" i="6" s="1"/>
  <c r="M105" i="6" s="1"/>
  <c r="K104" i="6"/>
  <c r="L104" i="6" s="1"/>
  <c r="M104" i="6" s="1"/>
  <c r="K103" i="6"/>
  <c r="L103" i="6" s="1"/>
  <c r="M103" i="6" s="1"/>
  <c r="K101" i="6"/>
  <c r="L101" i="6" s="1"/>
  <c r="M101" i="6" s="1"/>
  <c r="K100" i="6"/>
  <c r="L100" i="6" s="1"/>
  <c r="M100" i="6" s="1"/>
  <c r="K99" i="6"/>
  <c r="L99" i="6" s="1"/>
  <c r="M99" i="6" s="1"/>
  <c r="K98" i="6"/>
  <c r="L98" i="6" s="1"/>
  <c r="M98" i="6" s="1"/>
  <c r="K95" i="6"/>
  <c r="L95" i="6" s="1"/>
  <c r="M95" i="6" s="1"/>
  <c r="K94" i="6"/>
  <c r="L94" i="6" s="1"/>
  <c r="M94" i="6" s="1"/>
  <c r="K88" i="6"/>
  <c r="L88" i="6" s="1"/>
  <c r="M88" i="6" s="1"/>
  <c r="K87" i="6"/>
  <c r="L87" i="6" s="1"/>
  <c r="M87" i="6" s="1"/>
  <c r="K86" i="6"/>
  <c r="L86" i="6" s="1"/>
  <c r="M86" i="6" s="1"/>
  <c r="K85" i="6"/>
  <c r="L85" i="6" s="1"/>
  <c r="M85" i="6" s="1"/>
  <c r="K81" i="6"/>
  <c r="L81" i="6" s="1"/>
  <c r="M81" i="6" s="1"/>
  <c r="K80" i="6"/>
  <c r="L80" i="6" s="1"/>
  <c r="M80" i="6" s="1"/>
  <c r="K79" i="6"/>
  <c r="L79" i="6" s="1"/>
  <c r="M79" i="6" s="1"/>
  <c r="K78" i="6"/>
  <c r="L78" i="6" s="1"/>
  <c r="M78" i="6" s="1"/>
  <c r="K74" i="6"/>
  <c r="L74" i="6" s="1"/>
  <c r="M74" i="6" s="1"/>
  <c r="K73" i="6"/>
  <c r="L73" i="6" s="1"/>
  <c r="M73" i="6" s="1"/>
  <c r="K72" i="6"/>
  <c r="L72" i="6" s="1"/>
  <c r="M72" i="6" s="1"/>
  <c r="K71" i="6"/>
  <c r="L71" i="6" s="1"/>
  <c r="M71" i="6" s="1"/>
  <c r="K67" i="6"/>
  <c r="L67" i="6" s="1"/>
  <c r="M67" i="6" s="1"/>
  <c r="K66" i="6"/>
  <c r="L66" i="6" s="1"/>
  <c r="M66" i="6" s="1"/>
  <c r="K65" i="6"/>
  <c r="L65" i="6" s="1"/>
  <c r="M65" i="6" s="1"/>
  <c r="K64" i="6"/>
  <c r="L64" i="6" s="1"/>
  <c r="M64" i="6" s="1"/>
  <c r="K60" i="6"/>
  <c r="L60" i="6" s="1"/>
  <c r="M60" i="6" s="1"/>
  <c r="K59" i="6"/>
  <c r="L59" i="6" s="1"/>
  <c r="M59" i="6" s="1"/>
  <c r="K58" i="6"/>
  <c r="L58" i="6" s="1"/>
  <c r="M58" i="6" s="1"/>
  <c r="K57" i="6"/>
  <c r="L57" i="6" s="1"/>
  <c r="M57" i="6" s="1"/>
  <c r="K53" i="6"/>
  <c r="L53" i="6" s="1"/>
  <c r="M53" i="6" s="1"/>
  <c r="K52" i="6"/>
  <c r="L52" i="6" s="1"/>
  <c r="M52" i="6" s="1"/>
  <c r="K51" i="6"/>
  <c r="L51" i="6" s="1"/>
  <c r="M51" i="6" s="1"/>
  <c r="K46" i="6"/>
  <c r="L46" i="6" s="1"/>
  <c r="M46" i="6" s="1"/>
  <c r="K45" i="6"/>
  <c r="L45" i="6" s="1"/>
  <c r="M45" i="6" s="1"/>
  <c r="K44" i="6"/>
  <c r="L44" i="6" s="1"/>
  <c r="M44" i="6" s="1"/>
  <c r="K39" i="6"/>
  <c r="L39" i="6" s="1"/>
  <c r="M39" i="6" s="1"/>
  <c r="K38" i="6"/>
  <c r="L38" i="6" s="1"/>
  <c r="M38" i="6" s="1"/>
  <c r="K37" i="6"/>
  <c r="L37" i="6" s="1"/>
  <c r="M37" i="6" s="1"/>
  <c r="K33" i="6"/>
  <c r="L33" i="6" s="1"/>
  <c r="M33" i="6" s="1"/>
  <c r="K32" i="6"/>
  <c r="L32" i="6" s="1"/>
  <c r="M32" i="6" s="1"/>
  <c r="K31" i="6"/>
  <c r="L31" i="6" s="1"/>
  <c r="M31" i="6" s="1"/>
  <c r="K30" i="6"/>
  <c r="L30" i="6" s="1"/>
  <c r="M30" i="6" s="1"/>
  <c r="K26" i="6"/>
  <c r="L26" i="6" s="1"/>
  <c r="M26" i="6" s="1"/>
  <c r="K25" i="6"/>
  <c r="L25" i="6" s="1"/>
  <c r="M25" i="6" s="1"/>
  <c r="K24" i="6"/>
  <c r="L24" i="6" s="1"/>
  <c r="M24" i="6" s="1"/>
  <c r="K23" i="6"/>
  <c r="L23" i="6" s="1"/>
  <c r="M23" i="6" s="1"/>
  <c r="K19" i="6"/>
  <c r="L19" i="6" s="1"/>
  <c r="M19" i="6" s="1"/>
  <c r="K18" i="6"/>
  <c r="L18" i="6" s="1"/>
  <c r="M18" i="6" s="1"/>
  <c r="K17" i="6"/>
  <c r="L17" i="6" s="1"/>
  <c r="M17" i="6" s="1"/>
  <c r="K16" i="6"/>
  <c r="L16" i="6" s="1"/>
  <c r="M16" i="6" s="1"/>
  <c r="K14" i="6"/>
  <c r="L14" i="6" s="1"/>
  <c r="M14" i="6" s="1"/>
  <c r="K13" i="6"/>
  <c r="L13" i="6" s="1"/>
  <c r="M13" i="6" s="1"/>
  <c r="K12" i="6"/>
  <c r="L12" i="6" s="1"/>
  <c r="M12" i="6" s="1"/>
  <c r="K11" i="6"/>
  <c r="L11" i="6" s="1"/>
  <c r="M11" i="6" s="1"/>
  <c r="K8" i="6"/>
  <c r="L8" i="6" s="1"/>
  <c r="M8" i="6" s="1"/>
  <c r="K7" i="6"/>
  <c r="L7" i="6" s="1"/>
  <c r="M7" i="6" s="1"/>
  <c r="N5" i="1"/>
  <c r="N6" i="1"/>
  <c r="N7" i="1"/>
  <c r="N8" i="1"/>
  <c r="N10" i="1"/>
  <c r="N11" i="1"/>
  <c r="N12" i="1"/>
  <c r="N13" i="1"/>
  <c r="N15" i="1"/>
  <c r="N16" i="1"/>
  <c r="N17" i="1"/>
  <c r="N18" i="1"/>
  <c r="N20" i="1"/>
  <c r="N21" i="1"/>
  <c r="N22" i="1"/>
  <c r="N23" i="1"/>
  <c r="N25" i="1"/>
  <c r="N26" i="1"/>
  <c r="N27" i="1"/>
  <c r="N28" i="1"/>
  <c r="N30" i="1"/>
  <c r="N31" i="1"/>
  <c r="N32" i="1"/>
  <c r="N33" i="1"/>
  <c r="K28" i="1"/>
  <c r="L28" i="1" s="1"/>
  <c r="M28" i="1" s="1"/>
  <c r="K27" i="1"/>
  <c r="L27" i="1" s="1"/>
  <c r="M27" i="1" s="1"/>
  <c r="K26" i="1"/>
  <c r="L26" i="1" s="1"/>
  <c r="M26" i="1" s="1"/>
  <c r="K33" i="1"/>
  <c r="L33" i="1" s="1"/>
  <c r="M33" i="1" s="1"/>
  <c r="K32" i="1"/>
  <c r="L32" i="1" s="1"/>
  <c r="M32" i="1" s="1"/>
  <c r="K31" i="1"/>
  <c r="L31" i="1" s="1"/>
  <c r="M31" i="1" s="1"/>
  <c r="K30" i="1"/>
  <c r="L30" i="1" s="1"/>
  <c r="M30" i="1" s="1"/>
  <c r="K23" i="1"/>
  <c r="L23" i="1" s="1"/>
  <c r="M23" i="1" s="1"/>
  <c r="K22" i="1"/>
  <c r="L22" i="1" s="1"/>
  <c r="M22" i="1" s="1"/>
  <c r="K21" i="1"/>
  <c r="L21" i="1" s="1"/>
  <c r="M21" i="1" s="1"/>
  <c r="K18" i="1"/>
  <c r="L18" i="1" s="1"/>
  <c r="M18" i="1" s="1"/>
  <c r="K17" i="1"/>
  <c r="L17" i="1" s="1"/>
  <c r="M17" i="1" s="1"/>
  <c r="K16" i="1"/>
  <c r="L16" i="1" s="1"/>
  <c r="M16" i="1" s="1"/>
  <c r="K20" i="1"/>
  <c r="L20" i="1" s="1"/>
  <c r="M20" i="1" s="1"/>
  <c r="K13" i="1"/>
  <c r="L13" i="1" s="1"/>
  <c r="M13" i="1" s="1"/>
  <c r="K12" i="1"/>
  <c r="L12" i="1" s="1"/>
  <c r="M12" i="1" s="1"/>
  <c r="K11" i="1"/>
  <c r="L11" i="1" s="1"/>
  <c r="M11" i="1" s="1"/>
  <c r="K6" i="1"/>
  <c r="L6" i="1" s="1"/>
  <c r="M6" i="1" s="1"/>
  <c r="K5" i="1"/>
  <c r="L5" i="1" s="1"/>
  <c r="M5" i="1" s="1"/>
  <c r="K8" i="1"/>
  <c r="L8" i="1" s="1"/>
  <c r="M8" i="1" s="1"/>
  <c r="K245" i="4"/>
  <c r="L245" i="4" s="1"/>
  <c r="M245" i="4" s="1"/>
  <c r="K244" i="4"/>
  <c r="L244" i="4" s="1"/>
  <c r="M244" i="4" s="1"/>
  <c r="K243" i="4"/>
  <c r="L243" i="4" s="1"/>
  <c r="M243" i="4" s="1"/>
  <c r="K242" i="4"/>
  <c r="L242" i="4" s="1"/>
  <c r="M242" i="4" s="1"/>
  <c r="K241" i="4"/>
  <c r="L241" i="4" s="1"/>
  <c r="M241" i="4" s="1"/>
  <c r="K240" i="4"/>
  <c r="L240" i="4" s="1"/>
  <c r="M240" i="4" s="1"/>
  <c r="K239" i="4"/>
  <c r="L239" i="4" s="1"/>
  <c r="M239" i="4" s="1"/>
  <c r="K238" i="4"/>
  <c r="L238" i="4" s="1"/>
  <c r="M238" i="4" s="1"/>
  <c r="K237" i="4"/>
  <c r="L237" i="4" s="1"/>
  <c r="M237" i="4" s="1"/>
  <c r="K236" i="4"/>
  <c r="L236" i="4" s="1"/>
  <c r="M236" i="4" s="1"/>
  <c r="K235" i="4"/>
  <c r="L235" i="4" s="1"/>
  <c r="K233" i="4"/>
  <c r="K232" i="4"/>
  <c r="K231" i="4"/>
  <c r="K230" i="4"/>
  <c r="L230" i="4" s="1"/>
  <c r="M230" i="4" s="1"/>
  <c r="K229" i="4"/>
  <c r="L229" i="4" s="1"/>
  <c r="M229" i="4" s="1"/>
  <c r="K228" i="4"/>
  <c r="L228" i="4" s="1"/>
  <c r="M228" i="4" s="1"/>
  <c r="K218" i="4"/>
  <c r="L218" i="4" s="1"/>
  <c r="M218" i="4" s="1"/>
  <c r="K217" i="4"/>
  <c r="L217" i="4" s="1"/>
  <c r="M217" i="4" s="1"/>
  <c r="K216" i="4"/>
  <c r="L216" i="4" s="1"/>
  <c r="K209" i="4"/>
  <c r="L209" i="4" s="1"/>
  <c r="M209" i="4" s="1"/>
  <c r="K208" i="4"/>
  <c r="L208" i="4" s="1"/>
  <c r="M208" i="4" s="1"/>
  <c r="K207" i="4"/>
  <c r="L207" i="4" s="1"/>
  <c r="K205" i="4"/>
  <c r="L205" i="4" s="1"/>
  <c r="M205" i="4" s="1"/>
  <c r="K204" i="4"/>
  <c r="L204" i="4" s="1"/>
  <c r="K203" i="4"/>
  <c r="L203" i="4" s="1"/>
  <c r="M203" i="4" s="1"/>
  <c r="K196" i="4"/>
  <c r="L196" i="4" s="1"/>
  <c r="M196" i="4" s="1"/>
  <c r="K195" i="4"/>
  <c r="L195" i="4" s="1"/>
  <c r="M195" i="4" s="1"/>
  <c r="K194" i="4"/>
  <c r="L194" i="4" s="1"/>
  <c r="M194" i="4" s="1"/>
  <c r="K193" i="4"/>
  <c r="L193" i="4" s="1"/>
  <c r="M193" i="4" s="1"/>
  <c r="K184" i="4"/>
  <c r="L184" i="4" s="1"/>
  <c r="M184" i="4" s="1"/>
  <c r="K183" i="4"/>
  <c r="L183" i="4" s="1"/>
  <c r="M183" i="4" s="1"/>
  <c r="K182" i="4"/>
  <c r="L182" i="4" s="1"/>
  <c r="K180" i="4"/>
  <c r="L180" i="4" s="1"/>
  <c r="M180" i="4" s="1"/>
  <c r="K178" i="4"/>
  <c r="L178" i="4" s="1"/>
  <c r="M178" i="4" s="1"/>
  <c r="K177" i="4"/>
  <c r="L177" i="4" s="1"/>
  <c r="M177" i="4" s="1"/>
  <c r="K176" i="4"/>
  <c r="L176" i="4" s="1"/>
  <c r="M176" i="4" s="1"/>
  <c r="K173" i="4"/>
  <c r="L173" i="4" s="1"/>
  <c r="M173" i="4" s="1"/>
  <c r="K171" i="4"/>
  <c r="L171" i="4" s="1"/>
  <c r="M171" i="4" s="1"/>
  <c r="K170" i="4"/>
  <c r="L170" i="4" s="1"/>
  <c r="M170" i="4" s="1"/>
  <c r="K169" i="4"/>
  <c r="L169" i="4" s="1"/>
  <c r="M169" i="4" s="1"/>
  <c r="K168" i="4"/>
  <c r="L168" i="4" s="1"/>
  <c r="M168" i="4" s="1"/>
  <c r="K167" i="4"/>
  <c r="L167" i="4" s="1"/>
  <c r="K165" i="4"/>
  <c r="L165" i="4" s="1"/>
  <c r="M165" i="4" s="1"/>
  <c r="K164" i="4"/>
  <c r="L164" i="4" s="1"/>
  <c r="K163" i="4"/>
  <c r="L163" i="4" s="1"/>
  <c r="M163" i="4" s="1"/>
  <c r="K161" i="4"/>
  <c r="L161" i="4" s="1"/>
  <c r="M161" i="4" s="1"/>
  <c r="K160" i="4"/>
  <c r="L160" i="4" s="1"/>
  <c r="M160" i="4" s="1"/>
  <c r="K159" i="4"/>
  <c r="L159" i="4" s="1"/>
  <c r="K157" i="4"/>
  <c r="L157" i="4" s="1"/>
  <c r="M157" i="4" s="1"/>
  <c r="K156" i="4"/>
  <c r="L156" i="4" s="1"/>
  <c r="K154" i="4"/>
  <c r="L154" i="4" s="1"/>
  <c r="M154" i="4" s="1"/>
  <c r="K153" i="4"/>
  <c r="L153" i="4" s="1"/>
  <c r="M153" i="4" s="1"/>
  <c r="K151" i="4"/>
  <c r="L151" i="4" s="1"/>
  <c r="M151" i="4" s="1"/>
  <c r="K150" i="4"/>
  <c r="L150" i="4" s="1"/>
  <c r="M150" i="4" s="1"/>
  <c r="K149" i="4"/>
  <c r="L149" i="4" s="1"/>
  <c r="K147" i="4"/>
  <c r="L147" i="4" s="1"/>
  <c r="M147" i="4" s="1"/>
  <c r="K146" i="4"/>
  <c r="L146" i="4" s="1"/>
  <c r="K110" i="4"/>
  <c r="L110" i="4" s="1"/>
  <c r="M110" i="4" s="1"/>
  <c r="K109" i="4"/>
  <c r="L109" i="4" s="1"/>
  <c r="M109" i="4" s="1"/>
  <c r="K108" i="4"/>
  <c r="L108" i="4" s="1"/>
  <c r="M108" i="4" s="1"/>
  <c r="K107" i="4"/>
  <c r="L107" i="4" s="1"/>
  <c r="M107" i="4" s="1"/>
  <c r="K105" i="4"/>
  <c r="L105" i="4" s="1"/>
  <c r="M105" i="4" s="1"/>
  <c r="K104" i="4"/>
  <c r="L104" i="4" s="1"/>
  <c r="M104" i="4" s="1"/>
  <c r="K103" i="4"/>
  <c r="L103" i="4" s="1"/>
  <c r="M103" i="4" s="1"/>
  <c r="K102" i="4"/>
  <c r="L102" i="4" s="1"/>
  <c r="M102" i="4" s="1"/>
  <c r="K100" i="4"/>
  <c r="L100" i="4" s="1"/>
  <c r="M100" i="4" s="1"/>
  <c r="K99" i="4"/>
  <c r="L99" i="4" s="1"/>
  <c r="M99" i="4" s="1"/>
  <c r="K66" i="4"/>
  <c r="L66" i="4" s="1"/>
  <c r="M66" i="4" s="1"/>
  <c r="K65" i="4"/>
  <c r="L65" i="4" s="1"/>
  <c r="M65" i="4" s="1"/>
  <c r="K64" i="4"/>
  <c r="L64" i="4" s="1"/>
  <c r="K62" i="4"/>
  <c r="L62" i="4" s="1"/>
  <c r="M62" i="4" s="1"/>
  <c r="K61" i="4"/>
  <c r="L61" i="4" s="1"/>
  <c r="M61" i="4" s="1"/>
  <c r="K60" i="4"/>
  <c r="L60" i="4" s="1"/>
  <c r="M60" i="4" s="1"/>
  <c r="K57" i="4"/>
  <c r="L57" i="4" s="1"/>
  <c r="M57" i="4" s="1"/>
  <c r="L58" i="4"/>
  <c r="M58" i="4" s="1"/>
  <c r="I59" i="4"/>
  <c r="I63" i="4"/>
  <c r="M192" i="4" l="1"/>
  <c r="L319" i="6"/>
  <c r="M319" i="6" s="1"/>
  <c r="M101" i="4"/>
  <c r="M106" i="4"/>
  <c r="I56" i="4"/>
  <c r="M235" i="4"/>
  <c r="M234" i="4" s="1"/>
  <c r="L234" i="4"/>
  <c r="M216" i="4"/>
  <c r="M215" i="4" s="1"/>
  <c r="L215" i="4"/>
  <c r="M207" i="4"/>
  <c r="M206" i="4" s="1"/>
  <c r="L206" i="4"/>
  <c r="L202" i="4"/>
  <c r="M204" i="4"/>
  <c r="M202" i="4" s="1"/>
  <c r="L192" i="4"/>
  <c r="M182" i="4"/>
  <c r="M181" i="4" s="1"/>
  <c r="L181" i="4"/>
  <c r="M156" i="4"/>
  <c r="M164" i="4"/>
  <c r="M162" i="4" s="1"/>
  <c r="L162" i="4"/>
  <c r="M159" i="4"/>
  <c r="M158" i="4" s="1"/>
  <c r="L158" i="4"/>
  <c r="M167" i="4"/>
  <c r="M166" i="4" s="1"/>
  <c r="L166" i="4"/>
  <c r="L148" i="4"/>
  <c r="M149" i="4"/>
  <c r="M148" i="4" s="1"/>
  <c r="M146" i="4"/>
  <c r="M152" i="4"/>
  <c r="L152" i="4"/>
  <c r="L101" i="4"/>
  <c r="L106" i="4"/>
  <c r="L63" i="4"/>
  <c r="M64" i="4"/>
  <c r="M63" i="4" s="1"/>
  <c r="M59" i="4"/>
  <c r="L59" i="4"/>
  <c r="M98" i="4" l="1"/>
  <c r="L56" i="4"/>
  <c r="M56" i="4"/>
  <c r="L98" i="4"/>
  <c r="L155" i="4"/>
  <c r="L145" i="4"/>
  <c r="M155" i="4"/>
  <c r="M145" i="4"/>
  <c r="J189" i="4" l="1"/>
  <c r="I166" i="4"/>
  <c r="I162" i="4"/>
  <c r="I158" i="4"/>
  <c r="I155" i="4" s="1"/>
  <c r="I152" i="4"/>
  <c r="I148" i="4"/>
  <c r="I145" i="4" s="1"/>
  <c r="P279" i="4"/>
  <c r="I106" i="4"/>
  <c r="I101" i="4"/>
  <c r="I111" i="4"/>
  <c r="L111" i="4"/>
  <c r="M111" i="4"/>
  <c r="K30" i="4"/>
  <c r="L30" i="4" s="1"/>
  <c r="K29" i="4"/>
  <c r="L29" i="4" s="1"/>
  <c r="M29" i="4" s="1"/>
  <c r="R29" i="4" s="1"/>
  <c r="K28" i="4"/>
  <c r="L28" i="4" s="1"/>
  <c r="K27" i="4"/>
  <c r="L27" i="4" s="1"/>
  <c r="M27" i="4" s="1"/>
  <c r="I26" i="4"/>
  <c r="N26" i="4" s="1"/>
  <c r="K25" i="4"/>
  <c r="L25" i="4" s="1"/>
  <c r="K24" i="4"/>
  <c r="L24" i="4" s="1"/>
  <c r="I23" i="4"/>
  <c r="N23" i="4" s="1"/>
  <c r="K22" i="4"/>
  <c r="L22" i="4" s="1"/>
  <c r="K21" i="4"/>
  <c r="P21" i="4" s="1"/>
  <c r="P20" i="4"/>
  <c r="N21" i="4"/>
  <c r="N22" i="4"/>
  <c r="P23" i="4"/>
  <c r="N24" i="4"/>
  <c r="N25" i="4"/>
  <c r="P26" i="4"/>
  <c r="N27" i="4"/>
  <c r="N28" i="4"/>
  <c r="N29" i="4"/>
  <c r="N30" i="4"/>
  <c r="P30" i="4"/>
  <c r="P31" i="4"/>
  <c r="N32" i="4"/>
  <c r="P33" i="4"/>
  <c r="N34" i="4"/>
  <c r="N35" i="4"/>
  <c r="N36" i="4"/>
  <c r="N37" i="4"/>
  <c r="P38" i="4"/>
  <c r="N39" i="4"/>
  <c r="N40" i="4"/>
  <c r="N41" i="4"/>
  <c r="N42" i="4"/>
  <c r="P43" i="4"/>
  <c r="N44" i="4"/>
  <c r="N45" i="4"/>
  <c r="P46" i="4"/>
  <c r="N47" i="4"/>
  <c r="N48" i="4"/>
  <c r="N49" i="4"/>
  <c r="N50" i="4"/>
  <c r="P51" i="4"/>
  <c r="N52" i="4"/>
  <c r="N53" i="4"/>
  <c r="N54" i="4"/>
  <c r="N55" i="4"/>
  <c r="P56" i="4"/>
  <c r="N57" i="4"/>
  <c r="N58" i="4"/>
  <c r="P59" i="4"/>
  <c r="N60" i="4"/>
  <c r="N61" i="4"/>
  <c r="N62" i="4"/>
  <c r="P63" i="4"/>
  <c r="N64" i="4"/>
  <c r="N65" i="4"/>
  <c r="N66" i="4"/>
  <c r="P67" i="4"/>
  <c r="N68" i="4"/>
  <c r="N69" i="4"/>
  <c r="P70" i="4"/>
  <c r="N71" i="4"/>
  <c r="N72" i="4"/>
  <c r="N73" i="4"/>
  <c r="N74" i="4"/>
  <c r="N75" i="4"/>
  <c r="P76" i="4"/>
  <c r="N77" i="4"/>
  <c r="N78" i="4"/>
  <c r="N79" i="4"/>
  <c r="N80" i="4"/>
  <c r="P81" i="4"/>
  <c r="N82" i="4"/>
  <c r="N83" i="4"/>
  <c r="P84" i="4"/>
  <c r="N85" i="4"/>
  <c r="N86" i="4"/>
  <c r="N87" i="4"/>
  <c r="N88" i="4"/>
  <c r="N89" i="4"/>
  <c r="P90" i="4"/>
  <c r="N91" i="4"/>
  <c r="N92" i="4"/>
  <c r="N93" i="4"/>
  <c r="P94" i="4"/>
  <c r="N95" i="4"/>
  <c r="N96" i="4"/>
  <c r="N97" i="4"/>
  <c r="P98" i="4"/>
  <c r="N99" i="4"/>
  <c r="P99" i="4"/>
  <c r="N100" i="4"/>
  <c r="N101" i="4"/>
  <c r="P101" i="4"/>
  <c r="N102" i="4"/>
  <c r="P102" i="4"/>
  <c r="N103" i="4"/>
  <c r="P103" i="4"/>
  <c r="N104" i="4"/>
  <c r="P104" i="4"/>
  <c r="N105" i="4"/>
  <c r="P105" i="4"/>
  <c r="P106" i="4"/>
  <c r="N107" i="4"/>
  <c r="P107" i="4"/>
  <c r="N108" i="4"/>
  <c r="P108" i="4"/>
  <c r="N109" i="4"/>
  <c r="P109" i="4"/>
  <c r="P111" i="4"/>
  <c r="N112" i="4"/>
  <c r="N113" i="4"/>
  <c r="P114" i="4"/>
  <c r="N115" i="4"/>
  <c r="N116" i="4"/>
  <c r="P117" i="4"/>
  <c r="N118" i="4"/>
  <c r="N119" i="4"/>
  <c r="P120" i="4"/>
  <c r="N121" i="4"/>
  <c r="N122" i="4"/>
  <c r="P123" i="4"/>
  <c r="N124" i="4"/>
  <c r="N125" i="4"/>
  <c r="P126" i="4"/>
  <c r="N127" i="4"/>
  <c r="N128" i="4"/>
  <c r="P129" i="4"/>
  <c r="N130" i="4"/>
  <c r="N131" i="4"/>
  <c r="P132" i="4"/>
  <c r="N133" i="4"/>
  <c r="N134" i="4"/>
  <c r="N135" i="4"/>
  <c r="N136" i="4"/>
  <c r="P137" i="4"/>
  <c r="N138" i="4"/>
  <c r="N139" i="4"/>
  <c r="N140" i="4"/>
  <c r="N141" i="4"/>
  <c r="P142" i="4"/>
  <c r="N143" i="4"/>
  <c r="N144" i="4"/>
  <c r="P145" i="4"/>
  <c r="N146" i="4"/>
  <c r="N147" i="4"/>
  <c r="P148" i="4"/>
  <c r="N149" i="4"/>
  <c r="N150" i="4"/>
  <c r="N151" i="4"/>
  <c r="P152" i="4"/>
  <c r="N153" i="4"/>
  <c r="N154" i="4"/>
  <c r="P155" i="4"/>
  <c r="N156" i="4"/>
  <c r="N157" i="4"/>
  <c r="P158" i="4"/>
  <c r="N159" i="4"/>
  <c r="N160" i="4"/>
  <c r="N161" i="4"/>
  <c r="P162" i="4"/>
  <c r="N163" i="4"/>
  <c r="N164" i="4"/>
  <c r="N165" i="4"/>
  <c r="P166" i="4"/>
  <c r="N167" i="4"/>
  <c r="N168" i="4"/>
  <c r="N169" i="4"/>
  <c r="N170" i="4"/>
  <c r="N171" i="4"/>
  <c r="P172" i="4"/>
  <c r="N173" i="4"/>
  <c r="N174" i="4"/>
  <c r="P175" i="4"/>
  <c r="N176" i="4"/>
  <c r="N177" i="4"/>
  <c r="N178" i="4"/>
  <c r="N179" i="4"/>
  <c r="N180" i="4"/>
  <c r="P181" i="4"/>
  <c r="N182" i="4"/>
  <c r="N183" i="4"/>
  <c r="N184" i="4"/>
  <c r="P185" i="4"/>
  <c r="N186" i="4"/>
  <c r="N187" i="4"/>
  <c r="N188" i="4"/>
  <c r="N190" i="4"/>
  <c r="N191" i="4"/>
  <c r="P192" i="4"/>
  <c r="N193" i="4"/>
  <c r="N194" i="4"/>
  <c r="N195" i="4"/>
  <c r="N196" i="4"/>
  <c r="P197" i="4"/>
  <c r="N198" i="4"/>
  <c r="N199" i="4"/>
  <c r="N200" i="4"/>
  <c r="N201" i="4"/>
  <c r="P202" i="4"/>
  <c r="N203" i="4"/>
  <c r="N204" i="4"/>
  <c r="N205" i="4"/>
  <c r="P206" i="4"/>
  <c r="N207" i="4"/>
  <c r="N208" i="4"/>
  <c r="N209" i="4"/>
  <c r="P210" i="4"/>
  <c r="N211" i="4"/>
  <c r="N212" i="4"/>
  <c r="N213" i="4"/>
  <c r="N214" i="4"/>
  <c r="P215" i="4"/>
  <c r="N216" i="4"/>
  <c r="N217" i="4"/>
  <c r="N218" i="4"/>
  <c r="P219" i="4"/>
  <c r="N220" i="4"/>
  <c r="P221" i="4"/>
  <c r="N222" i="4"/>
  <c r="N223" i="4"/>
  <c r="N224" i="4"/>
  <c r="N225" i="4"/>
  <c r="N226" i="4"/>
  <c r="P227" i="4"/>
  <c r="N228" i="4"/>
  <c r="N229" i="4"/>
  <c r="N230" i="4"/>
  <c r="P234" i="4"/>
  <c r="N235" i="4"/>
  <c r="N236" i="4"/>
  <c r="N237" i="4"/>
  <c r="N238" i="4"/>
  <c r="N239" i="4"/>
  <c r="N240" i="4"/>
  <c r="N241" i="4"/>
  <c r="N242" i="4"/>
  <c r="N243" i="4"/>
  <c r="N244" i="4"/>
  <c r="N245" i="4"/>
  <c r="P246" i="4"/>
  <c r="N247" i="4"/>
  <c r="N248" i="4"/>
  <c r="P249" i="4"/>
  <c r="N250" i="4"/>
  <c r="N251" i="4"/>
  <c r="N252" i="4"/>
  <c r="N253" i="4"/>
  <c r="N254" i="4"/>
  <c r="N255" i="4"/>
  <c r="P256" i="4"/>
  <c r="N257" i="4"/>
  <c r="N258" i="4"/>
  <c r="N259" i="4"/>
  <c r="N260" i="4"/>
  <c r="N261" i="4"/>
  <c r="N262" i="4"/>
  <c r="N263" i="4"/>
  <c r="P264" i="4"/>
  <c r="N265" i="4"/>
  <c r="N266" i="4"/>
  <c r="N267" i="4"/>
  <c r="N268" i="4"/>
  <c r="N269" i="4"/>
  <c r="N270" i="4"/>
  <c r="N271" i="4"/>
  <c r="N272" i="4"/>
  <c r="P273" i="4"/>
  <c r="N274" i="4"/>
  <c r="N275" i="4"/>
  <c r="N276" i="4"/>
  <c r="N277" i="4"/>
  <c r="N278" i="4"/>
  <c r="N14" i="4"/>
  <c r="N15" i="4"/>
  <c r="N16" i="4"/>
  <c r="N17" i="4"/>
  <c r="N18" i="4"/>
  <c r="N19" i="4"/>
  <c r="P13" i="4"/>
  <c r="N5" i="4"/>
  <c r="N6" i="4"/>
  <c r="P6" i="4"/>
  <c r="N7" i="4"/>
  <c r="P7" i="4"/>
  <c r="N8" i="4"/>
  <c r="P8" i="4"/>
  <c r="N9" i="4"/>
  <c r="N10" i="4"/>
  <c r="N11" i="4"/>
  <c r="N12" i="4"/>
  <c r="N4" i="4"/>
  <c r="I234" i="4"/>
  <c r="I233" i="4"/>
  <c r="I232" i="4"/>
  <c r="I231" i="4"/>
  <c r="P230" i="4"/>
  <c r="Q228" i="4"/>
  <c r="I215" i="4"/>
  <c r="F218" i="4"/>
  <c r="G218" i="4" s="1"/>
  <c r="H218" i="4" s="1"/>
  <c r="R218" i="4" s="1"/>
  <c r="F217" i="4"/>
  <c r="F216" i="4"/>
  <c r="G216" i="4" s="1"/>
  <c r="H216" i="4" s="1"/>
  <c r="D215" i="4"/>
  <c r="N215" i="4" s="1"/>
  <c r="I192" i="4"/>
  <c r="F196" i="4"/>
  <c r="F195" i="4"/>
  <c r="F194" i="4"/>
  <c r="F193" i="4"/>
  <c r="D192" i="4"/>
  <c r="I181" i="4"/>
  <c r="N152" i="4"/>
  <c r="D20" i="4"/>
  <c r="K5" i="4"/>
  <c r="L5" i="4" s="1"/>
  <c r="M5" i="4" s="1"/>
  <c r="K4" i="4"/>
  <c r="K12" i="4"/>
  <c r="L12" i="4" s="1"/>
  <c r="K11" i="4"/>
  <c r="L11" i="4" s="1"/>
  <c r="K10" i="4"/>
  <c r="L10" i="4" s="1"/>
  <c r="K9" i="4"/>
  <c r="L9" i="4" s="1"/>
  <c r="I219" i="4"/>
  <c r="I206" i="4"/>
  <c r="I202" i="4"/>
  <c r="L191" i="4"/>
  <c r="M191" i="4" s="1"/>
  <c r="K190" i="4"/>
  <c r="M179" i="4"/>
  <c r="I175" i="4"/>
  <c r="L174" i="4"/>
  <c r="M174" i="4" s="1"/>
  <c r="I81" i="4"/>
  <c r="I67" i="4"/>
  <c r="I43" i="4"/>
  <c r="I31" i="4"/>
  <c r="I13" i="4"/>
  <c r="L8" i="4"/>
  <c r="M8" i="4" s="1"/>
  <c r="L7" i="4"/>
  <c r="M7" i="4" s="1"/>
  <c r="L6" i="4"/>
  <c r="M6" i="4" s="1"/>
  <c r="I490" i="6"/>
  <c r="I483" i="6"/>
  <c r="K496" i="6"/>
  <c r="L496" i="6" s="1"/>
  <c r="M496" i="6" s="1"/>
  <c r="K489" i="6"/>
  <c r="L489" i="6" s="1"/>
  <c r="M489" i="6" s="1"/>
  <c r="I476" i="6"/>
  <c r="I469" i="6"/>
  <c r="I462" i="6"/>
  <c r="K482" i="6"/>
  <c r="L482" i="6" s="1"/>
  <c r="M482" i="6" s="1"/>
  <c r="K475" i="6"/>
  <c r="L475" i="6" s="1"/>
  <c r="M475" i="6" s="1"/>
  <c r="K468" i="6"/>
  <c r="L468" i="6" s="1"/>
  <c r="M468" i="6" s="1"/>
  <c r="I437" i="6"/>
  <c r="I430" i="6"/>
  <c r="I423" i="6"/>
  <c r="I410" i="6"/>
  <c r="K443" i="6"/>
  <c r="L443" i="6" s="1"/>
  <c r="M443" i="6" s="1"/>
  <c r="K436" i="6"/>
  <c r="L436" i="6" s="1"/>
  <c r="M436" i="6" s="1"/>
  <c r="K429" i="6"/>
  <c r="L429" i="6" s="1"/>
  <c r="M429" i="6" s="1"/>
  <c r="K416" i="6"/>
  <c r="L416" i="6" s="1"/>
  <c r="M416" i="6" s="1"/>
  <c r="I403" i="6"/>
  <c r="K409" i="6"/>
  <c r="L409" i="6" s="1"/>
  <c r="M409" i="6" s="1"/>
  <c r="I380" i="6"/>
  <c r="I370" i="6"/>
  <c r="K386" i="6"/>
  <c r="L386" i="6" s="1"/>
  <c r="M386" i="6" s="1"/>
  <c r="K376" i="6"/>
  <c r="L376" i="6" s="1"/>
  <c r="M376" i="6" s="1"/>
  <c r="I363" i="6"/>
  <c r="K369" i="6"/>
  <c r="L369" i="6" s="1"/>
  <c r="M369" i="6" s="1"/>
  <c r="I345" i="6"/>
  <c r="I333" i="6"/>
  <c r="K351" i="6"/>
  <c r="L351" i="6" s="1"/>
  <c r="M351" i="6" s="1"/>
  <c r="K339" i="6"/>
  <c r="L339" i="6" s="1"/>
  <c r="M339" i="6" s="1"/>
  <c r="I326" i="6"/>
  <c r="K332" i="6"/>
  <c r="L332" i="6" s="1"/>
  <c r="M332" i="6" s="1"/>
  <c r="I308" i="6"/>
  <c r="K314" i="6"/>
  <c r="L314" i="6" s="1"/>
  <c r="M314" i="6" s="1"/>
  <c r="M308" i="6" s="1"/>
  <c r="I301" i="6"/>
  <c r="K307" i="6"/>
  <c r="L307" i="6" s="1"/>
  <c r="M307" i="6" s="1"/>
  <c r="I288" i="6"/>
  <c r="K294" i="6"/>
  <c r="L294" i="6" s="1"/>
  <c r="M294" i="6" s="1"/>
  <c r="I281" i="6"/>
  <c r="K287" i="6"/>
  <c r="L287" i="6" s="1"/>
  <c r="M287" i="6" s="1"/>
  <c r="I263" i="6"/>
  <c r="I256" i="6"/>
  <c r="K269" i="6"/>
  <c r="L269" i="6" s="1"/>
  <c r="M269" i="6" s="1"/>
  <c r="K262" i="6"/>
  <c r="L262" i="6" s="1"/>
  <c r="M262" i="6" s="1"/>
  <c r="I249" i="6"/>
  <c r="I242" i="6"/>
  <c r="I235" i="6"/>
  <c r="K255" i="6"/>
  <c r="L255" i="6" s="1"/>
  <c r="M255" i="6" s="1"/>
  <c r="K248" i="6"/>
  <c r="L248" i="6" s="1"/>
  <c r="M248" i="6" s="1"/>
  <c r="K241" i="6"/>
  <c r="L241" i="6" s="1"/>
  <c r="M241" i="6" s="1"/>
  <c r="I228" i="6"/>
  <c r="K234" i="6"/>
  <c r="L234" i="6" s="1"/>
  <c r="M234" i="6" s="1"/>
  <c r="I204" i="6"/>
  <c r="K210" i="6"/>
  <c r="L210" i="6" s="1"/>
  <c r="M210" i="6" s="1"/>
  <c r="I191" i="6"/>
  <c r="K197" i="6"/>
  <c r="L197" i="6" s="1"/>
  <c r="M197" i="6" s="1"/>
  <c r="I178" i="6"/>
  <c r="I171" i="6"/>
  <c r="K184" i="6"/>
  <c r="L184" i="6" s="1"/>
  <c r="M184" i="6" s="1"/>
  <c r="K177" i="6"/>
  <c r="L177" i="6" s="1"/>
  <c r="M177" i="6" s="1"/>
  <c r="I164" i="6"/>
  <c r="K170" i="6"/>
  <c r="L170" i="6" s="1"/>
  <c r="M170" i="6" s="1"/>
  <c r="I140" i="6"/>
  <c r="K146" i="6"/>
  <c r="L146" i="6" s="1"/>
  <c r="M146" i="6" s="1"/>
  <c r="I133" i="6"/>
  <c r="K139" i="6"/>
  <c r="L139" i="6" s="1"/>
  <c r="M139" i="6" s="1"/>
  <c r="I115" i="6"/>
  <c r="I108" i="6"/>
  <c r="K121" i="6"/>
  <c r="L121" i="6" s="1"/>
  <c r="M121" i="6" s="1"/>
  <c r="K114" i="6"/>
  <c r="L114" i="6" s="1"/>
  <c r="M114" i="6" s="1"/>
  <c r="I84" i="6"/>
  <c r="I77" i="6"/>
  <c r="K90" i="6"/>
  <c r="L90" i="6" s="1"/>
  <c r="M90" i="6" s="1"/>
  <c r="K83" i="6"/>
  <c r="L83" i="6" s="1"/>
  <c r="M83" i="6" s="1"/>
  <c r="I70" i="6"/>
  <c r="K76" i="6"/>
  <c r="L76" i="6" s="1"/>
  <c r="M76" i="6" s="1"/>
  <c r="I63" i="6"/>
  <c r="K69" i="6"/>
  <c r="L69" i="6" s="1"/>
  <c r="M69" i="6" s="1"/>
  <c r="I56" i="6"/>
  <c r="K62" i="6"/>
  <c r="L62" i="6" s="1"/>
  <c r="M62" i="6" s="1"/>
  <c r="I43" i="6"/>
  <c r="K49" i="6"/>
  <c r="L49" i="6" s="1"/>
  <c r="M49" i="6" s="1"/>
  <c r="I36" i="6"/>
  <c r="K42" i="6"/>
  <c r="L42" i="6" s="1"/>
  <c r="M42" i="6" s="1"/>
  <c r="I29" i="6"/>
  <c r="K35" i="6"/>
  <c r="L35" i="6" s="1"/>
  <c r="M35" i="6" s="1"/>
  <c r="I22" i="6"/>
  <c r="K28" i="6"/>
  <c r="L28" i="6" s="1"/>
  <c r="M28" i="6" s="1"/>
  <c r="I15" i="6"/>
  <c r="K21" i="6"/>
  <c r="L21" i="6" s="1"/>
  <c r="M21" i="6" s="1"/>
  <c r="P500" i="6"/>
  <c r="Q500" i="6" s="1"/>
  <c r="R500" i="6" s="1"/>
  <c r="P499" i="6"/>
  <c r="Q499" i="6" s="1"/>
  <c r="R499" i="6" s="1"/>
  <c r="P498" i="6"/>
  <c r="Q498" i="6" s="1"/>
  <c r="R498" i="6" s="1"/>
  <c r="N497" i="6"/>
  <c r="P495" i="6"/>
  <c r="Q495" i="6" s="1"/>
  <c r="R495" i="6" s="1"/>
  <c r="P494" i="6"/>
  <c r="Q494" i="6" s="1"/>
  <c r="R494" i="6" s="1"/>
  <c r="P493" i="6"/>
  <c r="Q493" i="6" s="1"/>
  <c r="R493" i="6" s="1"/>
  <c r="P492" i="6"/>
  <c r="Q492" i="6" s="1"/>
  <c r="R492" i="6" s="1"/>
  <c r="P491" i="6"/>
  <c r="Q491" i="6" s="1"/>
  <c r="R491" i="6" s="1"/>
  <c r="N490" i="6"/>
  <c r="P488" i="6"/>
  <c r="Q488" i="6" s="1"/>
  <c r="R488" i="6" s="1"/>
  <c r="P487" i="6"/>
  <c r="Q487" i="6" s="1"/>
  <c r="R487" i="6" s="1"/>
  <c r="P486" i="6"/>
  <c r="Q486" i="6" s="1"/>
  <c r="R486" i="6" s="1"/>
  <c r="P485" i="6"/>
  <c r="Q485" i="6" s="1"/>
  <c r="R485" i="6" s="1"/>
  <c r="P484" i="6"/>
  <c r="Q484" i="6" s="1"/>
  <c r="R484" i="6" s="1"/>
  <c r="N483" i="6"/>
  <c r="P481" i="6"/>
  <c r="Q481" i="6" s="1"/>
  <c r="R481" i="6" s="1"/>
  <c r="P480" i="6"/>
  <c r="Q480" i="6" s="1"/>
  <c r="R480" i="6" s="1"/>
  <c r="P479" i="6"/>
  <c r="Q479" i="6" s="1"/>
  <c r="R479" i="6" s="1"/>
  <c r="P478" i="6"/>
  <c r="Q478" i="6" s="1"/>
  <c r="R478" i="6" s="1"/>
  <c r="P477" i="6"/>
  <c r="Q477" i="6" s="1"/>
  <c r="R477" i="6" s="1"/>
  <c r="N476" i="6"/>
  <c r="P474" i="6"/>
  <c r="Q474" i="6" s="1"/>
  <c r="R474" i="6" s="1"/>
  <c r="P473" i="6"/>
  <c r="Q473" i="6" s="1"/>
  <c r="R473" i="6" s="1"/>
  <c r="P472" i="6"/>
  <c r="Q472" i="6" s="1"/>
  <c r="R472" i="6" s="1"/>
  <c r="P471" i="6"/>
  <c r="Q471" i="6" s="1"/>
  <c r="R471" i="6" s="1"/>
  <c r="P470" i="6"/>
  <c r="Q470" i="6" s="1"/>
  <c r="R470" i="6" s="1"/>
  <c r="N469" i="6"/>
  <c r="P467" i="6"/>
  <c r="Q467" i="6" s="1"/>
  <c r="R467" i="6" s="1"/>
  <c r="P466" i="6"/>
  <c r="Q466" i="6" s="1"/>
  <c r="R466" i="6" s="1"/>
  <c r="P465" i="6"/>
  <c r="Q465" i="6" s="1"/>
  <c r="R465" i="6" s="1"/>
  <c r="P464" i="6"/>
  <c r="Q464" i="6" s="1"/>
  <c r="R464" i="6" s="1"/>
  <c r="P463" i="6"/>
  <c r="Q463" i="6" s="1"/>
  <c r="R463" i="6" s="1"/>
  <c r="N462" i="6"/>
  <c r="N455" i="6"/>
  <c r="P454" i="6"/>
  <c r="Q454" i="6" s="1"/>
  <c r="R454" i="6" s="1"/>
  <c r="P453" i="6"/>
  <c r="Q453" i="6" s="1"/>
  <c r="R453" i="6" s="1"/>
  <c r="P452" i="6"/>
  <c r="Q452" i="6" s="1"/>
  <c r="R452" i="6" s="1"/>
  <c r="P451" i="6"/>
  <c r="Q451" i="6" s="1"/>
  <c r="R451" i="6" s="1"/>
  <c r="P450" i="6"/>
  <c r="Q450" i="6" s="1"/>
  <c r="R450" i="6" s="1"/>
  <c r="P449" i="6"/>
  <c r="Q449" i="6" s="1"/>
  <c r="R449" i="6" s="1"/>
  <c r="P447" i="6"/>
  <c r="Q447" i="6" s="1"/>
  <c r="R447" i="6" s="1"/>
  <c r="P446" i="6"/>
  <c r="Q446" i="6" s="1"/>
  <c r="R446" i="6" s="1"/>
  <c r="P445" i="6"/>
  <c r="Q445" i="6" s="1"/>
  <c r="N444" i="6"/>
  <c r="P442" i="6"/>
  <c r="Q442" i="6" s="1"/>
  <c r="R442" i="6" s="1"/>
  <c r="P441" i="6"/>
  <c r="Q441" i="6" s="1"/>
  <c r="R441" i="6" s="1"/>
  <c r="P440" i="6"/>
  <c r="Q440" i="6" s="1"/>
  <c r="R440" i="6" s="1"/>
  <c r="P439" i="6"/>
  <c r="Q439" i="6" s="1"/>
  <c r="R439" i="6" s="1"/>
  <c r="P438" i="6"/>
  <c r="Q438" i="6" s="1"/>
  <c r="N437" i="6"/>
  <c r="P435" i="6"/>
  <c r="Q435" i="6" s="1"/>
  <c r="R435" i="6" s="1"/>
  <c r="P434" i="6"/>
  <c r="Q434" i="6" s="1"/>
  <c r="R434" i="6" s="1"/>
  <c r="P433" i="6"/>
  <c r="Q433" i="6" s="1"/>
  <c r="R433" i="6" s="1"/>
  <c r="P432" i="6"/>
  <c r="Q432" i="6" s="1"/>
  <c r="R432" i="6" s="1"/>
  <c r="P431" i="6"/>
  <c r="Q431" i="6" s="1"/>
  <c r="N430" i="6"/>
  <c r="P428" i="6"/>
  <c r="Q428" i="6" s="1"/>
  <c r="R428" i="6" s="1"/>
  <c r="P427" i="6"/>
  <c r="Q427" i="6" s="1"/>
  <c r="R427" i="6" s="1"/>
  <c r="P426" i="6"/>
  <c r="Q426" i="6" s="1"/>
  <c r="R426" i="6" s="1"/>
  <c r="P425" i="6"/>
  <c r="Q425" i="6" s="1"/>
  <c r="R425" i="6" s="1"/>
  <c r="P424" i="6"/>
  <c r="Q424" i="6" s="1"/>
  <c r="N423" i="6"/>
  <c r="P422" i="6"/>
  <c r="Q422" i="6" s="1"/>
  <c r="R422" i="6" s="1"/>
  <c r="P421" i="6"/>
  <c r="Q421" i="6" s="1"/>
  <c r="R421" i="6" s="1"/>
  <c r="P420" i="6"/>
  <c r="Q420" i="6" s="1"/>
  <c r="R420" i="6" s="1"/>
  <c r="P419" i="6"/>
  <c r="Q419" i="6" s="1"/>
  <c r="R419" i="6" s="1"/>
  <c r="P418" i="6"/>
  <c r="Q418" i="6" s="1"/>
  <c r="N417" i="6"/>
  <c r="P415" i="6"/>
  <c r="Q415" i="6" s="1"/>
  <c r="R415" i="6" s="1"/>
  <c r="P414" i="6"/>
  <c r="Q414" i="6" s="1"/>
  <c r="R414" i="6" s="1"/>
  <c r="P413" i="6"/>
  <c r="Q413" i="6" s="1"/>
  <c r="R413" i="6" s="1"/>
  <c r="P412" i="6"/>
  <c r="Q412" i="6" s="1"/>
  <c r="R412" i="6" s="1"/>
  <c r="P411" i="6"/>
  <c r="Q411" i="6" s="1"/>
  <c r="N410" i="6"/>
  <c r="P408" i="6"/>
  <c r="Q408" i="6" s="1"/>
  <c r="R408" i="6" s="1"/>
  <c r="P407" i="6"/>
  <c r="Q407" i="6" s="1"/>
  <c r="R407" i="6" s="1"/>
  <c r="P406" i="6"/>
  <c r="Q406" i="6" s="1"/>
  <c r="R406" i="6" s="1"/>
  <c r="P405" i="6"/>
  <c r="Q405" i="6" s="1"/>
  <c r="R405" i="6" s="1"/>
  <c r="P404" i="6"/>
  <c r="Q404" i="6" s="1"/>
  <c r="N403" i="6"/>
  <c r="P402" i="6"/>
  <c r="Q402" i="6" s="1"/>
  <c r="R402" i="6" s="1"/>
  <c r="P401" i="6"/>
  <c r="Q401" i="6" s="1"/>
  <c r="R401" i="6" s="1"/>
  <c r="P400" i="6"/>
  <c r="Q400" i="6" s="1"/>
  <c r="R400" i="6" s="1"/>
  <c r="P399" i="6"/>
  <c r="Q399" i="6" s="1"/>
  <c r="R399" i="6" s="1"/>
  <c r="P398" i="6"/>
  <c r="Q398" i="6" s="1"/>
  <c r="R398" i="6" s="1"/>
  <c r="P397" i="6"/>
  <c r="Q397" i="6" s="1"/>
  <c r="R397" i="6" s="1"/>
  <c r="P396" i="6"/>
  <c r="Q396" i="6" s="1"/>
  <c r="R396" i="6" s="1"/>
  <c r="P395" i="6"/>
  <c r="Q395" i="6" s="1"/>
  <c r="R395" i="6" s="1"/>
  <c r="P394" i="6"/>
  <c r="Q394" i="6" s="1"/>
  <c r="R394" i="6" s="1"/>
  <c r="P393" i="6"/>
  <c r="Q393" i="6" s="1"/>
  <c r="R393" i="6" s="1"/>
  <c r="N392" i="6"/>
  <c r="P391" i="6"/>
  <c r="Q391" i="6" s="1"/>
  <c r="R391" i="6" s="1"/>
  <c r="P390" i="6"/>
  <c r="Q390" i="6" s="1"/>
  <c r="R390" i="6" s="1"/>
  <c r="P389" i="6"/>
  <c r="Q389" i="6" s="1"/>
  <c r="R389" i="6" s="1"/>
  <c r="P388" i="6"/>
  <c r="Q388" i="6" s="1"/>
  <c r="N387" i="6"/>
  <c r="P385" i="6"/>
  <c r="Q385" i="6" s="1"/>
  <c r="R385" i="6" s="1"/>
  <c r="P384" i="6"/>
  <c r="Q384" i="6" s="1"/>
  <c r="R384" i="6" s="1"/>
  <c r="P383" i="6"/>
  <c r="Q383" i="6" s="1"/>
  <c r="R383" i="6" s="1"/>
  <c r="P382" i="6"/>
  <c r="Q382" i="6" s="1"/>
  <c r="R382" i="6" s="1"/>
  <c r="P381" i="6"/>
  <c r="Q381" i="6" s="1"/>
  <c r="N380" i="6"/>
  <c r="P379" i="6"/>
  <c r="Q379" i="6" s="1"/>
  <c r="R379" i="6" s="1"/>
  <c r="P378" i="6"/>
  <c r="Q378" i="6" s="1"/>
  <c r="R378" i="6" s="1"/>
  <c r="N377" i="6"/>
  <c r="P375" i="6"/>
  <c r="Q375" i="6" s="1"/>
  <c r="R375" i="6" s="1"/>
  <c r="P374" i="6"/>
  <c r="Q374" i="6" s="1"/>
  <c r="R374" i="6" s="1"/>
  <c r="P373" i="6"/>
  <c r="Q373" i="6" s="1"/>
  <c r="R373" i="6" s="1"/>
  <c r="P372" i="6"/>
  <c r="Q372" i="6" s="1"/>
  <c r="R372" i="6" s="1"/>
  <c r="P371" i="6"/>
  <c r="Q371" i="6" s="1"/>
  <c r="R371" i="6" s="1"/>
  <c r="N370" i="6"/>
  <c r="P368" i="6"/>
  <c r="Q368" i="6" s="1"/>
  <c r="R368" i="6" s="1"/>
  <c r="P367" i="6"/>
  <c r="Q367" i="6" s="1"/>
  <c r="R367" i="6" s="1"/>
  <c r="P366" i="6"/>
  <c r="Q366" i="6" s="1"/>
  <c r="R366" i="6" s="1"/>
  <c r="P365" i="6"/>
  <c r="Q365" i="6" s="1"/>
  <c r="R365" i="6" s="1"/>
  <c r="P364" i="6"/>
  <c r="Q364" i="6" s="1"/>
  <c r="R364" i="6" s="1"/>
  <c r="N363" i="6"/>
  <c r="P362" i="6"/>
  <c r="Q362" i="6" s="1"/>
  <c r="R362" i="6" s="1"/>
  <c r="P361" i="6"/>
  <c r="Q361" i="6" s="1"/>
  <c r="R361" i="6" s="1"/>
  <c r="P360" i="6"/>
  <c r="Q360" i="6" s="1"/>
  <c r="R360" i="6" s="1"/>
  <c r="P359" i="6"/>
  <c r="Q359" i="6" s="1"/>
  <c r="R359" i="6" s="1"/>
  <c r="P358" i="6"/>
  <c r="Q358" i="6" s="1"/>
  <c r="R358" i="6" s="1"/>
  <c r="P357" i="6"/>
  <c r="Q357" i="6" s="1"/>
  <c r="R357" i="6" s="1"/>
  <c r="P356" i="6"/>
  <c r="Q356" i="6" s="1"/>
  <c r="R356" i="6" s="1"/>
  <c r="P355" i="6"/>
  <c r="Q355" i="6" s="1"/>
  <c r="R355" i="6" s="1"/>
  <c r="P354" i="6"/>
  <c r="Q354" i="6" s="1"/>
  <c r="R354" i="6" s="1"/>
  <c r="P353" i="6"/>
  <c r="Q353" i="6" s="1"/>
  <c r="N352" i="6"/>
  <c r="P350" i="6"/>
  <c r="Q350" i="6" s="1"/>
  <c r="R350" i="6" s="1"/>
  <c r="P349" i="6"/>
  <c r="Q349" i="6" s="1"/>
  <c r="R349" i="6" s="1"/>
  <c r="P348" i="6"/>
  <c r="Q348" i="6" s="1"/>
  <c r="R348" i="6" s="1"/>
  <c r="P347" i="6"/>
  <c r="Q347" i="6" s="1"/>
  <c r="R347" i="6" s="1"/>
  <c r="P346" i="6"/>
  <c r="Q346" i="6" s="1"/>
  <c r="N345" i="6"/>
  <c r="P344" i="6"/>
  <c r="Q344" i="6" s="1"/>
  <c r="R344" i="6" s="1"/>
  <c r="P343" i="6"/>
  <c r="Q343" i="6" s="1"/>
  <c r="R343" i="6" s="1"/>
  <c r="P342" i="6"/>
  <c r="Q342" i="6" s="1"/>
  <c r="R342" i="6" s="1"/>
  <c r="P341" i="6"/>
  <c r="Q341" i="6" s="1"/>
  <c r="N340" i="6"/>
  <c r="P338" i="6"/>
  <c r="Q338" i="6" s="1"/>
  <c r="R338" i="6" s="1"/>
  <c r="P337" i="6"/>
  <c r="Q337" i="6" s="1"/>
  <c r="R337" i="6" s="1"/>
  <c r="P336" i="6"/>
  <c r="Q336" i="6" s="1"/>
  <c r="R336" i="6" s="1"/>
  <c r="P335" i="6"/>
  <c r="Q335" i="6" s="1"/>
  <c r="R335" i="6" s="1"/>
  <c r="P334" i="6"/>
  <c r="Q334" i="6" s="1"/>
  <c r="N333" i="6"/>
  <c r="P331" i="6"/>
  <c r="Q331" i="6" s="1"/>
  <c r="R331" i="6" s="1"/>
  <c r="P330" i="6"/>
  <c r="Q330" i="6" s="1"/>
  <c r="R330" i="6" s="1"/>
  <c r="P329" i="6"/>
  <c r="Q329" i="6" s="1"/>
  <c r="R329" i="6" s="1"/>
  <c r="P328" i="6"/>
  <c r="Q328" i="6" s="1"/>
  <c r="R328" i="6" s="1"/>
  <c r="P327" i="6"/>
  <c r="Q327" i="6" s="1"/>
  <c r="N326" i="6"/>
  <c r="P325" i="6"/>
  <c r="Q325" i="6" s="1"/>
  <c r="R325" i="6" s="1"/>
  <c r="P324" i="6"/>
  <c r="Q324" i="6" s="1"/>
  <c r="R324" i="6" s="1"/>
  <c r="P323" i="6"/>
  <c r="Q323" i="6" s="1"/>
  <c r="R323" i="6" s="1"/>
  <c r="P322" i="6"/>
  <c r="Q322" i="6" s="1"/>
  <c r="R322" i="6" s="1"/>
  <c r="P321" i="6"/>
  <c r="Q321" i="6" s="1"/>
  <c r="R321" i="6" s="1"/>
  <c r="P320" i="6"/>
  <c r="Q320" i="6" s="1"/>
  <c r="R320" i="6" s="1"/>
  <c r="P319" i="6"/>
  <c r="Q319" i="6" s="1"/>
  <c r="R319" i="6" s="1"/>
  <c r="P318" i="6"/>
  <c r="Q318" i="6" s="1"/>
  <c r="R318" i="6" s="1"/>
  <c r="P317" i="6"/>
  <c r="Q317" i="6" s="1"/>
  <c r="R317" i="6" s="1"/>
  <c r="P316" i="6"/>
  <c r="Q316" i="6" s="1"/>
  <c r="N315" i="6"/>
  <c r="P313" i="6"/>
  <c r="Q313" i="6" s="1"/>
  <c r="R313" i="6" s="1"/>
  <c r="P312" i="6"/>
  <c r="Q312" i="6" s="1"/>
  <c r="R312" i="6" s="1"/>
  <c r="P311" i="6"/>
  <c r="Q311" i="6" s="1"/>
  <c r="R311" i="6" s="1"/>
  <c r="P310" i="6"/>
  <c r="Q310" i="6" s="1"/>
  <c r="R310" i="6" s="1"/>
  <c r="P309" i="6"/>
  <c r="Q309" i="6" s="1"/>
  <c r="N308" i="6"/>
  <c r="P306" i="6"/>
  <c r="Q306" i="6" s="1"/>
  <c r="R306" i="6" s="1"/>
  <c r="P305" i="6"/>
  <c r="Q305" i="6" s="1"/>
  <c r="R305" i="6" s="1"/>
  <c r="P304" i="6"/>
  <c r="Q304" i="6" s="1"/>
  <c r="R304" i="6" s="1"/>
  <c r="P303" i="6"/>
  <c r="Q303" i="6" s="1"/>
  <c r="R303" i="6" s="1"/>
  <c r="P302" i="6"/>
  <c r="Q302" i="6" s="1"/>
  <c r="N301" i="6"/>
  <c r="P300" i="6"/>
  <c r="Q300" i="6" s="1"/>
  <c r="R300" i="6" s="1"/>
  <c r="P299" i="6"/>
  <c r="Q299" i="6" s="1"/>
  <c r="R299" i="6" s="1"/>
  <c r="P298" i="6"/>
  <c r="Q298" i="6" s="1"/>
  <c r="R298" i="6" s="1"/>
  <c r="P297" i="6"/>
  <c r="Q297" i="6" s="1"/>
  <c r="R297" i="6" s="1"/>
  <c r="P296" i="6"/>
  <c r="Q296" i="6" s="1"/>
  <c r="N295" i="6"/>
  <c r="P293" i="6"/>
  <c r="Q293" i="6" s="1"/>
  <c r="R293" i="6" s="1"/>
  <c r="P292" i="6"/>
  <c r="Q292" i="6" s="1"/>
  <c r="R292" i="6" s="1"/>
  <c r="P291" i="6"/>
  <c r="Q291" i="6" s="1"/>
  <c r="R291" i="6" s="1"/>
  <c r="P290" i="6"/>
  <c r="Q290" i="6" s="1"/>
  <c r="R290" i="6" s="1"/>
  <c r="P289" i="6"/>
  <c r="Q289" i="6" s="1"/>
  <c r="N288" i="6"/>
  <c r="P286" i="6"/>
  <c r="Q286" i="6" s="1"/>
  <c r="R286" i="6" s="1"/>
  <c r="P285" i="6"/>
  <c r="Q285" i="6" s="1"/>
  <c r="R285" i="6" s="1"/>
  <c r="P284" i="6"/>
  <c r="Q284" i="6" s="1"/>
  <c r="R284" i="6" s="1"/>
  <c r="P283" i="6"/>
  <c r="Q283" i="6" s="1"/>
  <c r="R283" i="6" s="1"/>
  <c r="P282" i="6"/>
  <c r="Q282" i="6" s="1"/>
  <c r="N281" i="6"/>
  <c r="P280" i="6"/>
  <c r="Q280" i="6" s="1"/>
  <c r="R280" i="6" s="1"/>
  <c r="P279" i="6"/>
  <c r="Q279" i="6" s="1"/>
  <c r="R279" i="6" s="1"/>
  <c r="P278" i="6"/>
  <c r="Q278" i="6" s="1"/>
  <c r="R278" i="6" s="1"/>
  <c r="P277" i="6"/>
  <c r="Q277" i="6" s="1"/>
  <c r="R277" i="6" s="1"/>
  <c r="P276" i="6"/>
  <c r="Q276" i="6" s="1"/>
  <c r="R276" i="6" s="1"/>
  <c r="P275" i="6"/>
  <c r="Q275" i="6" s="1"/>
  <c r="R275" i="6" s="1"/>
  <c r="P274" i="6"/>
  <c r="Q274" i="6" s="1"/>
  <c r="R274" i="6" s="1"/>
  <c r="P273" i="6"/>
  <c r="Q273" i="6" s="1"/>
  <c r="R273" i="6" s="1"/>
  <c r="P272" i="6"/>
  <c r="Q272" i="6" s="1"/>
  <c r="R272" i="6" s="1"/>
  <c r="P271" i="6"/>
  <c r="Q271" i="6" s="1"/>
  <c r="R271" i="6" s="1"/>
  <c r="N270" i="6"/>
  <c r="P268" i="6"/>
  <c r="Q268" i="6" s="1"/>
  <c r="R268" i="6" s="1"/>
  <c r="P267" i="6"/>
  <c r="Q267" i="6" s="1"/>
  <c r="R267" i="6" s="1"/>
  <c r="P266" i="6"/>
  <c r="Q266" i="6" s="1"/>
  <c r="R266" i="6" s="1"/>
  <c r="P265" i="6"/>
  <c r="Q265" i="6" s="1"/>
  <c r="R265" i="6" s="1"/>
  <c r="P264" i="6"/>
  <c r="Q264" i="6" s="1"/>
  <c r="R264" i="6" s="1"/>
  <c r="N263" i="6"/>
  <c r="P261" i="6"/>
  <c r="Q261" i="6" s="1"/>
  <c r="R261" i="6" s="1"/>
  <c r="P260" i="6"/>
  <c r="Q260" i="6" s="1"/>
  <c r="R260" i="6" s="1"/>
  <c r="P259" i="6"/>
  <c r="Q259" i="6" s="1"/>
  <c r="R259" i="6" s="1"/>
  <c r="P258" i="6"/>
  <c r="Q258" i="6" s="1"/>
  <c r="R258" i="6" s="1"/>
  <c r="P257" i="6"/>
  <c r="Q257" i="6" s="1"/>
  <c r="R257" i="6" s="1"/>
  <c r="N256" i="6"/>
  <c r="P254" i="6"/>
  <c r="Q254" i="6" s="1"/>
  <c r="R254" i="6" s="1"/>
  <c r="P253" i="6"/>
  <c r="Q253" i="6" s="1"/>
  <c r="R253" i="6" s="1"/>
  <c r="P252" i="6"/>
  <c r="Q252" i="6" s="1"/>
  <c r="R252" i="6" s="1"/>
  <c r="P251" i="6"/>
  <c r="Q251" i="6" s="1"/>
  <c r="R251" i="6" s="1"/>
  <c r="P250" i="6"/>
  <c r="Q250" i="6" s="1"/>
  <c r="R250" i="6" s="1"/>
  <c r="N249" i="6"/>
  <c r="P247" i="6"/>
  <c r="Q247" i="6" s="1"/>
  <c r="R247" i="6" s="1"/>
  <c r="P246" i="6"/>
  <c r="Q246" i="6" s="1"/>
  <c r="R246" i="6" s="1"/>
  <c r="P245" i="6"/>
  <c r="Q245" i="6" s="1"/>
  <c r="R245" i="6" s="1"/>
  <c r="P244" i="6"/>
  <c r="Q244" i="6" s="1"/>
  <c r="R244" i="6" s="1"/>
  <c r="P243" i="6"/>
  <c r="Q243" i="6" s="1"/>
  <c r="R243" i="6" s="1"/>
  <c r="N242" i="6"/>
  <c r="P240" i="6"/>
  <c r="Q240" i="6" s="1"/>
  <c r="R240" i="6" s="1"/>
  <c r="P239" i="6"/>
  <c r="Q239" i="6" s="1"/>
  <c r="R239" i="6" s="1"/>
  <c r="P238" i="6"/>
  <c r="Q238" i="6" s="1"/>
  <c r="R238" i="6" s="1"/>
  <c r="P237" i="6"/>
  <c r="Q237" i="6" s="1"/>
  <c r="R237" i="6" s="1"/>
  <c r="P236" i="6"/>
  <c r="Q236" i="6" s="1"/>
  <c r="R236" i="6" s="1"/>
  <c r="N235" i="6"/>
  <c r="P233" i="6"/>
  <c r="Q233" i="6" s="1"/>
  <c r="R233" i="6" s="1"/>
  <c r="P232" i="6"/>
  <c r="Q232" i="6" s="1"/>
  <c r="R232" i="6" s="1"/>
  <c r="P231" i="6"/>
  <c r="Q231" i="6" s="1"/>
  <c r="R231" i="6" s="1"/>
  <c r="P230" i="6"/>
  <c r="Q230" i="6" s="1"/>
  <c r="R230" i="6" s="1"/>
  <c r="P229" i="6"/>
  <c r="Q229" i="6" s="1"/>
  <c r="R229" i="6" s="1"/>
  <c r="N228" i="6"/>
  <c r="P227" i="6"/>
  <c r="Q227" i="6" s="1"/>
  <c r="R227" i="6" s="1"/>
  <c r="P226" i="6"/>
  <c r="Q226" i="6" s="1"/>
  <c r="R226" i="6" s="1"/>
  <c r="P225" i="6"/>
  <c r="Q225" i="6" s="1"/>
  <c r="R225" i="6" s="1"/>
  <c r="P224" i="6"/>
  <c r="Q224" i="6" s="1"/>
  <c r="R224" i="6" s="1"/>
  <c r="P223" i="6"/>
  <c r="Q223" i="6" s="1"/>
  <c r="R223" i="6" s="1"/>
  <c r="N222" i="6"/>
  <c r="P221" i="6"/>
  <c r="Q221" i="6" s="1"/>
  <c r="R221" i="6" s="1"/>
  <c r="P220" i="6"/>
  <c r="Q220" i="6" s="1"/>
  <c r="R220" i="6" s="1"/>
  <c r="P219" i="6"/>
  <c r="Q219" i="6" s="1"/>
  <c r="R219" i="6" s="1"/>
  <c r="P218" i="6"/>
  <c r="Q218" i="6" s="1"/>
  <c r="R218" i="6" s="1"/>
  <c r="P217" i="6"/>
  <c r="Q217" i="6" s="1"/>
  <c r="R217" i="6" s="1"/>
  <c r="P216" i="6"/>
  <c r="Q216" i="6" s="1"/>
  <c r="R216" i="6" s="1"/>
  <c r="P215" i="6"/>
  <c r="Q215" i="6" s="1"/>
  <c r="R215" i="6" s="1"/>
  <c r="P214" i="6"/>
  <c r="Q214" i="6" s="1"/>
  <c r="R214" i="6" s="1"/>
  <c r="P213" i="6"/>
  <c r="Q213" i="6" s="1"/>
  <c r="R213" i="6" s="1"/>
  <c r="P212" i="6"/>
  <c r="Q212" i="6" s="1"/>
  <c r="N211" i="6"/>
  <c r="P209" i="6"/>
  <c r="Q209" i="6" s="1"/>
  <c r="R209" i="6" s="1"/>
  <c r="P208" i="6"/>
  <c r="Q208" i="6" s="1"/>
  <c r="R208" i="6" s="1"/>
  <c r="P207" i="6"/>
  <c r="Q207" i="6" s="1"/>
  <c r="R207" i="6" s="1"/>
  <c r="P206" i="6"/>
  <c r="Q206" i="6" s="1"/>
  <c r="R206" i="6" s="1"/>
  <c r="P205" i="6"/>
  <c r="Q205" i="6" s="1"/>
  <c r="N204" i="6"/>
  <c r="P203" i="6"/>
  <c r="Q203" i="6" s="1"/>
  <c r="R203" i="6" s="1"/>
  <c r="P202" i="6"/>
  <c r="Q202" i="6" s="1"/>
  <c r="R202" i="6" s="1"/>
  <c r="P201" i="6"/>
  <c r="Q201" i="6" s="1"/>
  <c r="R201" i="6" s="1"/>
  <c r="P200" i="6"/>
  <c r="Q200" i="6" s="1"/>
  <c r="R200" i="6" s="1"/>
  <c r="P199" i="6"/>
  <c r="Q199" i="6" s="1"/>
  <c r="N198" i="6"/>
  <c r="P196" i="6"/>
  <c r="Q196" i="6" s="1"/>
  <c r="R196" i="6" s="1"/>
  <c r="P195" i="6"/>
  <c r="Q195" i="6" s="1"/>
  <c r="R195" i="6" s="1"/>
  <c r="P194" i="6"/>
  <c r="Q194" i="6" s="1"/>
  <c r="R194" i="6" s="1"/>
  <c r="P193" i="6"/>
  <c r="Q193" i="6" s="1"/>
  <c r="R193" i="6" s="1"/>
  <c r="P192" i="6"/>
  <c r="Q192" i="6" s="1"/>
  <c r="N191" i="6"/>
  <c r="P190" i="6"/>
  <c r="Q190" i="6" s="1"/>
  <c r="R190" i="6" s="1"/>
  <c r="P189" i="6"/>
  <c r="Q189" i="6" s="1"/>
  <c r="R189" i="6" s="1"/>
  <c r="P188" i="6"/>
  <c r="Q188" i="6" s="1"/>
  <c r="R188" i="6" s="1"/>
  <c r="P187" i="6"/>
  <c r="Q187" i="6" s="1"/>
  <c r="R187" i="6" s="1"/>
  <c r="P186" i="6"/>
  <c r="Q186" i="6" s="1"/>
  <c r="N185" i="6"/>
  <c r="P183" i="6"/>
  <c r="Q183" i="6" s="1"/>
  <c r="R183" i="6" s="1"/>
  <c r="P182" i="6"/>
  <c r="Q182" i="6" s="1"/>
  <c r="R182" i="6" s="1"/>
  <c r="P181" i="6"/>
  <c r="Q181" i="6" s="1"/>
  <c r="R181" i="6" s="1"/>
  <c r="P180" i="6"/>
  <c r="Q180" i="6" s="1"/>
  <c r="R180" i="6" s="1"/>
  <c r="P179" i="6"/>
  <c r="Q179" i="6" s="1"/>
  <c r="N178" i="6"/>
  <c r="P176" i="6"/>
  <c r="Q176" i="6" s="1"/>
  <c r="R176" i="6" s="1"/>
  <c r="P175" i="6"/>
  <c r="Q175" i="6" s="1"/>
  <c r="R175" i="6" s="1"/>
  <c r="P174" i="6"/>
  <c r="Q174" i="6" s="1"/>
  <c r="R174" i="6" s="1"/>
  <c r="P173" i="6"/>
  <c r="Q173" i="6" s="1"/>
  <c r="R173" i="6" s="1"/>
  <c r="P172" i="6"/>
  <c r="Q172" i="6" s="1"/>
  <c r="N171" i="6"/>
  <c r="P169" i="6"/>
  <c r="Q169" i="6" s="1"/>
  <c r="R169" i="6" s="1"/>
  <c r="P168" i="6"/>
  <c r="Q168" i="6" s="1"/>
  <c r="R168" i="6" s="1"/>
  <c r="P167" i="6"/>
  <c r="Q167" i="6" s="1"/>
  <c r="R167" i="6" s="1"/>
  <c r="P166" i="6"/>
  <c r="Q166" i="6" s="1"/>
  <c r="R166" i="6" s="1"/>
  <c r="P165" i="6"/>
  <c r="Q165" i="6" s="1"/>
  <c r="N164" i="6"/>
  <c r="P163" i="6"/>
  <c r="Q163" i="6" s="1"/>
  <c r="R163" i="6" s="1"/>
  <c r="P162" i="6"/>
  <c r="Q162" i="6" s="1"/>
  <c r="R162" i="6" s="1"/>
  <c r="P161" i="6"/>
  <c r="Q161" i="6" s="1"/>
  <c r="R161" i="6" s="1"/>
  <c r="P160" i="6"/>
  <c r="Q160" i="6" s="1"/>
  <c r="P159" i="6"/>
  <c r="Q159" i="6" s="1"/>
  <c r="R159" i="6" s="1"/>
  <c r="N158" i="6"/>
  <c r="P157" i="6"/>
  <c r="Q157" i="6" s="1"/>
  <c r="R157" i="6" s="1"/>
  <c r="P156" i="6"/>
  <c r="Q156" i="6" s="1"/>
  <c r="R156" i="6" s="1"/>
  <c r="P155" i="6"/>
  <c r="Q155" i="6" s="1"/>
  <c r="R155" i="6" s="1"/>
  <c r="P154" i="6"/>
  <c r="Q154" i="6" s="1"/>
  <c r="R154" i="6" s="1"/>
  <c r="P153" i="6"/>
  <c r="Q153" i="6" s="1"/>
  <c r="R153" i="6" s="1"/>
  <c r="P152" i="6"/>
  <c r="Q152" i="6" s="1"/>
  <c r="R152" i="6" s="1"/>
  <c r="P151" i="6"/>
  <c r="Q151" i="6" s="1"/>
  <c r="R151" i="6" s="1"/>
  <c r="P150" i="6"/>
  <c r="Q150" i="6" s="1"/>
  <c r="R150" i="6" s="1"/>
  <c r="P149" i="6"/>
  <c r="Q149" i="6" s="1"/>
  <c r="R149" i="6" s="1"/>
  <c r="P148" i="6"/>
  <c r="Q148" i="6" s="1"/>
  <c r="N147" i="6"/>
  <c r="P145" i="6"/>
  <c r="Q145" i="6" s="1"/>
  <c r="R145" i="6" s="1"/>
  <c r="P144" i="6"/>
  <c r="Q144" i="6" s="1"/>
  <c r="R144" i="6" s="1"/>
  <c r="P143" i="6"/>
  <c r="Q143" i="6" s="1"/>
  <c r="R143" i="6" s="1"/>
  <c r="P142" i="6"/>
  <c r="Q142" i="6" s="1"/>
  <c r="R142" i="6" s="1"/>
  <c r="P141" i="6"/>
  <c r="Q141" i="6" s="1"/>
  <c r="N140" i="6"/>
  <c r="P138" i="6"/>
  <c r="Q138" i="6" s="1"/>
  <c r="R138" i="6" s="1"/>
  <c r="P137" i="6"/>
  <c r="Q137" i="6" s="1"/>
  <c r="R137" i="6" s="1"/>
  <c r="P136" i="6"/>
  <c r="Q136" i="6" s="1"/>
  <c r="R136" i="6" s="1"/>
  <c r="P135" i="6"/>
  <c r="Q135" i="6" s="1"/>
  <c r="R135" i="6" s="1"/>
  <c r="P134" i="6"/>
  <c r="Q134" i="6" s="1"/>
  <c r="N133" i="6"/>
  <c r="P132" i="6"/>
  <c r="Q132" i="6" s="1"/>
  <c r="R132" i="6" s="1"/>
  <c r="P131" i="6"/>
  <c r="Q131" i="6" s="1"/>
  <c r="R131" i="6" s="1"/>
  <c r="P130" i="6"/>
  <c r="Q130" i="6" s="1"/>
  <c r="R130" i="6" s="1"/>
  <c r="P129" i="6"/>
  <c r="Q129" i="6" s="1"/>
  <c r="R129" i="6" s="1"/>
  <c r="P128" i="6"/>
  <c r="Q128" i="6" s="1"/>
  <c r="R128" i="6" s="1"/>
  <c r="P127" i="6"/>
  <c r="Q127" i="6" s="1"/>
  <c r="R127" i="6" s="1"/>
  <c r="P126" i="6"/>
  <c r="Q126" i="6" s="1"/>
  <c r="R126" i="6" s="1"/>
  <c r="P125" i="6"/>
  <c r="Q125" i="6" s="1"/>
  <c r="R125" i="6" s="1"/>
  <c r="P124" i="6"/>
  <c r="Q124" i="6" s="1"/>
  <c r="R124" i="6" s="1"/>
  <c r="P123" i="6"/>
  <c r="Q123" i="6" s="1"/>
  <c r="R123" i="6" s="1"/>
  <c r="N122" i="6"/>
  <c r="P120" i="6"/>
  <c r="Q120" i="6" s="1"/>
  <c r="R120" i="6" s="1"/>
  <c r="P119" i="6"/>
  <c r="Q119" i="6" s="1"/>
  <c r="R119" i="6" s="1"/>
  <c r="P118" i="6"/>
  <c r="Q118" i="6" s="1"/>
  <c r="R118" i="6" s="1"/>
  <c r="P117" i="6"/>
  <c r="Q117" i="6" s="1"/>
  <c r="R117" i="6" s="1"/>
  <c r="P116" i="6"/>
  <c r="Q116" i="6" s="1"/>
  <c r="R116" i="6" s="1"/>
  <c r="N115" i="6"/>
  <c r="P113" i="6"/>
  <c r="Q113" i="6" s="1"/>
  <c r="R113" i="6" s="1"/>
  <c r="P112" i="6"/>
  <c r="Q112" i="6" s="1"/>
  <c r="R112" i="6" s="1"/>
  <c r="P111" i="6"/>
  <c r="Q111" i="6" s="1"/>
  <c r="R111" i="6" s="1"/>
  <c r="P110" i="6"/>
  <c r="Q110" i="6" s="1"/>
  <c r="R110" i="6" s="1"/>
  <c r="P109" i="6"/>
  <c r="Q109" i="6" s="1"/>
  <c r="R109" i="6" s="1"/>
  <c r="N108" i="6"/>
  <c r="P107" i="6"/>
  <c r="Q107" i="6" s="1"/>
  <c r="R107" i="6" s="1"/>
  <c r="P106" i="6"/>
  <c r="Q106" i="6" s="1"/>
  <c r="R106" i="6" s="1"/>
  <c r="P105" i="6"/>
  <c r="Q105" i="6" s="1"/>
  <c r="R105" i="6" s="1"/>
  <c r="P104" i="6"/>
  <c r="Q104" i="6" s="1"/>
  <c r="R104" i="6" s="1"/>
  <c r="P103" i="6"/>
  <c r="Q103" i="6" s="1"/>
  <c r="R103" i="6" s="1"/>
  <c r="N102" i="6"/>
  <c r="P101" i="6"/>
  <c r="Q101" i="6" s="1"/>
  <c r="R101" i="6" s="1"/>
  <c r="P100" i="6"/>
  <c r="Q100" i="6" s="1"/>
  <c r="R100" i="6" s="1"/>
  <c r="P99" i="6"/>
  <c r="Q99" i="6" s="1"/>
  <c r="R99" i="6" s="1"/>
  <c r="P98" i="6"/>
  <c r="Q98" i="6" s="1"/>
  <c r="R98" i="6" s="1"/>
  <c r="P97" i="6"/>
  <c r="Q97" i="6" s="1"/>
  <c r="R97" i="6" s="1"/>
  <c r="P96" i="6"/>
  <c r="Q96" i="6" s="1"/>
  <c r="R96" i="6" s="1"/>
  <c r="P95" i="6"/>
  <c r="Q95" i="6" s="1"/>
  <c r="R95" i="6" s="1"/>
  <c r="P94" i="6"/>
  <c r="Q94" i="6" s="1"/>
  <c r="R94" i="6" s="1"/>
  <c r="P93" i="6"/>
  <c r="Q93" i="6" s="1"/>
  <c r="R93" i="6" s="1"/>
  <c r="P92" i="6"/>
  <c r="Q92" i="6" s="1"/>
  <c r="N91" i="6"/>
  <c r="P89" i="6"/>
  <c r="Q89" i="6" s="1"/>
  <c r="R89" i="6" s="1"/>
  <c r="P88" i="6"/>
  <c r="Q88" i="6" s="1"/>
  <c r="R88" i="6" s="1"/>
  <c r="P87" i="6"/>
  <c r="Q87" i="6" s="1"/>
  <c r="R87" i="6" s="1"/>
  <c r="P86" i="6"/>
  <c r="Q86" i="6" s="1"/>
  <c r="R86" i="6" s="1"/>
  <c r="P85" i="6"/>
  <c r="Q85" i="6" s="1"/>
  <c r="N84" i="6"/>
  <c r="P82" i="6"/>
  <c r="Q82" i="6" s="1"/>
  <c r="R82" i="6" s="1"/>
  <c r="P81" i="6"/>
  <c r="Q81" i="6" s="1"/>
  <c r="R81" i="6" s="1"/>
  <c r="P80" i="6"/>
  <c r="Q80" i="6" s="1"/>
  <c r="R80" i="6" s="1"/>
  <c r="P79" i="6"/>
  <c r="Q79" i="6" s="1"/>
  <c r="R79" i="6" s="1"/>
  <c r="P78" i="6"/>
  <c r="Q78" i="6" s="1"/>
  <c r="N77" i="6"/>
  <c r="P75" i="6"/>
  <c r="Q75" i="6" s="1"/>
  <c r="R75" i="6" s="1"/>
  <c r="P74" i="6"/>
  <c r="Q74" i="6" s="1"/>
  <c r="R74" i="6" s="1"/>
  <c r="P73" i="6"/>
  <c r="Q73" i="6" s="1"/>
  <c r="R73" i="6" s="1"/>
  <c r="P72" i="6"/>
  <c r="Q72" i="6" s="1"/>
  <c r="R72" i="6" s="1"/>
  <c r="P71" i="6"/>
  <c r="Q71" i="6" s="1"/>
  <c r="N70" i="6"/>
  <c r="P68" i="6"/>
  <c r="Q68" i="6" s="1"/>
  <c r="R68" i="6" s="1"/>
  <c r="P67" i="6"/>
  <c r="Q67" i="6" s="1"/>
  <c r="R67" i="6" s="1"/>
  <c r="P66" i="6"/>
  <c r="Q66" i="6" s="1"/>
  <c r="R66" i="6" s="1"/>
  <c r="P65" i="6"/>
  <c r="Q65" i="6" s="1"/>
  <c r="R65" i="6" s="1"/>
  <c r="P64" i="6"/>
  <c r="Q64" i="6" s="1"/>
  <c r="N63" i="6"/>
  <c r="P61" i="6"/>
  <c r="Q61" i="6" s="1"/>
  <c r="R61" i="6" s="1"/>
  <c r="P60" i="6"/>
  <c r="Q60" i="6" s="1"/>
  <c r="R60" i="6" s="1"/>
  <c r="P59" i="6"/>
  <c r="Q59" i="6" s="1"/>
  <c r="R59" i="6" s="1"/>
  <c r="P58" i="6"/>
  <c r="Q58" i="6" s="1"/>
  <c r="R58" i="6" s="1"/>
  <c r="P57" i="6"/>
  <c r="Q57" i="6" s="1"/>
  <c r="N56" i="6"/>
  <c r="P55" i="6"/>
  <c r="Q55" i="6" s="1"/>
  <c r="R55" i="6" s="1"/>
  <c r="P54" i="6"/>
  <c r="Q54" i="6" s="1"/>
  <c r="R54" i="6" s="1"/>
  <c r="P53" i="6"/>
  <c r="Q53" i="6" s="1"/>
  <c r="R53" i="6" s="1"/>
  <c r="P52" i="6"/>
  <c r="Q52" i="6" s="1"/>
  <c r="R52" i="6" s="1"/>
  <c r="P51" i="6"/>
  <c r="Q51" i="6" s="1"/>
  <c r="N50" i="6"/>
  <c r="P48" i="6"/>
  <c r="Q48" i="6" s="1"/>
  <c r="R48" i="6" s="1"/>
  <c r="P47" i="6"/>
  <c r="Q47" i="6" s="1"/>
  <c r="R47" i="6" s="1"/>
  <c r="P46" i="6"/>
  <c r="Q46" i="6" s="1"/>
  <c r="R46" i="6" s="1"/>
  <c r="P45" i="6"/>
  <c r="Q45" i="6" s="1"/>
  <c r="R45" i="6" s="1"/>
  <c r="P44" i="6"/>
  <c r="Q44" i="6" s="1"/>
  <c r="N43" i="6"/>
  <c r="P41" i="6"/>
  <c r="Q41" i="6" s="1"/>
  <c r="R41" i="6" s="1"/>
  <c r="P40" i="6"/>
  <c r="Q40" i="6" s="1"/>
  <c r="R40" i="6" s="1"/>
  <c r="P39" i="6"/>
  <c r="Q39" i="6" s="1"/>
  <c r="R39" i="6" s="1"/>
  <c r="P38" i="6"/>
  <c r="Q38" i="6" s="1"/>
  <c r="R38" i="6" s="1"/>
  <c r="P37" i="6"/>
  <c r="Q37" i="6" s="1"/>
  <c r="N36" i="6"/>
  <c r="P34" i="6"/>
  <c r="Q34" i="6" s="1"/>
  <c r="R34" i="6" s="1"/>
  <c r="P33" i="6"/>
  <c r="Q33" i="6" s="1"/>
  <c r="R33" i="6" s="1"/>
  <c r="P32" i="6"/>
  <c r="Q32" i="6" s="1"/>
  <c r="R32" i="6" s="1"/>
  <c r="P31" i="6"/>
  <c r="Q31" i="6" s="1"/>
  <c r="R31" i="6" s="1"/>
  <c r="P30" i="6"/>
  <c r="Q30" i="6" s="1"/>
  <c r="N29" i="6"/>
  <c r="P27" i="6"/>
  <c r="Q27" i="6" s="1"/>
  <c r="R27" i="6" s="1"/>
  <c r="P26" i="6"/>
  <c r="Q26" i="6" s="1"/>
  <c r="R26" i="6" s="1"/>
  <c r="P25" i="6"/>
  <c r="Q25" i="6" s="1"/>
  <c r="R25" i="6" s="1"/>
  <c r="P24" i="6"/>
  <c r="Q24" i="6" s="1"/>
  <c r="R24" i="6" s="1"/>
  <c r="P23" i="6"/>
  <c r="Q23" i="6" s="1"/>
  <c r="N22" i="6"/>
  <c r="P20" i="6"/>
  <c r="Q20" i="6" s="1"/>
  <c r="R20" i="6" s="1"/>
  <c r="P19" i="6"/>
  <c r="Q19" i="6" s="1"/>
  <c r="R19" i="6" s="1"/>
  <c r="P18" i="6"/>
  <c r="Q18" i="6" s="1"/>
  <c r="R18" i="6" s="1"/>
  <c r="P17" i="6"/>
  <c r="Q17" i="6" s="1"/>
  <c r="R17" i="6" s="1"/>
  <c r="P16" i="6"/>
  <c r="Q16" i="6" s="1"/>
  <c r="N15" i="6"/>
  <c r="P14" i="6"/>
  <c r="Q14" i="6" s="1"/>
  <c r="R14" i="6" s="1"/>
  <c r="P13" i="6"/>
  <c r="Q13" i="6" s="1"/>
  <c r="R13" i="6" s="1"/>
  <c r="P12" i="6"/>
  <c r="Q12" i="6" s="1"/>
  <c r="R12" i="6" s="1"/>
  <c r="P11" i="6"/>
  <c r="Q11" i="6" s="1"/>
  <c r="R11" i="6" s="1"/>
  <c r="P10" i="6"/>
  <c r="Q10" i="6" s="1"/>
  <c r="R10" i="6" s="1"/>
  <c r="P9" i="6"/>
  <c r="Q9" i="6" s="1"/>
  <c r="R9" i="6" s="1"/>
  <c r="P8" i="6"/>
  <c r="Q8" i="6" s="1"/>
  <c r="R8" i="6" s="1"/>
  <c r="P7" i="6"/>
  <c r="Q7" i="6" s="1"/>
  <c r="R7" i="6" s="1"/>
  <c r="P6" i="6"/>
  <c r="Q6" i="6" s="1"/>
  <c r="R6" i="6" s="1"/>
  <c r="P5" i="6"/>
  <c r="Q5" i="6" s="1"/>
  <c r="R5" i="6" s="1"/>
  <c r="N4" i="6"/>
  <c r="I497" i="6"/>
  <c r="K495" i="6"/>
  <c r="L495" i="6" s="1"/>
  <c r="M495" i="6" s="1"/>
  <c r="M490" i="6" s="1"/>
  <c r="K488" i="6"/>
  <c r="L488" i="6" s="1"/>
  <c r="M488" i="6" s="1"/>
  <c r="K487" i="6"/>
  <c r="L487" i="6" s="1"/>
  <c r="M487" i="6" s="1"/>
  <c r="K481" i="6"/>
  <c r="L481" i="6" s="1"/>
  <c r="M481" i="6" s="1"/>
  <c r="K480" i="6"/>
  <c r="L480" i="6" s="1"/>
  <c r="K474" i="6"/>
  <c r="L474" i="6" s="1"/>
  <c r="M474" i="6" s="1"/>
  <c r="K467" i="6"/>
  <c r="L467" i="6" s="1"/>
  <c r="I455" i="6"/>
  <c r="K450" i="6"/>
  <c r="L450" i="6" s="1"/>
  <c r="M450" i="6" s="1"/>
  <c r="K449" i="6"/>
  <c r="L449" i="6" s="1"/>
  <c r="M449" i="6" s="1"/>
  <c r="K446" i="6"/>
  <c r="L446" i="6" s="1"/>
  <c r="M446" i="6" s="1"/>
  <c r="K445" i="6"/>
  <c r="L445" i="6" s="1"/>
  <c r="I444" i="6"/>
  <c r="K442" i="6"/>
  <c r="L442" i="6" s="1"/>
  <c r="M442" i="6" s="1"/>
  <c r="M437" i="6" s="1"/>
  <c r="K435" i="6"/>
  <c r="L435" i="6" s="1"/>
  <c r="M435" i="6" s="1"/>
  <c r="K428" i="6"/>
  <c r="L428" i="6" s="1"/>
  <c r="K422" i="6"/>
  <c r="L422" i="6" s="1"/>
  <c r="M422" i="6" s="1"/>
  <c r="K421" i="6"/>
  <c r="L421" i="6" s="1"/>
  <c r="M421" i="6" s="1"/>
  <c r="I417" i="6"/>
  <c r="K415" i="6"/>
  <c r="L415" i="6" s="1"/>
  <c r="M415" i="6" s="1"/>
  <c r="K414" i="6"/>
  <c r="L414" i="6" s="1"/>
  <c r="M414" i="6" s="1"/>
  <c r="K408" i="6"/>
  <c r="L408" i="6" s="1"/>
  <c r="M408" i="6" s="1"/>
  <c r="K407" i="6"/>
  <c r="L407" i="6" s="1"/>
  <c r="K398" i="6"/>
  <c r="L398" i="6" s="1"/>
  <c r="M398" i="6" s="1"/>
  <c r="K397" i="6"/>
  <c r="L397" i="6" s="1"/>
  <c r="M397" i="6" s="1"/>
  <c r="K394" i="6"/>
  <c r="L394" i="6" s="1"/>
  <c r="M394" i="6" s="1"/>
  <c r="K393" i="6"/>
  <c r="L393" i="6" s="1"/>
  <c r="M393" i="6" s="1"/>
  <c r="I392" i="6"/>
  <c r="I387" i="6"/>
  <c r="K385" i="6"/>
  <c r="L385" i="6" s="1"/>
  <c r="M385" i="6" s="1"/>
  <c r="M380" i="6" s="1"/>
  <c r="I377" i="6"/>
  <c r="K375" i="6"/>
  <c r="L375" i="6" s="1"/>
  <c r="K368" i="6"/>
  <c r="L368" i="6" s="1"/>
  <c r="K358" i="6"/>
  <c r="L358" i="6" s="1"/>
  <c r="M358" i="6" s="1"/>
  <c r="K357" i="6"/>
  <c r="L357" i="6" s="1"/>
  <c r="M357" i="6" s="1"/>
  <c r="K354" i="6"/>
  <c r="L354" i="6" s="1"/>
  <c r="M354" i="6" s="1"/>
  <c r="K353" i="6"/>
  <c r="L353" i="6" s="1"/>
  <c r="I352" i="6"/>
  <c r="K350" i="6"/>
  <c r="L350" i="6" s="1"/>
  <c r="M350" i="6" s="1"/>
  <c r="K349" i="6"/>
  <c r="L349" i="6" s="1"/>
  <c r="K344" i="6"/>
  <c r="L344" i="6" s="1"/>
  <c r="M344" i="6" s="1"/>
  <c r="M340" i="6" s="1"/>
  <c r="I340" i="6"/>
  <c r="K338" i="6"/>
  <c r="L338" i="6" s="1"/>
  <c r="M338" i="6" s="1"/>
  <c r="K337" i="6"/>
  <c r="L337" i="6" s="1"/>
  <c r="K331" i="6"/>
  <c r="L331" i="6" s="1"/>
  <c r="M331" i="6" s="1"/>
  <c r="K330" i="6"/>
  <c r="L330" i="6" s="1"/>
  <c r="K321" i="6"/>
  <c r="L321" i="6" s="1"/>
  <c r="M321" i="6" s="1"/>
  <c r="K320" i="6"/>
  <c r="L320" i="6" s="1"/>
  <c r="M320" i="6" s="1"/>
  <c r="K317" i="6"/>
  <c r="L317" i="6" s="1"/>
  <c r="M317" i="6" s="1"/>
  <c r="K316" i="6"/>
  <c r="L316" i="6" s="1"/>
  <c r="M316" i="6" s="1"/>
  <c r="I315" i="6"/>
  <c r="K306" i="6"/>
  <c r="L306" i="6" s="1"/>
  <c r="M306" i="6" s="1"/>
  <c r="K305" i="6"/>
  <c r="L305" i="6" s="1"/>
  <c r="K300" i="6"/>
  <c r="L300" i="6" s="1"/>
  <c r="M300" i="6" s="1"/>
  <c r="K299" i="6"/>
  <c r="L299" i="6" s="1"/>
  <c r="M299" i="6" s="1"/>
  <c r="I295" i="6"/>
  <c r="K293" i="6"/>
  <c r="L293" i="6" s="1"/>
  <c r="M293" i="6" s="1"/>
  <c r="K292" i="6"/>
  <c r="L292" i="6" s="1"/>
  <c r="K286" i="6"/>
  <c r="L286" i="6" s="1"/>
  <c r="M286" i="6" s="1"/>
  <c r="K285" i="6"/>
  <c r="L285" i="6" s="1"/>
  <c r="K276" i="6"/>
  <c r="L276" i="6" s="1"/>
  <c r="M276" i="6" s="1"/>
  <c r="K275" i="6"/>
  <c r="L275" i="6" s="1"/>
  <c r="M275" i="6" s="1"/>
  <c r="K272" i="6"/>
  <c r="L272" i="6" s="1"/>
  <c r="M272" i="6" s="1"/>
  <c r="K271" i="6"/>
  <c r="L271" i="6" s="1"/>
  <c r="M271" i="6" s="1"/>
  <c r="I270" i="6"/>
  <c r="K268" i="6"/>
  <c r="L268" i="6" s="1"/>
  <c r="M268" i="6" s="1"/>
  <c r="K267" i="6"/>
  <c r="L267" i="6" s="1"/>
  <c r="M267" i="6" s="1"/>
  <c r="K261" i="6"/>
  <c r="L261" i="6" s="1"/>
  <c r="M261" i="6" s="1"/>
  <c r="K260" i="6"/>
  <c r="L260" i="6" s="1"/>
  <c r="K254" i="6"/>
  <c r="L254" i="6" s="1"/>
  <c r="K247" i="6"/>
  <c r="L247" i="6" s="1"/>
  <c r="M247" i="6" s="1"/>
  <c r="K246" i="6"/>
  <c r="L246" i="6" s="1"/>
  <c r="K240" i="6"/>
  <c r="L240" i="6" s="1"/>
  <c r="K233" i="6"/>
  <c r="L233" i="6" s="1"/>
  <c r="K227" i="6"/>
  <c r="L227" i="6" s="1"/>
  <c r="M227" i="6" s="1"/>
  <c r="I222" i="6"/>
  <c r="K217" i="6"/>
  <c r="L217" i="6" s="1"/>
  <c r="M217" i="6" s="1"/>
  <c r="K216" i="6"/>
  <c r="L216" i="6" s="1"/>
  <c r="M216" i="6" s="1"/>
  <c r="K213" i="6"/>
  <c r="L213" i="6" s="1"/>
  <c r="M213" i="6" s="1"/>
  <c r="K212" i="6"/>
  <c r="L212" i="6" s="1"/>
  <c r="I211" i="6"/>
  <c r="K209" i="6"/>
  <c r="L209" i="6" s="1"/>
  <c r="M209" i="6" s="1"/>
  <c r="K203" i="6"/>
  <c r="L203" i="6" s="1"/>
  <c r="M203" i="6" s="1"/>
  <c r="K202" i="6"/>
  <c r="L202" i="6" s="1"/>
  <c r="M202" i="6" s="1"/>
  <c r="I198" i="6"/>
  <c r="K196" i="6"/>
  <c r="L196" i="6" s="1"/>
  <c r="M196" i="6" s="1"/>
  <c r="K195" i="6"/>
  <c r="L195" i="6" s="1"/>
  <c r="M195" i="6" s="1"/>
  <c r="K190" i="6"/>
  <c r="L190" i="6" s="1"/>
  <c r="M190" i="6" s="1"/>
  <c r="I185" i="6"/>
  <c r="K183" i="6"/>
  <c r="L183" i="6" s="1"/>
  <c r="M183" i="6" s="1"/>
  <c r="K182" i="6"/>
  <c r="L182" i="6" s="1"/>
  <c r="K176" i="6"/>
  <c r="L176" i="6" s="1"/>
  <c r="K169" i="6"/>
  <c r="L169" i="6" s="1"/>
  <c r="M169" i="6" s="1"/>
  <c r="K168" i="6"/>
  <c r="L168" i="6" s="1"/>
  <c r="K163" i="6"/>
  <c r="L163" i="6" s="1"/>
  <c r="M163" i="6" s="1"/>
  <c r="K162" i="6"/>
  <c r="L162" i="6" s="1"/>
  <c r="M162" i="6" s="1"/>
  <c r="I158" i="6"/>
  <c r="K153" i="6"/>
  <c r="L153" i="6" s="1"/>
  <c r="M153" i="6" s="1"/>
  <c r="K152" i="6"/>
  <c r="L152" i="6" s="1"/>
  <c r="M152" i="6" s="1"/>
  <c r="K149" i="6"/>
  <c r="L149" i="6" s="1"/>
  <c r="M149" i="6" s="1"/>
  <c r="K148" i="6"/>
  <c r="L148" i="6" s="1"/>
  <c r="I147" i="6"/>
  <c r="K145" i="6"/>
  <c r="L145" i="6" s="1"/>
  <c r="M145" i="6" s="1"/>
  <c r="K138" i="6"/>
  <c r="L138" i="6" s="1"/>
  <c r="M138" i="6" s="1"/>
  <c r="K137" i="6"/>
  <c r="L137" i="6" s="1"/>
  <c r="K128" i="6"/>
  <c r="L128" i="6" s="1"/>
  <c r="M128" i="6" s="1"/>
  <c r="K127" i="6"/>
  <c r="L127" i="6" s="1"/>
  <c r="M127" i="6" s="1"/>
  <c r="K124" i="6"/>
  <c r="L124" i="6" s="1"/>
  <c r="M124" i="6" s="1"/>
  <c r="K123" i="6"/>
  <c r="L123" i="6" s="1"/>
  <c r="M123" i="6" s="1"/>
  <c r="I122" i="6"/>
  <c r="K120" i="6"/>
  <c r="L120" i="6" s="1"/>
  <c r="K113" i="6"/>
  <c r="L113" i="6" s="1"/>
  <c r="K107" i="6"/>
  <c r="L107" i="6" s="1"/>
  <c r="M107" i="6" s="1"/>
  <c r="I102" i="6"/>
  <c r="K97" i="6"/>
  <c r="L97" i="6" s="1"/>
  <c r="M97" i="6" s="1"/>
  <c r="K96" i="6"/>
  <c r="L96" i="6" s="1"/>
  <c r="M96" i="6" s="1"/>
  <c r="K93" i="6"/>
  <c r="L93" i="6" s="1"/>
  <c r="M93" i="6" s="1"/>
  <c r="K92" i="6"/>
  <c r="L92" i="6" s="1"/>
  <c r="I91" i="6"/>
  <c r="K89" i="6"/>
  <c r="L89" i="6" s="1"/>
  <c r="M89" i="6" s="1"/>
  <c r="K82" i="6"/>
  <c r="L82" i="6" s="1"/>
  <c r="M82" i="6" s="1"/>
  <c r="K75" i="6"/>
  <c r="L75" i="6" s="1"/>
  <c r="K68" i="6"/>
  <c r="L68" i="6" s="1"/>
  <c r="M68" i="6" s="1"/>
  <c r="K61" i="6"/>
  <c r="L61" i="6" s="1"/>
  <c r="M61" i="6" s="1"/>
  <c r="M56" i="6" s="1"/>
  <c r="K55" i="6"/>
  <c r="L55" i="6" s="1"/>
  <c r="M55" i="6" s="1"/>
  <c r="K54" i="6"/>
  <c r="L54" i="6" s="1"/>
  <c r="M54" i="6" s="1"/>
  <c r="I50" i="6"/>
  <c r="K48" i="6"/>
  <c r="L48" i="6" s="1"/>
  <c r="M48" i="6" s="1"/>
  <c r="K47" i="6"/>
  <c r="L47" i="6" s="1"/>
  <c r="K41" i="6"/>
  <c r="L41" i="6" s="1"/>
  <c r="M41" i="6" s="1"/>
  <c r="K40" i="6"/>
  <c r="L40" i="6" s="1"/>
  <c r="K34" i="6"/>
  <c r="L34" i="6" s="1"/>
  <c r="M34" i="6" s="1"/>
  <c r="K27" i="6"/>
  <c r="L27" i="6" s="1"/>
  <c r="M27" i="6" s="1"/>
  <c r="K20" i="6"/>
  <c r="L20" i="6" s="1"/>
  <c r="M20" i="6" s="1"/>
  <c r="K10" i="6"/>
  <c r="L10" i="6" s="1"/>
  <c r="M10" i="6" s="1"/>
  <c r="K9" i="6"/>
  <c r="L9" i="6" s="1"/>
  <c r="M9" i="6" s="1"/>
  <c r="K6" i="6"/>
  <c r="L6" i="6" s="1"/>
  <c r="M6" i="6" s="1"/>
  <c r="K5" i="6"/>
  <c r="L5" i="6" s="1"/>
  <c r="M5" i="6" s="1"/>
  <c r="I4" i="6"/>
  <c r="I29" i="1"/>
  <c r="K25" i="1"/>
  <c r="L25" i="1" s="1"/>
  <c r="M25" i="1" s="1"/>
  <c r="I24" i="1"/>
  <c r="I19" i="1"/>
  <c r="K15" i="1"/>
  <c r="L15" i="1" s="1"/>
  <c r="M15" i="1" s="1"/>
  <c r="I14" i="1"/>
  <c r="K10" i="1"/>
  <c r="L10" i="1" s="1"/>
  <c r="I9" i="1"/>
  <c r="K7" i="1"/>
  <c r="L7" i="1" s="1"/>
  <c r="M7" i="1" s="1"/>
  <c r="I4" i="1"/>
  <c r="M430" i="6" l="1"/>
  <c r="M469" i="6"/>
  <c r="P27" i="4"/>
  <c r="P11" i="4"/>
  <c r="L21" i="4"/>
  <c r="M21" i="4" s="1"/>
  <c r="I189" i="4"/>
  <c r="M29" i="6"/>
  <c r="M63" i="6"/>
  <c r="M15" i="6"/>
  <c r="N501" i="6"/>
  <c r="M204" i="6"/>
  <c r="M77" i="6"/>
  <c r="M191" i="6"/>
  <c r="L308" i="6"/>
  <c r="Q164" i="6"/>
  <c r="N148" i="4"/>
  <c r="M22" i="6"/>
  <c r="R490" i="6"/>
  <c r="L15" i="6"/>
  <c r="M137" i="6"/>
  <c r="M133" i="6" s="1"/>
  <c r="L133" i="6"/>
  <c r="M182" i="6"/>
  <c r="M178" i="6" s="1"/>
  <c r="L178" i="6"/>
  <c r="M120" i="6"/>
  <c r="M115" i="6" s="1"/>
  <c r="L115" i="6"/>
  <c r="M168" i="6"/>
  <c r="M164" i="6" s="1"/>
  <c r="L164" i="6"/>
  <c r="M254" i="6"/>
  <c r="M249" i="6" s="1"/>
  <c r="L249" i="6"/>
  <c r="M467" i="6"/>
  <c r="M462" i="6" s="1"/>
  <c r="L462" i="6"/>
  <c r="M233" i="6"/>
  <c r="M228" i="6" s="1"/>
  <c r="L228" i="6"/>
  <c r="M305" i="6"/>
  <c r="M301" i="6" s="1"/>
  <c r="L301" i="6"/>
  <c r="M113" i="6"/>
  <c r="M108" i="6" s="1"/>
  <c r="L108" i="6"/>
  <c r="M40" i="6"/>
  <c r="M36" i="6" s="1"/>
  <c r="L36" i="6"/>
  <c r="M349" i="6"/>
  <c r="M345" i="6" s="1"/>
  <c r="L345" i="6"/>
  <c r="M47" i="6"/>
  <c r="M43" i="6" s="1"/>
  <c r="L43" i="6"/>
  <c r="M292" i="6"/>
  <c r="M288" i="6" s="1"/>
  <c r="L288" i="6"/>
  <c r="R160" i="6"/>
  <c r="R158" i="6" s="1"/>
  <c r="Q158" i="6"/>
  <c r="M240" i="6"/>
  <c r="M235" i="6" s="1"/>
  <c r="L235" i="6"/>
  <c r="L191" i="6"/>
  <c r="M75" i="6"/>
  <c r="M70" i="6" s="1"/>
  <c r="L70" i="6"/>
  <c r="M176" i="6"/>
  <c r="M171" i="6" s="1"/>
  <c r="L171" i="6"/>
  <c r="M428" i="6"/>
  <c r="M423" i="6" s="1"/>
  <c r="L423" i="6"/>
  <c r="R165" i="6"/>
  <c r="R164" i="6" s="1"/>
  <c r="R222" i="6"/>
  <c r="R249" i="6"/>
  <c r="M330" i="6"/>
  <c r="M326" i="6" s="1"/>
  <c r="L326" i="6"/>
  <c r="M407" i="6"/>
  <c r="M403" i="6" s="1"/>
  <c r="L403" i="6"/>
  <c r="M480" i="6"/>
  <c r="M476" i="6" s="1"/>
  <c r="L476" i="6"/>
  <c r="L410" i="6"/>
  <c r="L190" i="4"/>
  <c r="M190" i="4" s="1"/>
  <c r="M189" i="4" s="1"/>
  <c r="K189" i="4"/>
  <c r="P189" i="4" s="1"/>
  <c r="I98" i="4"/>
  <c r="N98" i="4" s="1"/>
  <c r="N106" i="4"/>
  <c r="M246" i="6"/>
  <c r="M242" i="6" s="1"/>
  <c r="L242" i="6"/>
  <c r="M375" i="6"/>
  <c r="M370" i="6" s="1"/>
  <c r="L370" i="6"/>
  <c r="L158" i="6"/>
  <c r="R235" i="6"/>
  <c r="L29" i="6"/>
  <c r="L63" i="6"/>
  <c r="L263" i="6"/>
  <c r="N233" i="4"/>
  <c r="L233" i="4"/>
  <c r="M233" i="4" s="1"/>
  <c r="R233" i="4" s="1"/>
  <c r="I227" i="4"/>
  <c r="N227" i="4" s="1"/>
  <c r="M285" i="6"/>
  <c r="M281" i="6" s="1"/>
  <c r="L281" i="6"/>
  <c r="M263" i="6"/>
  <c r="M260" i="6"/>
  <c r="M256" i="6" s="1"/>
  <c r="L256" i="6"/>
  <c r="M337" i="6"/>
  <c r="M333" i="6" s="1"/>
  <c r="L333" i="6"/>
  <c r="M368" i="6"/>
  <c r="M363" i="6" s="1"/>
  <c r="L363" i="6"/>
  <c r="M410" i="6"/>
  <c r="R122" i="6"/>
  <c r="R462" i="6"/>
  <c r="L22" i="6"/>
  <c r="L56" i="6"/>
  <c r="L204" i="6"/>
  <c r="L380" i="6"/>
  <c r="L437" i="6"/>
  <c r="L430" i="6"/>
  <c r="L469" i="6"/>
  <c r="N231" i="4"/>
  <c r="L231" i="4"/>
  <c r="P10" i="4"/>
  <c r="P29" i="4"/>
  <c r="I20" i="4"/>
  <c r="R476" i="6"/>
  <c r="L490" i="6"/>
  <c r="N232" i="4"/>
  <c r="L232" i="4"/>
  <c r="M232" i="4" s="1"/>
  <c r="R101" i="4"/>
  <c r="P100" i="4"/>
  <c r="Q99" i="4"/>
  <c r="Q106" i="4"/>
  <c r="M9" i="4"/>
  <c r="R9" i="4" s="1"/>
  <c r="Q9" i="4"/>
  <c r="M11" i="4"/>
  <c r="R11" i="4" s="1"/>
  <c r="Q11" i="4"/>
  <c r="P149" i="4"/>
  <c r="Q153" i="4"/>
  <c r="P153" i="4"/>
  <c r="P157" i="4"/>
  <c r="P161" i="4"/>
  <c r="P165" i="4"/>
  <c r="G195" i="4"/>
  <c r="P195" i="4"/>
  <c r="P239" i="4"/>
  <c r="P238" i="4"/>
  <c r="R241" i="4"/>
  <c r="P241" i="4"/>
  <c r="P12" i="4"/>
  <c r="Q163" i="4"/>
  <c r="P163" i="4"/>
  <c r="P170" i="4"/>
  <c r="G193" i="4"/>
  <c r="P193" i="4"/>
  <c r="P245" i="4"/>
  <c r="P236" i="4"/>
  <c r="P243" i="4"/>
  <c r="R243" i="4"/>
  <c r="M12" i="4"/>
  <c r="R12" i="4" s="1"/>
  <c r="Q12" i="4"/>
  <c r="Q146" i="4"/>
  <c r="P146" i="4"/>
  <c r="P150" i="4"/>
  <c r="P154" i="4"/>
  <c r="N158" i="4"/>
  <c r="N162" i="4"/>
  <c r="N166" i="4"/>
  <c r="P169" i="4"/>
  <c r="N192" i="4"/>
  <c r="G196" i="4"/>
  <c r="P196" i="4"/>
  <c r="G217" i="4"/>
  <c r="G215" i="4" s="1"/>
  <c r="Q215" i="4" s="1"/>
  <c r="P217" i="4"/>
  <c r="Q229" i="4"/>
  <c r="P229" i="4"/>
  <c r="P232" i="4"/>
  <c r="Q235" i="4"/>
  <c r="P235" i="4"/>
  <c r="P244" i="4"/>
  <c r="P240" i="4"/>
  <c r="P9" i="4"/>
  <c r="P5" i="4"/>
  <c r="L4" i="4"/>
  <c r="M4" i="4" s="1"/>
  <c r="P4" i="4"/>
  <c r="P147" i="4"/>
  <c r="Q148" i="4"/>
  <c r="P151" i="4"/>
  <c r="P159" i="4"/>
  <c r="P167" i="4"/>
  <c r="R236" i="4"/>
  <c r="M10" i="4"/>
  <c r="R10" i="4" s="1"/>
  <c r="Q10" i="4"/>
  <c r="Q156" i="4"/>
  <c r="P156" i="4"/>
  <c r="P160" i="4"/>
  <c r="P164" i="4"/>
  <c r="P168" i="4"/>
  <c r="P171" i="4"/>
  <c r="G194" i="4"/>
  <c r="Q194" i="4" s="1"/>
  <c r="P194" i="4"/>
  <c r="R230" i="4"/>
  <c r="Q230" i="4"/>
  <c r="P237" i="4"/>
  <c r="R238" i="4"/>
  <c r="P242" i="4"/>
  <c r="Q241" i="4"/>
  <c r="Q236" i="4"/>
  <c r="Q231" i="4"/>
  <c r="Q218" i="4"/>
  <c r="Q216" i="4"/>
  <c r="P233" i="4"/>
  <c r="P231" i="4"/>
  <c r="P228" i="4"/>
  <c r="P218" i="4"/>
  <c r="P216" i="4"/>
  <c r="Q102" i="4"/>
  <c r="M25" i="4"/>
  <c r="R25" i="4" s="1"/>
  <c r="Q25" i="4"/>
  <c r="R103" i="4"/>
  <c r="Q103" i="4"/>
  <c r="Q27" i="4"/>
  <c r="Q21" i="4"/>
  <c r="P25" i="4"/>
  <c r="Q107" i="4"/>
  <c r="Q104" i="4"/>
  <c r="R104" i="4"/>
  <c r="Q108" i="4"/>
  <c r="R108" i="4"/>
  <c r="Q100" i="4"/>
  <c r="R100" i="4"/>
  <c r="R105" i="4"/>
  <c r="Q105" i="4"/>
  <c r="R109" i="4"/>
  <c r="Q109" i="4"/>
  <c r="Q101" i="4"/>
  <c r="M22" i="4"/>
  <c r="R22" i="4" s="1"/>
  <c r="Q22" i="4"/>
  <c r="M28" i="4"/>
  <c r="R28" i="4" s="1"/>
  <c r="Q28" i="4"/>
  <c r="M24" i="4"/>
  <c r="L23" i="4"/>
  <c r="Q23" i="4" s="1"/>
  <c r="Q24" i="4"/>
  <c r="R21" i="4"/>
  <c r="R27" i="4"/>
  <c r="Q30" i="4"/>
  <c r="M30" i="4"/>
  <c r="R30" i="4" s="1"/>
  <c r="Q29" i="4"/>
  <c r="P28" i="4"/>
  <c r="P24" i="4"/>
  <c r="P22" i="4"/>
  <c r="L26" i="4"/>
  <c r="Q26" i="4" s="1"/>
  <c r="R235" i="4"/>
  <c r="R229" i="4"/>
  <c r="N155" i="4"/>
  <c r="N145" i="4"/>
  <c r="M175" i="4"/>
  <c r="I172" i="4"/>
  <c r="I246" i="4"/>
  <c r="G20" i="4"/>
  <c r="H20" i="4"/>
  <c r="M13" i="4"/>
  <c r="L13" i="4"/>
  <c r="M31" i="4"/>
  <c r="M43" i="4"/>
  <c r="L31" i="4"/>
  <c r="L43" i="4"/>
  <c r="M67" i="4"/>
  <c r="L67" i="4"/>
  <c r="M81" i="4"/>
  <c r="L81" i="4"/>
  <c r="L219" i="4"/>
  <c r="L175" i="4"/>
  <c r="M483" i="6"/>
  <c r="L483" i="6"/>
  <c r="L315" i="6"/>
  <c r="M222" i="6"/>
  <c r="L198" i="6"/>
  <c r="L185" i="6"/>
  <c r="M140" i="6"/>
  <c r="L140" i="6"/>
  <c r="M84" i="6"/>
  <c r="L84" i="6"/>
  <c r="L77" i="6"/>
  <c r="I501" i="6"/>
  <c r="G7" i="3" s="1"/>
  <c r="R23" i="6"/>
  <c r="R22" i="6" s="1"/>
  <c r="Q22" i="6"/>
  <c r="R44" i="6"/>
  <c r="R43" i="6" s="1"/>
  <c r="Q43" i="6"/>
  <c r="R4" i="6"/>
  <c r="R102" i="6"/>
  <c r="R108" i="6"/>
  <c r="R115" i="6"/>
  <c r="R134" i="6"/>
  <c r="R133" i="6" s="1"/>
  <c r="Q133" i="6"/>
  <c r="R16" i="6"/>
  <c r="R15" i="6" s="1"/>
  <c r="Q15" i="6"/>
  <c r="R30" i="6"/>
  <c r="R29" i="6" s="1"/>
  <c r="Q29" i="6"/>
  <c r="R37" i="6"/>
  <c r="R36" i="6" s="1"/>
  <c r="Q36" i="6"/>
  <c r="R51" i="6"/>
  <c r="R50" i="6" s="1"/>
  <c r="Q50" i="6"/>
  <c r="R57" i="6"/>
  <c r="R56" i="6" s="1"/>
  <c r="Q56" i="6"/>
  <c r="R64" i="6"/>
  <c r="R63" i="6" s="1"/>
  <c r="Q63" i="6"/>
  <c r="R71" i="6"/>
  <c r="R70" i="6" s="1"/>
  <c r="Q70" i="6"/>
  <c r="R78" i="6"/>
  <c r="R77" i="6" s="1"/>
  <c r="Q77" i="6"/>
  <c r="R85" i="6"/>
  <c r="R84" i="6" s="1"/>
  <c r="Q84" i="6"/>
  <c r="R92" i="6"/>
  <c r="R91" i="6" s="1"/>
  <c r="Q91" i="6"/>
  <c r="Q108" i="6"/>
  <c r="Q122" i="6"/>
  <c r="R228" i="6"/>
  <c r="R256" i="6"/>
  <c r="R141" i="6"/>
  <c r="R140" i="6" s="1"/>
  <c r="Q140" i="6"/>
  <c r="R148" i="6"/>
  <c r="R147" i="6" s="1"/>
  <c r="Q147" i="6"/>
  <c r="R263" i="6"/>
  <c r="R282" i="6"/>
  <c r="R281" i="6" s="1"/>
  <c r="Q281" i="6"/>
  <c r="R289" i="6"/>
  <c r="R288" i="6" s="1"/>
  <c r="Q288" i="6"/>
  <c r="R296" i="6"/>
  <c r="R295" i="6" s="1"/>
  <c r="Q295" i="6"/>
  <c r="R302" i="6"/>
  <c r="R301" i="6" s="1"/>
  <c r="Q301" i="6"/>
  <c r="R309" i="6"/>
  <c r="R308" i="6" s="1"/>
  <c r="Q308" i="6"/>
  <c r="Q4" i="6"/>
  <c r="Q102" i="6"/>
  <c r="Q115" i="6"/>
  <c r="R172" i="6"/>
  <c r="R171" i="6" s="1"/>
  <c r="Q171" i="6"/>
  <c r="R179" i="6"/>
  <c r="R178" i="6" s="1"/>
  <c r="Q178" i="6"/>
  <c r="R186" i="6"/>
  <c r="R185" i="6" s="1"/>
  <c r="Q185" i="6"/>
  <c r="R192" i="6"/>
  <c r="R191" i="6" s="1"/>
  <c r="Q191" i="6"/>
  <c r="R199" i="6"/>
  <c r="R198" i="6" s="1"/>
  <c r="Q198" i="6"/>
  <c r="R205" i="6"/>
  <c r="R204" i="6" s="1"/>
  <c r="Q204" i="6"/>
  <c r="R212" i="6"/>
  <c r="R211" i="6" s="1"/>
  <c r="Q211" i="6"/>
  <c r="R242" i="6"/>
  <c r="R270" i="6"/>
  <c r="Q222" i="6"/>
  <c r="Q235" i="6"/>
  <c r="Q249" i="6"/>
  <c r="Q263" i="6"/>
  <c r="R327" i="6"/>
  <c r="R326" i="6" s="1"/>
  <c r="Q326" i="6"/>
  <c r="R341" i="6"/>
  <c r="R340" i="6" s="1"/>
  <c r="Q340" i="6"/>
  <c r="R377" i="6"/>
  <c r="R455" i="6"/>
  <c r="Q455" i="6"/>
  <c r="R469" i="6"/>
  <c r="R497" i="6"/>
  <c r="R316" i="6"/>
  <c r="R315" i="6" s="1"/>
  <c r="Q315" i="6"/>
  <c r="R346" i="6"/>
  <c r="R345" i="6" s="1"/>
  <c r="Q345" i="6"/>
  <c r="R353" i="6"/>
  <c r="R352" i="6" s="1"/>
  <c r="Q352" i="6"/>
  <c r="Q228" i="6"/>
  <c r="Q242" i="6"/>
  <c r="Q256" i="6"/>
  <c r="Q270" i="6"/>
  <c r="R334" i="6"/>
  <c r="R333" i="6" s="1"/>
  <c r="Q333" i="6"/>
  <c r="R363" i="6"/>
  <c r="R404" i="6"/>
  <c r="R403" i="6" s="1"/>
  <c r="Q403" i="6"/>
  <c r="R411" i="6"/>
  <c r="R410" i="6" s="1"/>
  <c r="Q410" i="6"/>
  <c r="R418" i="6"/>
  <c r="R417" i="6" s="1"/>
  <c r="Q417" i="6"/>
  <c r="R424" i="6"/>
  <c r="R423" i="6" s="1"/>
  <c r="Q423" i="6"/>
  <c r="R431" i="6"/>
  <c r="R430" i="6" s="1"/>
  <c r="Q430" i="6"/>
  <c r="R438" i="6"/>
  <c r="R437" i="6" s="1"/>
  <c r="Q437" i="6"/>
  <c r="R445" i="6"/>
  <c r="R444" i="6" s="1"/>
  <c r="Q444" i="6"/>
  <c r="R483" i="6"/>
  <c r="R370" i="6"/>
  <c r="R381" i="6"/>
  <c r="R380" i="6" s="1"/>
  <c r="Q380" i="6"/>
  <c r="R388" i="6"/>
  <c r="R387" i="6" s="1"/>
  <c r="Q387" i="6"/>
  <c r="R392" i="6"/>
  <c r="Q370" i="6"/>
  <c r="Q392" i="6"/>
  <c r="Q462" i="6"/>
  <c r="Q476" i="6"/>
  <c r="Q490" i="6"/>
  <c r="Q363" i="6"/>
  <c r="Q377" i="6"/>
  <c r="Q469" i="6"/>
  <c r="Q483" i="6"/>
  <c r="Q497" i="6"/>
  <c r="M50" i="6"/>
  <c r="L50" i="6"/>
  <c r="L91" i="6"/>
  <c r="M92" i="6"/>
  <c r="M91" i="6" s="1"/>
  <c r="M122" i="6"/>
  <c r="M4" i="6"/>
  <c r="M102" i="6"/>
  <c r="L4" i="6"/>
  <c r="L102" i="6"/>
  <c r="M158" i="6"/>
  <c r="M185" i="6"/>
  <c r="M198" i="6"/>
  <c r="M212" i="6"/>
  <c r="M211" i="6" s="1"/>
  <c r="L211" i="6"/>
  <c r="L122" i="6"/>
  <c r="M148" i="6"/>
  <c r="M147" i="6" s="1"/>
  <c r="L147" i="6"/>
  <c r="M295" i="6"/>
  <c r="L295" i="6"/>
  <c r="M270" i="6"/>
  <c r="L222" i="6"/>
  <c r="M377" i="6"/>
  <c r="M455" i="6"/>
  <c r="L455" i="6"/>
  <c r="M497" i="6"/>
  <c r="M353" i="6"/>
  <c r="M352" i="6" s="1"/>
  <c r="L352" i="6"/>
  <c r="L270" i="6"/>
  <c r="M417" i="6"/>
  <c r="L417" i="6"/>
  <c r="M445" i="6"/>
  <c r="M444" i="6" s="1"/>
  <c r="L444" i="6"/>
  <c r="M315" i="6"/>
  <c r="M387" i="6"/>
  <c r="L387" i="6"/>
  <c r="M392" i="6"/>
  <c r="L340" i="6"/>
  <c r="L392" i="6"/>
  <c r="L377" i="6"/>
  <c r="L497" i="6"/>
  <c r="I34" i="1"/>
  <c r="G6" i="3" s="1"/>
  <c r="M4" i="1"/>
  <c r="M19" i="1"/>
  <c r="L19" i="1"/>
  <c r="M24" i="1"/>
  <c r="L9" i="1"/>
  <c r="M10" i="1"/>
  <c r="M9" i="1" s="1"/>
  <c r="M14" i="1"/>
  <c r="M29" i="1"/>
  <c r="L29" i="1"/>
  <c r="L4" i="1"/>
  <c r="L24" i="1"/>
  <c r="L14" i="1"/>
  <c r="I279" i="4" l="1"/>
  <c r="G5" i="3" s="1"/>
  <c r="G8" i="3" s="1"/>
  <c r="G192" i="4"/>
  <c r="L189" i="4"/>
  <c r="N20" i="4"/>
  <c r="M231" i="4"/>
  <c r="M227" i="4" s="1"/>
  <c r="L227" i="4"/>
  <c r="Q227" i="4" s="1"/>
  <c r="R146" i="4"/>
  <c r="R102" i="4"/>
  <c r="Q166" i="4"/>
  <c r="R163" i="4"/>
  <c r="Q192" i="4"/>
  <c r="R228" i="4"/>
  <c r="R237" i="4"/>
  <c r="Q237" i="4"/>
  <c r="R156" i="4"/>
  <c r="H194" i="4"/>
  <c r="R99" i="4"/>
  <c r="Q238" i="4"/>
  <c r="R242" i="4"/>
  <c r="Q242" i="4"/>
  <c r="R240" i="4"/>
  <c r="Q240" i="4"/>
  <c r="H196" i="4"/>
  <c r="R196" i="4" s="1"/>
  <c r="Q196" i="4"/>
  <c r="R154" i="4"/>
  <c r="Q154" i="4"/>
  <c r="R245" i="4"/>
  <c r="Q245" i="4"/>
  <c r="R170" i="4"/>
  <c r="Q170" i="4"/>
  <c r="R239" i="4"/>
  <c r="Q239" i="4"/>
  <c r="Q98" i="4"/>
  <c r="R171" i="4"/>
  <c r="Q171" i="4"/>
  <c r="R164" i="4"/>
  <c r="Q164" i="4"/>
  <c r="Q159" i="4"/>
  <c r="R147" i="4"/>
  <c r="Q147" i="4"/>
  <c r="R244" i="4"/>
  <c r="Q244" i="4"/>
  <c r="H195" i="4"/>
  <c r="R195" i="4" s="1"/>
  <c r="Q195" i="4"/>
  <c r="R161" i="4"/>
  <c r="Q161" i="4"/>
  <c r="Q152" i="4"/>
  <c r="Q158" i="4"/>
  <c r="Q162" i="4"/>
  <c r="L20" i="4"/>
  <c r="Q20" i="4" s="1"/>
  <c r="Q233" i="4"/>
  <c r="Q243" i="4"/>
  <c r="R232" i="4"/>
  <c r="Q232" i="4"/>
  <c r="H217" i="4"/>
  <c r="Q217" i="4"/>
  <c r="R150" i="4"/>
  <c r="Q150" i="4"/>
  <c r="H193" i="4"/>
  <c r="R193" i="4" s="1"/>
  <c r="Q193" i="4"/>
  <c r="R153" i="4"/>
  <c r="R168" i="4"/>
  <c r="Q168" i="4"/>
  <c r="R160" i="4"/>
  <c r="Q160" i="4"/>
  <c r="Q167" i="4"/>
  <c r="R151" i="4"/>
  <c r="Q151" i="4"/>
  <c r="R169" i="4"/>
  <c r="Q169" i="4"/>
  <c r="R216" i="4"/>
  <c r="R165" i="4"/>
  <c r="Q165" i="4"/>
  <c r="R157" i="4"/>
  <c r="Q157" i="4"/>
  <c r="Q149" i="4"/>
  <c r="R106" i="4"/>
  <c r="R107" i="4"/>
  <c r="M23" i="4"/>
  <c r="R24" i="4"/>
  <c r="M26" i="4"/>
  <c r="R26" i="4" s="1"/>
  <c r="Q145" i="4"/>
  <c r="L172" i="4"/>
  <c r="M172" i="4"/>
  <c r="L246" i="4"/>
  <c r="M219" i="4"/>
  <c r="M246" i="4"/>
  <c r="Q501" i="6"/>
  <c r="R501" i="6"/>
  <c r="M501" i="6"/>
  <c r="J7" i="3" s="1"/>
  <c r="L501" i="6"/>
  <c r="I7" i="3" s="1"/>
  <c r="M34" i="1"/>
  <c r="J6" i="3" s="1"/>
  <c r="L34" i="1"/>
  <c r="I6" i="3" s="1"/>
  <c r="R231" i="4" l="1"/>
  <c r="L279" i="4"/>
  <c r="I5" i="3" s="1"/>
  <c r="R227" i="4"/>
  <c r="R167" i="4"/>
  <c r="R159" i="4"/>
  <c r="R158" i="4"/>
  <c r="R98" i="4"/>
  <c r="R149" i="4"/>
  <c r="R217" i="4"/>
  <c r="H215" i="4"/>
  <c r="R215" i="4" s="1"/>
  <c r="H192" i="4"/>
  <c r="R192" i="4" s="1"/>
  <c r="R194" i="4"/>
  <c r="Q155" i="4"/>
  <c r="R152" i="4"/>
  <c r="R162" i="4"/>
  <c r="R23" i="4"/>
  <c r="M20" i="4"/>
  <c r="R20" i="4" s="1"/>
  <c r="F499" i="6"/>
  <c r="F500" i="6"/>
  <c r="F498" i="6"/>
  <c r="F492" i="6"/>
  <c r="F493" i="6"/>
  <c r="F494" i="6"/>
  <c r="F495" i="6"/>
  <c r="F491" i="6"/>
  <c r="F485" i="6"/>
  <c r="F486" i="6"/>
  <c r="F487" i="6"/>
  <c r="F488" i="6"/>
  <c r="F484" i="6"/>
  <c r="F478" i="6"/>
  <c r="F479" i="6"/>
  <c r="F480" i="6"/>
  <c r="F481" i="6"/>
  <c r="F477" i="6"/>
  <c r="F471" i="6"/>
  <c r="F472" i="6"/>
  <c r="F473" i="6"/>
  <c r="F474" i="6"/>
  <c r="F470" i="6"/>
  <c r="F464" i="6"/>
  <c r="F465" i="6"/>
  <c r="F466" i="6"/>
  <c r="F467" i="6"/>
  <c r="F463" i="6"/>
  <c r="F457" i="6"/>
  <c r="F458" i="6"/>
  <c r="F459" i="6"/>
  <c r="F460" i="6"/>
  <c r="F461" i="6"/>
  <c r="F456" i="6"/>
  <c r="F450" i="6"/>
  <c r="F451" i="6"/>
  <c r="F452" i="6"/>
  <c r="F453" i="6"/>
  <c r="F454" i="6"/>
  <c r="F449" i="6"/>
  <c r="F446" i="6"/>
  <c r="F447" i="6"/>
  <c r="F445" i="6"/>
  <c r="F439" i="6"/>
  <c r="F440" i="6"/>
  <c r="F441" i="6"/>
  <c r="F442" i="6"/>
  <c r="F438" i="6"/>
  <c r="F432" i="6"/>
  <c r="F433" i="6"/>
  <c r="F434" i="6"/>
  <c r="F435" i="6"/>
  <c r="F431" i="6"/>
  <c r="F425" i="6"/>
  <c r="F426" i="6"/>
  <c r="F427" i="6"/>
  <c r="F428" i="6"/>
  <c r="F424" i="6"/>
  <c r="F419" i="6"/>
  <c r="F420" i="6"/>
  <c r="F421" i="6"/>
  <c r="F422" i="6"/>
  <c r="F418" i="6"/>
  <c r="F412" i="6"/>
  <c r="F413" i="6"/>
  <c r="F414" i="6"/>
  <c r="F415" i="6"/>
  <c r="F411" i="6"/>
  <c r="F405" i="6"/>
  <c r="F406" i="6"/>
  <c r="F407" i="6"/>
  <c r="F408" i="6"/>
  <c r="F404" i="6"/>
  <c r="F394" i="6"/>
  <c r="F395" i="6"/>
  <c r="F396" i="6"/>
  <c r="F397" i="6"/>
  <c r="F398" i="6"/>
  <c r="F399" i="6"/>
  <c r="F400" i="6"/>
  <c r="F401" i="6"/>
  <c r="F402" i="6"/>
  <c r="F393" i="6"/>
  <c r="F389" i="6"/>
  <c r="F390" i="6"/>
  <c r="F391" i="6"/>
  <c r="F388" i="6"/>
  <c r="F382" i="6"/>
  <c r="F383" i="6"/>
  <c r="F384" i="6"/>
  <c r="F385" i="6"/>
  <c r="F381" i="6"/>
  <c r="F379" i="6"/>
  <c r="F378" i="6"/>
  <c r="F372" i="6"/>
  <c r="F373" i="6"/>
  <c r="F374" i="6"/>
  <c r="F375" i="6"/>
  <c r="F371" i="6"/>
  <c r="F365" i="6"/>
  <c r="F366" i="6"/>
  <c r="F367" i="6"/>
  <c r="F368" i="6"/>
  <c r="F364" i="6"/>
  <c r="F354" i="6"/>
  <c r="F355" i="6"/>
  <c r="F356" i="6"/>
  <c r="F357" i="6"/>
  <c r="F358" i="6"/>
  <c r="F359" i="6"/>
  <c r="F360" i="6"/>
  <c r="F361" i="6"/>
  <c r="F362" i="6"/>
  <c r="F353" i="6"/>
  <c r="F347" i="6"/>
  <c r="F348" i="6"/>
  <c r="F349" i="6"/>
  <c r="F350" i="6"/>
  <c r="F346" i="6"/>
  <c r="F342" i="6"/>
  <c r="F343" i="6"/>
  <c r="F344" i="6"/>
  <c r="F341" i="6"/>
  <c r="F335" i="6"/>
  <c r="F336" i="6"/>
  <c r="F337" i="6"/>
  <c r="F338" i="6"/>
  <c r="F334" i="6"/>
  <c r="F328" i="6"/>
  <c r="F329" i="6"/>
  <c r="F330" i="6"/>
  <c r="F331" i="6"/>
  <c r="F327" i="6"/>
  <c r="F317" i="6"/>
  <c r="F318" i="6"/>
  <c r="F319" i="6"/>
  <c r="F320" i="6"/>
  <c r="F321" i="6"/>
  <c r="F322" i="6"/>
  <c r="F323" i="6"/>
  <c r="F324" i="6"/>
  <c r="F325" i="6"/>
  <c r="F316" i="6"/>
  <c r="F310" i="6"/>
  <c r="F311" i="6"/>
  <c r="F312" i="6"/>
  <c r="F313" i="6"/>
  <c r="F309" i="6"/>
  <c r="F303" i="6"/>
  <c r="F304" i="6"/>
  <c r="F305" i="6"/>
  <c r="F306" i="6"/>
  <c r="F302" i="6"/>
  <c r="F297" i="6"/>
  <c r="F298" i="6"/>
  <c r="F299" i="6"/>
  <c r="F300" i="6"/>
  <c r="F296" i="6"/>
  <c r="F290" i="6"/>
  <c r="F291" i="6"/>
  <c r="F292" i="6"/>
  <c r="F293" i="6"/>
  <c r="F289" i="6"/>
  <c r="F283" i="6"/>
  <c r="F284" i="6"/>
  <c r="F285" i="6"/>
  <c r="F286" i="6"/>
  <c r="F282" i="6"/>
  <c r="F272" i="6"/>
  <c r="F273" i="6"/>
  <c r="F274" i="6"/>
  <c r="F275" i="6"/>
  <c r="F276" i="6"/>
  <c r="F277" i="6"/>
  <c r="F278" i="6"/>
  <c r="F279" i="6"/>
  <c r="F280" i="6"/>
  <c r="F271" i="6"/>
  <c r="F265" i="6"/>
  <c r="F266" i="6"/>
  <c r="F267" i="6"/>
  <c r="F268" i="6"/>
  <c r="F264" i="6"/>
  <c r="F258" i="6"/>
  <c r="F259" i="6"/>
  <c r="F260" i="6"/>
  <c r="F261" i="6"/>
  <c r="F257" i="6"/>
  <c r="F251" i="6"/>
  <c r="F252" i="6"/>
  <c r="F253" i="6"/>
  <c r="F254" i="6"/>
  <c r="F250" i="6"/>
  <c r="F244" i="6"/>
  <c r="F245" i="6"/>
  <c r="F246" i="6"/>
  <c r="F247" i="6"/>
  <c r="F243" i="6"/>
  <c r="F237" i="6"/>
  <c r="F238" i="6"/>
  <c r="F239" i="6"/>
  <c r="F240" i="6"/>
  <c r="F236" i="6"/>
  <c r="F230" i="6"/>
  <c r="F231" i="6"/>
  <c r="F232" i="6"/>
  <c r="F233" i="6"/>
  <c r="F229" i="6"/>
  <c r="F224" i="6"/>
  <c r="F225" i="6"/>
  <c r="F226" i="6"/>
  <c r="F227" i="6"/>
  <c r="F223" i="6"/>
  <c r="F213" i="6"/>
  <c r="F214" i="6"/>
  <c r="F215" i="6"/>
  <c r="F216" i="6"/>
  <c r="F217" i="6"/>
  <c r="F218" i="6"/>
  <c r="F219" i="6"/>
  <c r="F220" i="6"/>
  <c r="F221" i="6"/>
  <c r="F212" i="6"/>
  <c r="F207" i="6"/>
  <c r="F208" i="6"/>
  <c r="F209" i="6"/>
  <c r="F206" i="6"/>
  <c r="F205" i="6"/>
  <c r="F200" i="6"/>
  <c r="F201" i="6"/>
  <c r="F202" i="6"/>
  <c r="F203" i="6"/>
  <c r="F199" i="6"/>
  <c r="F193" i="6"/>
  <c r="F194" i="6"/>
  <c r="F195" i="6"/>
  <c r="F196" i="6"/>
  <c r="F192" i="6"/>
  <c r="F187" i="6"/>
  <c r="F188" i="6"/>
  <c r="F189" i="6"/>
  <c r="F190" i="6"/>
  <c r="F186" i="6"/>
  <c r="F180" i="6"/>
  <c r="F181" i="6"/>
  <c r="F182" i="6"/>
  <c r="F183" i="6"/>
  <c r="F179" i="6"/>
  <c r="F173" i="6"/>
  <c r="F174" i="6"/>
  <c r="F175" i="6"/>
  <c r="F176" i="6"/>
  <c r="F172" i="6"/>
  <c r="F166" i="6"/>
  <c r="F167" i="6"/>
  <c r="F168" i="6"/>
  <c r="F169" i="6"/>
  <c r="F165" i="6"/>
  <c r="F160" i="6"/>
  <c r="F161" i="6"/>
  <c r="F162" i="6"/>
  <c r="F163" i="6"/>
  <c r="F159" i="6"/>
  <c r="F149" i="6"/>
  <c r="F150" i="6"/>
  <c r="F151" i="6"/>
  <c r="F152" i="6"/>
  <c r="F153" i="6"/>
  <c r="F154" i="6"/>
  <c r="F155" i="6"/>
  <c r="F156" i="6"/>
  <c r="F157" i="6"/>
  <c r="F148" i="6"/>
  <c r="F142" i="6"/>
  <c r="F143" i="6"/>
  <c r="F144" i="6"/>
  <c r="F145" i="6"/>
  <c r="F141" i="6"/>
  <c r="F135" i="6"/>
  <c r="F136" i="6"/>
  <c r="F137" i="6"/>
  <c r="F138" i="6"/>
  <c r="F134" i="6"/>
  <c r="F124" i="6"/>
  <c r="F125" i="6"/>
  <c r="F126" i="6"/>
  <c r="F127" i="6"/>
  <c r="F128" i="6"/>
  <c r="F129" i="6"/>
  <c r="F130" i="6"/>
  <c r="F131" i="6"/>
  <c r="F132" i="6"/>
  <c r="F123" i="6"/>
  <c r="F117" i="6"/>
  <c r="F118" i="6"/>
  <c r="F119" i="6"/>
  <c r="F120" i="6"/>
  <c r="F116" i="6"/>
  <c r="F110" i="6"/>
  <c r="F111" i="6"/>
  <c r="F112" i="6"/>
  <c r="F113" i="6"/>
  <c r="F109" i="6"/>
  <c r="F104" i="6"/>
  <c r="F105" i="6"/>
  <c r="F106" i="6"/>
  <c r="F107" i="6"/>
  <c r="F103" i="6"/>
  <c r="F93" i="6"/>
  <c r="F94" i="6"/>
  <c r="F95" i="6"/>
  <c r="F96" i="6"/>
  <c r="F97" i="6"/>
  <c r="F98" i="6"/>
  <c r="F99" i="6"/>
  <c r="F100" i="6"/>
  <c r="F101" i="6"/>
  <c r="F92" i="6"/>
  <c r="F86" i="6"/>
  <c r="F87" i="6"/>
  <c r="F88" i="6"/>
  <c r="F89" i="6"/>
  <c r="F85" i="6"/>
  <c r="F79" i="6"/>
  <c r="F80" i="6"/>
  <c r="F81" i="6"/>
  <c r="F82" i="6"/>
  <c r="F78" i="6"/>
  <c r="F72" i="6"/>
  <c r="F73" i="6"/>
  <c r="F74" i="6"/>
  <c r="F75" i="6"/>
  <c r="F71" i="6"/>
  <c r="F65" i="6"/>
  <c r="F66" i="6"/>
  <c r="F67" i="6"/>
  <c r="F68" i="6"/>
  <c r="F64" i="6"/>
  <c r="F58" i="6"/>
  <c r="F59" i="6"/>
  <c r="F60" i="6"/>
  <c r="F61" i="6"/>
  <c r="F57" i="6"/>
  <c r="F52" i="6"/>
  <c r="F53" i="6"/>
  <c r="F54" i="6"/>
  <c r="F55" i="6"/>
  <c r="F51" i="6"/>
  <c r="F45" i="6"/>
  <c r="F46" i="6"/>
  <c r="F47" i="6"/>
  <c r="F48" i="6"/>
  <c r="F44" i="6"/>
  <c r="F38" i="6"/>
  <c r="F39" i="6"/>
  <c r="F40" i="6"/>
  <c r="F41" i="6"/>
  <c r="F37" i="6"/>
  <c r="F31" i="6"/>
  <c r="F32" i="6"/>
  <c r="F33" i="6"/>
  <c r="F34" i="6"/>
  <c r="F30" i="6"/>
  <c r="F24" i="6"/>
  <c r="F25" i="6"/>
  <c r="F26" i="6"/>
  <c r="F27" i="6"/>
  <c r="F23" i="6"/>
  <c r="F17" i="6"/>
  <c r="F18" i="6"/>
  <c r="F19" i="6"/>
  <c r="F20" i="6"/>
  <c r="F16" i="6"/>
  <c r="F6" i="6"/>
  <c r="F7" i="6"/>
  <c r="F8" i="6"/>
  <c r="F9" i="6"/>
  <c r="F10" i="6"/>
  <c r="F11" i="6"/>
  <c r="F12" i="6"/>
  <c r="F13" i="6"/>
  <c r="F14" i="6"/>
  <c r="F5" i="6"/>
  <c r="F31" i="1"/>
  <c r="F32" i="1"/>
  <c r="F33" i="1"/>
  <c r="F30" i="1"/>
  <c r="F26" i="1"/>
  <c r="F27" i="1"/>
  <c r="F28" i="1"/>
  <c r="F25" i="1"/>
  <c r="F21" i="1"/>
  <c r="F22" i="1"/>
  <c r="F23" i="1"/>
  <c r="F20" i="1"/>
  <c r="F16" i="1"/>
  <c r="F17" i="1"/>
  <c r="F18" i="1"/>
  <c r="F15" i="1"/>
  <c r="F11" i="1"/>
  <c r="F12" i="1"/>
  <c r="F13" i="1"/>
  <c r="F10" i="1"/>
  <c r="F6" i="1"/>
  <c r="F7" i="1"/>
  <c r="F8" i="1"/>
  <c r="F5" i="1"/>
  <c r="F275" i="4"/>
  <c r="P275" i="4" s="1"/>
  <c r="F276" i="4"/>
  <c r="P276" i="4" s="1"/>
  <c r="F277" i="4"/>
  <c r="P277" i="4" s="1"/>
  <c r="F278" i="4"/>
  <c r="P278" i="4" s="1"/>
  <c r="F274" i="4"/>
  <c r="P274" i="4" s="1"/>
  <c r="F266" i="4"/>
  <c r="P266" i="4" s="1"/>
  <c r="F267" i="4"/>
  <c r="P267" i="4" s="1"/>
  <c r="F268" i="4"/>
  <c r="P268" i="4" s="1"/>
  <c r="F269" i="4"/>
  <c r="P269" i="4" s="1"/>
  <c r="F270" i="4"/>
  <c r="P270" i="4" s="1"/>
  <c r="F271" i="4"/>
  <c r="P271" i="4" s="1"/>
  <c r="F272" i="4"/>
  <c r="P272" i="4" s="1"/>
  <c r="F265" i="4"/>
  <c r="P265" i="4" s="1"/>
  <c r="F258" i="4"/>
  <c r="P258" i="4" s="1"/>
  <c r="F259" i="4"/>
  <c r="P259" i="4" s="1"/>
  <c r="F260" i="4"/>
  <c r="P260" i="4" s="1"/>
  <c r="F261" i="4"/>
  <c r="P261" i="4" s="1"/>
  <c r="F262" i="4"/>
  <c r="P262" i="4" s="1"/>
  <c r="F263" i="4"/>
  <c r="P263" i="4" s="1"/>
  <c r="F257" i="4"/>
  <c r="P257" i="4" s="1"/>
  <c r="F251" i="4"/>
  <c r="P251" i="4" s="1"/>
  <c r="F252" i="4"/>
  <c r="P252" i="4" s="1"/>
  <c r="F253" i="4"/>
  <c r="P253" i="4" s="1"/>
  <c r="F254" i="4"/>
  <c r="P254" i="4" s="1"/>
  <c r="F255" i="4"/>
  <c r="P255" i="4" s="1"/>
  <c r="F250" i="4"/>
  <c r="P250" i="4" s="1"/>
  <c r="F248" i="4"/>
  <c r="P248" i="4" s="1"/>
  <c r="F247" i="4"/>
  <c r="P247" i="4" s="1"/>
  <c r="F223" i="4"/>
  <c r="P223" i="4" s="1"/>
  <c r="F224" i="4"/>
  <c r="P224" i="4" s="1"/>
  <c r="F225" i="4"/>
  <c r="P225" i="4" s="1"/>
  <c r="F226" i="4"/>
  <c r="P226" i="4" s="1"/>
  <c r="F222" i="4"/>
  <c r="P222" i="4" s="1"/>
  <c r="F220" i="4"/>
  <c r="P220" i="4" s="1"/>
  <c r="F212" i="4"/>
  <c r="P212" i="4" s="1"/>
  <c r="F213" i="4"/>
  <c r="P213" i="4" s="1"/>
  <c r="F214" i="4"/>
  <c r="P214" i="4" s="1"/>
  <c r="F211" i="4"/>
  <c r="P211" i="4" s="1"/>
  <c r="F208" i="4"/>
  <c r="P208" i="4" s="1"/>
  <c r="F209" i="4"/>
  <c r="P209" i="4" s="1"/>
  <c r="F207" i="4"/>
  <c r="P207" i="4" s="1"/>
  <c r="F204" i="4"/>
  <c r="P204" i="4" s="1"/>
  <c r="F205" i="4"/>
  <c r="P205" i="4" s="1"/>
  <c r="F203" i="4"/>
  <c r="P203" i="4" s="1"/>
  <c r="F199" i="4"/>
  <c r="P199" i="4" s="1"/>
  <c r="F200" i="4"/>
  <c r="P200" i="4" s="1"/>
  <c r="F201" i="4"/>
  <c r="P201" i="4" s="1"/>
  <c r="F198" i="4"/>
  <c r="P198" i="4" s="1"/>
  <c r="F191" i="4"/>
  <c r="P191" i="4" s="1"/>
  <c r="F190" i="4"/>
  <c r="P190" i="4" s="1"/>
  <c r="F187" i="4"/>
  <c r="P187" i="4" s="1"/>
  <c r="F188" i="4"/>
  <c r="P188" i="4" s="1"/>
  <c r="F186" i="4"/>
  <c r="P186" i="4" s="1"/>
  <c r="F183" i="4"/>
  <c r="P183" i="4" s="1"/>
  <c r="F184" i="4"/>
  <c r="P184" i="4" s="1"/>
  <c r="F182" i="4"/>
  <c r="P182" i="4" s="1"/>
  <c r="F177" i="4"/>
  <c r="P177" i="4" s="1"/>
  <c r="F178" i="4"/>
  <c r="P178" i="4" s="1"/>
  <c r="F179" i="4"/>
  <c r="P179" i="4" s="1"/>
  <c r="F180" i="4"/>
  <c r="P180" i="4" s="1"/>
  <c r="F176" i="4"/>
  <c r="P176" i="4" s="1"/>
  <c r="F174" i="4"/>
  <c r="P174" i="4" s="1"/>
  <c r="F173" i="4"/>
  <c r="P173" i="4" s="1"/>
  <c r="F144" i="4"/>
  <c r="P144" i="4" s="1"/>
  <c r="F143" i="4"/>
  <c r="P143" i="4" s="1"/>
  <c r="F139" i="4"/>
  <c r="P139" i="4" s="1"/>
  <c r="F140" i="4"/>
  <c r="P140" i="4" s="1"/>
  <c r="F141" i="4"/>
  <c r="P141" i="4" s="1"/>
  <c r="F138" i="4"/>
  <c r="P138" i="4" s="1"/>
  <c r="F134" i="4"/>
  <c r="P134" i="4" s="1"/>
  <c r="F135" i="4"/>
  <c r="P135" i="4" s="1"/>
  <c r="F136" i="4"/>
  <c r="P136" i="4" s="1"/>
  <c r="F133" i="4"/>
  <c r="P133" i="4" s="1"/>
  <c r="F131" i="4"/>
  <c r="P131" i="4" s="1"/>
  <c r="F130" i="4"/>
  <c r="P130" i="4" s="1"/>
  <c r="F128" i="4"/>
  <c r="P128" i="4" s="1"/>
  <c r="F127" i="4"/>
  <c r="P127" i="4" s="1"/>
  <c r="F125" i="4"/>
  <c r="P125" i="4" s="1"/>
  <c r="F124" i="4"/>
  <c r="P124" i="4" s="1"/>
  <c r="F122" i="4"/>
  <c r="P122" i="4" s="1"/>
  <c r="F121" i="4"/>
  <c r="P121" i="4" s="1"/>
  <c r="F119" i="4"/>
  <c r="P119" i="4" s="1"/>
  <c r="F118" i="4"/>
  <c r="P118" i="4" s="1"/>
  <c r="F116" i="4"/>
  <c r="P116" i="4" s="1"/>
  <c r="F115" i="4"/>
  <c r="P115" i="4" s="1"/>
  <c r="F113" i="4"/>
  <c r="P113" i="4" s="1"/>
  <c r="F112" i="4"/>
  <c r="P112" i="4" s="1"/>
  <c r="F96" i="4"/>
  <c r="P96" i="4" s="1"/>
  <c r="F97" i="4"/>
  <c r="P97" i="4" s="1"/>
  <c r="F95" i="4"/>
  <c r="P95" i="4" s="1"/>
  <c r="F92" i="4"/>
  <c r="P92" i="4" s="1"/>
  <c r="F93" i="4"/>
  <c r="P93" i="4" s="1"/>
  <c r="F91" i="4"/>
  <c r="P91" i="4" s="1"/>
  <c r="F86" i="4"/>
  <c r="P86" i="4" s="1"/>
  <c r="F87" i="4"/>
  <c r="P87" i="4" s="1"/>
  <c r="F88" i="4"/>
  <c r="P88" i="4" s="1"/>
  <c r="F89" i="4"/>
  <c r="P89" i="4" s="1"/>
  <c r="F85" i="4"/>
  <c r="P85" i="4" s="1"/>
  <c r="F83" i="4"/>
  <c r="P83" i="4" s="1"/>
  <c r="F82" i="4"/>
  <c r="P82" i="4" s="1"/>
  <c r="F78" i="4"/>
  <c r="P78" i="4" s="1"/>
  <c r="F79" i="4"/>
  <c r="P79" i="4" s="1"/>
  <c r="F80" i="4"/>
  <c r="P80" i="4" s="1"/>
  <c r="F77" i="4"/>
  <c r="P77" i="4" s="1"/>
  <c r="F72" i="4"/>
  <c r="P72" i="4" s="1"/>
  <c r="F73" i="4"/>
  <c r="P73" i="4" s="1"/>
  <c r="F74" i="4"/>
  <c r="P74" i="4" s="1"/>
  <c r="F75" i="4"/>
  <c r="P75" i="4" s="1"/>
  <c r="F71" i="4"/>
  <c r="P71" i="4" s="1"/>
  <c r="F69" i="4"/>
  <c r="P69" i="4" s="1"/>
  <c r="F68" i="4"/>
  <c r="P68" i="4" s="1"/>
  <c r="F65" i="4"/>
  <c r="P65" i="4" s="1"/>
  <c r="F66" i="4"/>
  <c r="P66" i="4" s="1"/>
  <c r="F64" i="4"/>
  <c r="P64" i="4" s="1"/>
  <c r="F61" i="4"/>
  <c r="P61" i="4" s="1"/>
  <c r="F62" i="4"/>
  <c r="P62" i="4" s="1"/>
  <c r="F60" i="4"/>
  <c r="P60" i="4" s="1"/>
  <c r="F58" i="4"/>
  <c r="P58" i="4" s="1"/>
  <c r="F57" i="4"/>
  <c r="P57" i="4" s="1"/>
  <c r="F53" i="4"/>
  <c r="P53" i="4" s="1"/>
  <c r="F54" i="4"/>
  <c r="P54" i="4" s="1"/>
  <c r="F55" i="4"/>
  <c r="P55" i="4" s="1"/>
  <c r="F52" i="4"/>
  <c r="P52" i="4" s="1"/>
  <c r="F48" i="4"/>
  <c r="P48" i="4" s="1"/>
  <c r="F49" i="4"/>
  <c r="P49" i="4" s="1"/>
  <c r="F50" i="4"/>
  <c r="P50" i="4" s="1"/>
  <c r="F47" i="4"/>
  <c r="P47" i="4" s="1"/>
  <c r="F45" i="4"/>
  <c r="P45" i="4" s="1"/>
  <c r="F44" i="4"/>
  <c r="P44" i="4" s="1"/>
  <c r="F40" i="4"/>
  <c r="P40" i="4" s="1"/>
  <c r="F41" i="4"/>
  <c r="P41" i="4" s="1"/>
  <c r="F42" i="4"/>
  <c r="P42" i="4" s="1"/>
  <c r="F39" i="4"/>
  <c r="P39" i="4" s="1"/>
  <c r="F35" i="4"/>
  <c r="P35" i="4" s="1"/>
  <c r="F36" i="4"/>
  <c r="P36" i="4" s="1"/>
  <c r="F37" i="4"/>
  <c r="P37" i="4" s="1"/>
  <c r="F34" i="4"/>
  <c r="P34" i="4" s="1"/>
  <c r="F32" i="4"/>
  <c r="P32" i="4" s="1"/>
  <c r="F15" i="4"/>
  <c r="P15" i="4" s="1"/>
  <c r="F16" i="4"/>
  <c r="P16" i="4" s="1"/>
  <c r="F17" i="4"/>
  <c r="P17" i="4" s="1"/>
  <c r="F18" i="4"/>
  <c r="P18" i="4" s="1"/>
  <c r="F19" i="4"/>
  <c r="P19" i="4" s="1"/>
  <c r="F14" i="4"/>
  <c r="P14" i="4" s="1"/>
  <c r="M279" i="4" l="1"/>
  <c r="J5" i="3" s="1"/>
  <c r="J8" i="3" s="1"/>
  <c r="I8" i="3"/>
  <c r="R155" i="4"/>
  <c r="R166" i="4"/>
  <c r="R148" i="4"/>
  <c r="R145" i="4"/>
  <c r="G16" i="4"/>
  <c r="H16" i="4" l="1"/>
  <c r="R16" i="4" s="1"/>
  <c r="Q16" i="4"/>
  <c r="G41" i="4"/>
  <c r="H41" i="4" l="1"/>
  <c r="R41" i="4" s="1"/>
  <c r="Q41" i="4"/>
  <c r="G58" i="4"/>
  <c r="D114" i="4"/>
  <c r="N114" i="4" s="1"/>
  <c r="H58" i="4" l="1"/>
  <c r="R58" i="4" s="1"/>
  <c r="Q58" i="4"/>
  <c r="D19" i="1"/>
  <c r="N19" i="1" s="1"/>
  <c r="G500" i="6" l="1"/>
  <c r="H500" i="6" s="1"/>
  <c r="G499" i="6"/>
  <c r="H499" i="6" s="1"/>
  <c r="G498" i="6"/>
  <c r="H498" i="6" s="1"/>
  <c r="D497" i="6"/>
  <c r="G495" i="6"/>
  <c r="H495" i="6" s="1"/>
  <c r="G494" i="6"/>
  <c r="H494" i="6" s="1"/>
  <c r="G493" i="6"/>
  <c r="H493" i="6" s="1"/>
  <c r="G492" i="6"/>
  <c r="H492" i="6" s="1"/>
  <c r="G491" i="6"/>
  <c r="H491" i="6" s="1"/>
  <c r="D490" i="6"/>
  <c r="G488" i="6"/>
  <c r="H488" i="6" s="1"/>
  <c r="G487" i="6"/>
  <c r="H487" i="6" s="1"/>
  <c r="G486" i="6"/>
  <c r="H486" i="6" s="1"/>
  <c r="G485" i="6"/>
  <c r="H485" i="6" s="1"/>
  <c r="G484" i="6"/>
  <c r="H484" i="6" s="1"/>
  <c r="D483" i="6"/>
  <c r="G481" i="6"/>
  <c r="H481" i="6" s="1"/>
  <c r="G480" i="6"/>
  <c r="H480" i="6" s="1"/>
  <c r="G479" i="6"/>
  <c r="H479" i="6" s="1"/>
  <c r="G478" i="6"/>
  <c r="H478" i="6" s="1"/>
  <c r="G477" i="6"/>
  <c r="H477" i="6" s="1"/>
  <c r="D476" i="6"/>
  <c r="G474" i="6"/>
  <c r="H474" i="6" s="1"/>
  <c r="G473" i="6"/>
  <c r="H473" i="6" s="1"/>
  <c r="G472" i="6"/>
  <c r="H472" i="6" s="1"/>
  <c r="G471" i="6"/>
  <c r="H471" i="6" s="1"/>
  <c r="G470" i="6"/>
  <c r="H470" i="6" s="1"/>
  <c r="D469" i="6"/>
  <c r="G467" i="6"/>
  <c r="H467" i="6" s="1"/>
  <c r="G466" i="6"/>
  <c r="H466" i="6" s="1"/>
  <c r="G465" i="6"/>
  <c r="H465" i="6" s="1"/>
  <c r="G464" i="6"/>
  <c r="H464" i="6" s="1"/>
  <c r="G463" i="6"/>
  <c r="H463" i="6" s="1"/>
  <c r="D462" i="6"/>
  <c r="G461" i="6"/>
  <c r="H461" i="6" s="1"/>
  <c r="G460" i="6"/>
  <c r="H460" i="6" s="1"/>
  <c r="G459" i="6"/>
  <c r="H459" i="6" s="1"/>
  <c r="G458" i="6"/>
  <c r="H458" i="6" s="1"/>
  <c r="G457" i="6"/>
  <c r="H457" i="6" s="1"/>
  <c r="G456" i="6"/>
  <c r="H456" i="6" s="1"/>
  <c r="D455" i="6"/>
  <c r="G454" i="6"/>
  <c r="H454" i="6" s="1"/>
  <c r="G453" i="6"/>
  <c r="H453" i="6" s="1"/>
  <c r="G452" i="6"/>
  <c r="H452" i="6" s="1"/>
  <c r="G451" i="6"/>
  <c r="H451" i="6" s="1"/>
  <c r="G450" i="6"/>
  <c r="H450" i="6" s="1"/>
  <c r="G449" i="6"/>
  <c r="H449" i="6" s="1"/>
  <c r="G447" i="6"/>
  <c r="H447" i="6" s="1"/>
  <c r="G446" i="6"/>
  <c r="H446" i="6" s="1"/>
  <c r="G445" i="6"/>
  <c r="D444" i="6"/>
  <c r="G442" i="6"/>
  <c r="H442" i="6" s="1"/>
  <c r="G441" i="6"/>
  <c r="H441" i="6" s="1"/>
  <c r="G440" i="6"/>
  <c r="H440" i="6" s="1"/>
  <c r="G439" i="6"/>
  <c r="H439" i="6" s="1"/>
  <c r="G438" i="6"/>
  <c r="H438" i="6" s="1"/>
  <c r="D437" i="6"/>
  <c r="G435" i="6"/>
  <c r="H435" i="6" s="1"/>
  <c r="G434" i="6"/>
  <c r="H434" i="6" s="1"/>
  <c r="G433" i="6"/>
  <c r="H433" i="6" s="1"/>
  <c r="G432" i="6"/>
  <c r="H432" i="6" s="1"/>
  <c r="G431" i="6"/>
  <c r="H431" i="6" s="1"/>
  <c r="D430" i="6"/>
  <c r="G428" i="6"/>
  <c r="H428" i="6" s="1"/>
  <c r="G427" i="6"/>
  <c r="H427" i="6" s="1"/>
  <c r="G426" i="6"/>
  <c r="H426" i="6" s="1"/>
  <c r="G425" i="6"/>
  <c r="H425" i="6" s="1"/>
  <c r="G424" i="6"/>
  <c r="D423" i="6"/>
  <c r="G422" i="6"/>
  <c r="H422" i="6" s="1"/>
  <c r="G421" i="6"/>
  <c r="H421" i="6" s="1"/>
  <c r="G420" i="6"/>
  <c r="H420" i="6" s="1"/>
  <c r="G419" i="6"/>
  <c r="H419" i="6" s="1"/>
  <c r="G418" i="6"/>
  <c r="D417" i="6"/>
  <c r="G415" i="6"/>
  <c r="H415" i="6" s="1"/>
  <c r="G414" i="6"/>
  <c r="H414" i="6" s="1"/>
  <c r="G413" i="6"/>
  <c r="H413" i="6" s="1"/>
  <c r="G412" i="6"/>
  <c r="H412" i="6" s="1"/>
  <c r="G411" i="6"/>
  <c r="H411" i="6" s="1"/>
  <c r="D410" i="6"/>
  <c r="G408" i="6"/>
  <c r="H408" i="6" s="1"/>
  <c r="G407" i="6"/>
  <c r="H407" i="6" s="1"/>
  <c r="G406" i="6"/>
  <c r="H406" i="6" s="1"/>
  <c r="G405" i="6"/>
  <c r="H405" i="6" s="1"/>
  <c r="G404" i="6"/>
  <c r="H404" i="6" s="1"/>
  <c r="D403" i="6"/>
  <c r="G402" i="6"/>
  <c r="H402" i="6" s="1"/>
  <c r="G401" i="6"/>
  <c r="H401" i="6" s="1"/>
  <c r="G400" i="6"/>
  <c r="H400" i="6" s="1"/>
  <c r="G399" i="6"/>
  <c r="H399" i="6" s="1"/>
  <c r="G398" i="6"/>
  <c r="H398" i="6" s="1"/>
  <c r="G397" i="6"/>
  <c r="H397" i="6" s="1"/>
  <c r="G396" i="6"/>
  <c r="H396" i="6" s="1"/>
  <c r="G395" i="6"/>
  <c r="H395" i="6" s="1"/>
  <c r="G394" i="6"/>
  <c r="H394" i="6" s="1"/>
  <c r="G393" i="6"/>
  <c r="H393" i="6" s="1"/>
  <c r="D392" i="6"/>
  <c r="G391" i="6"/>
  <c r="H391" i="6" s="1"/>
  <c r="G390" i="6"/>
  <c r="H390" i="6" s="1"/>
  <c r="G389" i="6"/>
  <c r="H389" i="6" s="1"/>
  <c r="G388" i="6"/>
  <c r="D387" i="6"/>
  <c r="G385" i="6"/>
  <c r="H385" i="6" s="1"/>
  <c r="G384" i="6"/>
  <c r="H384" i="6" s="1"/>
  <c r="G383" i="6"/>
  <c r="H383" i="6" s="1"/>
  <c r="G382" i="6"/>
  <c r="H382" i="6" s="1"/>
  <c r="G381" i="6"/>
  <c r="D380" i="6"/>
  <c r="G379" i="6"/>
  <c r="H379" i="6" s="1"/>
  <c r="G378" i="6"/>
  <c r="D377" i="6"/>
  <c r="G375" i="6"/>
  <c r="H375" i="6" s="1"/>
  <c r="G374" i="6"/>
  <c r="H374" i="6" s="1"/>
  <c r="G373" i="6"/>
  <c r="H373" i="6" s="1"/>
  <c r="G372" i="6"/>
  <c r="H372" i="6" s="1"/>
  <c r="G371" i="6"/>
  <c r="H371" i="6" s="1"/>
  <c r="D370" i="6"/>
  <c r="G368" i="6"/>
  <c r="H368" i="6" s="1"/>
  <c r="G367" i="6"/>
  <c r="H367" i="6" s="1"/>
  <c r="G366" i="6"/>
  <c r="H366" i="6" s="1"/>
  <c r="G365" i="6"/>
  <c r="H365" i="6" s="1"/>
  <c r="G364" i="6"/>
  <c r="D363" i="6"/>
  <c r="G362" i="6"/>
  <c r="H362" i="6" s="1"/>
  <c r="G361" i="6"/>
  <c r="H361" i="6" s="1"/>
  <c r="G360" i="6"/>
  <c r="H360" i="6" s="1"/>
  <c r="G359" i="6"/>
  <c r="H359" i="6" s="1"/>
  <c r="G358" i="6"/>
  <c r="H358" i="6" s="1"/>
  <c r="G357" i="6"/>
  <c r="H357" i="6" s="1"/>
  <c r="G356" i="6"/>
  <c r="H356" i="6" s="1"/>
  <c r="G355" i="6"/>
  <c r="H355" i="6" s="1"/>
  <c r="G354" i="6"/>
  <c r="H354" i="6" s="1"/>
  <c r="G353" i="6"/>
  <c r="H353" i="6" s="1"/>
  <c r="D352" i="6"/>
  <c r="G350" i="6"/>
  <c r="H350" i="6" s="1"/>
  <c r="G349" i="6"/>
  <c r="H349" i="6" s="1"/>
  <c r="G348" i="6"/>
  <c r="H348" i="6" s="1"/>
  <c r="G347" i="6"/>
  <c r="H347" i="6" s="1"/>
  <c r="G346" i="6"/>
  <c r="H346" i="6" s="1"/>
  <c r="D345" i="6"/>
  <c r="G344" i="6"/>
  <c r="H344" i="6" s="1"/>
  <c r="G343" i="6"/>
  <c r="H343" i="6" s="1"/>
  <c r="G342" i="6"/>
  <c r="H342" i="6" s="1"/>
  <c r="G341" i="6"/>
  <c r="D340" i="6"/>
  <c r="G338" i="6"/>
  <c r="H338" i="6" s="1"/>
  <c r="G337" i="6"/>
  <c r="H337" i="6" s="1"/>
  <c r="G336" i="6"/>
  <c r="H336" i="6" s="1"/>
  <c r="G335" i="6"/>
  <c r="H335" i="6" s="1"/>
  <c r="G334" i="6"/>
  <c r="H334" i="6" s="1"/>
  <c r="D333" i="6"/>
  <c r="G331" i="6"/>
  <c r="H331" i="6" s="1"/>
  <c r="G330" i="6"/>
  <c r="H330" i="6" s="1"/>
  <c r="G329" i="6"/>
  <c r="H329" i="6" s="1"/>
  <c r="G328" i="6"/>
  <c r="H328" i="6" s="1"/>
  <c r="G327" i="6"/>
  <c r="H327" i="6" s="1"/>
  <c r="D326" i="6"/>
  <c r="G325" i="6"/>
  <c r="H325" i="6" s="1"/>
  <c r="G324" i="6"/>
  <c r="H324" i="6" s="1"/>
  <c r="G323" i="6"/>
  <c r="H323" i="6" s="1"/>
  <c r="G322" i="6"/>
  <c r="H322" i="6" s="1"/>
  <c r="G321" i="6"/>
  <c r="H321" i="6" s="1"/>
  <c r="G320" i="6"/>
  <c r="H320" i="6" s="1"/>
  <c r="G319" i="6"/>
  <c r="H319" i="6" s="1"/>
  <c r="G318" i="6"/>
  <c r="H318" i="6" s="1"/>
  <c r="G317" i="6"/>
  <c r="H317" i="6" s="1"/>
  <c r="G316" i="6"/>
  <c r="H316" i="6" s="1"/>
  <c r="D315" i="6"/>
  <c r="G313" i="6"/>
  <c r="H313" i="6" s="1"/>
  <c r="G312" i="6"/>
  <c r="H312" i="6" s="1"/>
  <c r="G311" i="6"/>
  <c r="H311" i="6" s="1"/>
  <c r="G310" i="6"/>
  <c r="H310" i="6" s="1"/>
  <c r="G309" i="6"/>
  <c r="H309" i="6" s="1"/>
  <c r="D308" i="6"/>
  <c r="G306" i="6"/>
  <c r="H306" i="6" s="1"/>
  <c r="G305" i="6"/>
  <c r="H305" i="6" s="1"/>
  <c r="G304" i="6"/>
  <c r="H304" i="6" s="1"/>
  <c r="G303" i="6"/>
  <c r="H303" i="6" s="1"/>
  <c r="G302" i="6"/>
  <c r="D301" i="6"/>
  <c r="G300" i="6"/>
  <c r="H300" i="6" s="1"/>
  <c r="G299" i="6"/>
  <c r="H299" i="6" s="1"/>
  <c r="G298" i="6"/>
  <c r="H298" i="6" s="1"/>
  <c r="G297" i="6"/>
  <c r="H297" i="6" s="1"/>
  <c r="G296" i="6"/>
  <c r="D295" i="6"/>
  <c r="G293" i="6"/>
  <c r="H293" i="6" s="1"/>
  <c r="G292" i="6"/>
  <c r="H292" i="6" s="1"/>
  <c r="G291" i="6"/>
  <c r="H291" i="6" s="1"/>
  <c r="G290" i="6"/>
  <c r="H290" i="6" s="1"/>
  <c r="G289" i="6"/>
  <c r="D288" i="6"/>
  <c r="G286" i="6"/>
  <c r="H286" i="6" s="1"/>
  <c r="G285" i="6"/>
  <c r="H285" i="6" s="1"/>
  <c r="G284" i="6"/>
  <c r="H284" i="6" s="1"/>
  <c r="G283" i="6"/>
  <c r="H283" i="6" s="1"/>
  <c r="G282" i="6"/>
  <c r="H282" i="6" s="1"/>
  <c r="D281" i="6"/>
  <c r="G280" i="6"/>
  <c r="H280" i="6" s="1"/>
  <c r="G279" i="6"/>
  <c r="H279" i="6" s="1"/>
  <c r="G278" i="6"/>
  <c r="H278" i="6" s="1"/>
  <c r="G277" i="6"/>
  <c r="H277" i="6" s="1"/>
  <c r="G276" i="6"/>
  <c r="H276" i="6" s="1"/>
  <c r="G275" i="6"/>
  <c r="H275" i="6" s="1"/>
  <c r="G274" i="6"/>
  <c r="H274" i="6" s="1"/>
  <c r="G273" i="6"/>
  <c r="H273" i="6" s="1"/>
  <c r="G272" i="6"/>
  <c r="H272" i="6" s="1"/>
  <c r="G271" i="6"/>
  <c r="D270" i="6"/>
  <c r="G268" i="6"/>
  <c r="H268" i="6" s="1"/>
  <c r="G267" i="6"/>
  <c r="H267" i="6" s="1"/>
  <c r="G266" i="6"/>
  <c r="H266" i="6" s="1"/>
  <c r="G265" i="6"/>
  <c r="H265" i="6" s="1"/>
  <c r="G264" i="6"/>
  <c r="H264" i="6" s="1"/>
  <c r="D263" i="6"/>
  <c r="G261" i="6"/>
  <c r="H261" i="6" s="1"/>
  <c r="G260" i="6"/>
  <c r="H260" i="6" s="1"/>
  <c r="G259" i="6"/>
  <c r="H259" i="6" s="1"/>
  <c r="G258" i="6"/>
  <c r="H258" i="6" s="1"/>
  <c r="G257" i="6"/>
  <c r="D256" i="6"/>
  <c r="G254" i="6"/>
  <c r="H254" i="6" s="1"/>
  <c r="G253" i="6"/>
  <c r="H253" i="6" s="1"/>
  <c r="G252" i="6"/>
  <c r="H252" i="6" s="1"/>
  <c r="G251" i="6"/>
  <c r="H251" i="6" s="1"/>
  <c r="G250" i="6"/>
  <c r="D249" i="6"/>
  <c r="G247" i="6"/>
  <c r="H247" i="6" s="1"/>
  <c r="G246" i="6"/>
  <c r="H246" i="6" s="1"/>
  <c r="G245" i="6"/>
  <c r="H245" i="6" s="1"/>
  <c r="G244" i="6"/>
  <c r="H244" i="6" s="1"/>
  <c r="G243" i="6"/>
  <c r="H243" i="6" s="1"/>
  <c r="D242" i="6"/>
  <c r="G240" i="6"/>
  <c r="H240" i="6" s="1"/>
  <c r="G239" i="6"/>
  <c r="H239" i="6" s="1"/>
  <c r="G238" i="6"/>
  <c r="H238" i="6" s="1"/>
  <c r="G237" i="6"/>
  <c r="H237" i="6" s="1"/>
  <c r="G236" i="6"/>
  <c r="H236" i="6" s="1"/>
  <c r="D235" i="6"/>
  <c r="G233" i="6"/>
  <c r="H233" i="6" s="1"/>
  <c r="G232" i="6"/>
  <c r="H232" i="6" s="1"/>
  <c r="G231" i="6"/>
  <c r="H231" i="6" s="1"/>
  <c r="G230" i="6"/>
  <c r="H230" i="6" s="1"/>
  <c r="G229" i="6"/>
  <c r="D228" i="6"/>
  <c r="G227" i="6"/>
  <c r="H227" i="6" s="1"/>
  <c r="G226" i="6"/>
  <c r="H226" i="6" s="1"/>
  <c r="G225" i="6"/>
  <c r="H225" i="6" s="1"/>
  <c r="G224" i="6"/>
  <c r="H224" i="6" s="1"/>
  <c r="G223" i="6"/>
  <c r="D222" i="6"/>
  <c r="G221" i="6"/>
  <c r="H221" i="6" s="1"/>
  <c r="G220" i="6"/>
  <c r="H220" i="6" s="1"/>
  <c r="G219" i="6"/>
  <c r="H219" i="6" s="1"/>
  <c r="G218" i="6"/>
  <c r="H218" i="6" s="1"/>
  <c r="G217" i="6"/>
  <c r="H217" i="6" s="1"/>
  <c r="G216" i="6"/>
  <c r="H216" i="6" s="1"/>
  <c r="G215" i="6"/>
  <c r="H215" i="6" s="1"/>
  <c r="G214" i="6"/>
  <c r="H214" i="6" s="1"/>
  <c r="G213" i="6"/>
  <c r="H213" i="6" s="1"/>
  <c r="G212" i="6"/>
  <c r="D211" i="6"/>
  <c r="G209" i="6"/>
  <c r="H209" i="6" s="1"/>
  <c r="G208" i="6"/>
  <c r="H208" i="6" s="1"/>
  <c r="G207" i="6"/>
  <c r="H207" i="6" s="1"/>
  <c r="G206" i="6"/>
  <c r="H206" i="6" s="1"/>
  <c r="G205" i="6"/>
  <c r="D204" i="6"/>
  <c r="G203" i="6"/>
  <c r="H203" i="6" s="1"/>
  <c r="G202" i="6"/>
  <c r="H202" i="6" s="1"/>
  <c r="G201" i="6"/>
  <c r="H201" i="6" s="1"/>
  <c r="G200" i="6"/>
  <c r="H200" i="6" s="1"/>
  <c r="G199" i="6"/>
  <c r="H199" i="6" s="1"/>
  <c r="D198" i="6"/>
  <c r="G196" i="6"/>
  <c r="H196" i="6" s="1"/>
  <c r="G195" i="6"/>
  <c r="H195" i="6" s="1"/>
  <c r="G194" i="6"/>
  <c r="H194" i="6" s="1"/>
  <c r="G193" i="6"/>
  <c r="H193" i="6" s="1"/>
  <c r="G192" i="6"/>
  <c r="H192" i="6" s="1"/>
  <c r="D191" i="6"/>
  <c r="G190" i="6"/>
  <c r="H190" i="6" s="1"/>
  <c r="G189" i="6"/>
  <c r="H189" i="6" s="1"/>
  <c r="G188" i="6"/>
  <c r="H188" i="6" s="1"/>
  <c r="G187" i="6"/>
  <c r="H187" i="6" s="1"/>
  <c r="G186" i="6"/>
  <c r="D185" i="6"/>
  <c r="G183" i="6"/>
  <c r="H183" i="6" s="1"/>
  <c r="G182" i="6"/>
  <c r="H182" i="6" s="1"/>
  <c r="G181" i="6"/>
  <c r="H181" i="6" s="1"/>
  <c r="G180" i="6"/>
  <c r="H180" i="6" s="1"/>
  <c r="G179" i="6"/>
  <c r="D178" i="6"/>
  <c r="G176" i="6"/>
  <c r="H176" i="6" s="1"/>
  <c r="G175" i="6"/>
  <c r="H175" i="6" s="1"/>
  <c r="G174" i="6"/>
  <c r="H174" i="6" s="1"/>
  <c r="G173" i="6"/>
  <c r="H173" i="6" s="1"/>
  <c r="G172" i="6"/>
  <c r="D171" i="6"/>
  <c r="G169" i="6"/>
  <c r="H169" i="6" s="1"/>
  <c r="G168" i="6"/>
  <c r="H168" i="6" s="1"/>
  <c r="G167" i="6"/>
  <c r="H167" i="6" s="1"/>
  <c r="G166" i="6"/>
  <c r="H166" i="6" s="1"/>
  <c r="G165" i="6"/>
  <c r="H165" i="6" s="1"/>
  <c r="D164" i="6"/>
  <c r="G163" i="6"/>
  <c r="H163" i="6" s="1"/>
  <c r="G162" i="6"/>
  <c r="H162" i="6" s="1"/>
  <c r="G161" i="6"/>
  <c r="H161" i="6" s="1"/>
  <c r="G160" i="6"/>
  <c r="H160" i="6" s="1"/>
  <c r="G159" i="6"/>
  <c r="H159" i="6" s="1"/>
  <c r="D158" i="6"/>
  <c r="G157" i="6"/>
  <c r="H157" i="6" s="1"/>
  <c r="G156" i="6"/>
  <c r="H156" i="6" s="1"/>
  <c r="G155" i="6"/>
  <c r="H155" i="6" s="1"/>
  <c r="G154" i="6"/>
  <c r="H154" i="6" s="1"/>
  <c r="G153" i="6"/>
  <c r="H153" i="6" s="1"/>
  <c r="G152" i="6"/>
  <c r="H152" i="6" s="1"/>
  <c r="G151" i="6"/>
  <c r="H151" i="6" s="1"/>
  <c r="G150" i="6"/>
  <c r="H150" i="6" s="1"/>
  <c r="G149" i="6"/>
  <c r="H149" i="6" s="1"/>
  <c r="G148" i="6"/>
  <c r="H148" i="6" s="1"/>
  <c r="D147" i="6"/>
  <c r="G145" i="6"/>
  <c r="H145" i="6" s="1"/>
  <c r="G144" i="6"/>
  <c r="H144" i="6" s="1"/>
  <c r="G143" i="6"/>
  <c r="H143" i="6" s="1"/>
  <c r="G142" i="6"/>
  <c r="H142" i="6" s="1"/>
  <c r="G141" i="6"/>
  <c r="D140" i="6"/>
  <c r="G138" i="6"/>
  <c r="H138" i="6" s="1"/>
  <c r="G137" i="6"/>
  <c r="H137" i="6" s="1"/>
  <c r="G136" i="6"/>
  <c r="H136" i="6" s="1"/>
  <c r="G135" i="6"/>
  <c r="H135" i="6" s="1"/>
  <c r="G134" i="6"/>
  <c r="D133" i="6"/>
  <c r="G132" i="6"/>
  <c r="H132" i="6" s="1"/>
  <c r="G131" i="6"/>
  <c r="H131" i="6" s="1"/>
  <c r="G130" i="6"/>
  <c r="H130" i="6" s="1"/>
  <c r="G129" i="6"/>
  <c r="H129" i="6" s="1"/>
  <c r="G128" i="6"/>
  <c r="H128" i="6" s="1"/>
  <c r="G127" i="6"/>
  <c r="H127" i="6" s="1"/>
  <c r="G126" i="6"/>
  <c r="H126" i="6" s="1"/>
  <c r="G125" i="6"/>
  <c r="H125" i="6" s="1"/>
  <c r="G124" i="6"/>
  <c r="H124" i="6" s="1"/>
  <c r="G123" i="6"/>
  <c r="D122" i="6"/>
  <c r="G120" i="6"/>
  <c r="H120" i="6" s="1"/>
  <c r="G119" i="6"/>
  <c r="H119" i="6" s="1"/>
  <c r="G118" i="6"/>
  <c r="H118" i="6" s="1"/>
  <c r="G117" i="6"/>
  <c r="H117" i="6" s="1"/>
  <c r="G116" i="6"/>
  <c r="D115" i="6"/>
  <c r="G113" i="6"/>
  <c r="H113" i="6" s="1"/>
  <c r="G112" i="6"/>
  <c r="H112" i="6" s="1"/>
  <c r="G111" i="6"/>
  <c r="H111" i="6" s="1"/>
  <c r="G110" i="6"/>
  <c r="H110" i="6" s="1"/>
  <c r="G109" i="6"/>
  <c r="D108" i="6"/>
  <c r="G107" i="6"/>
  <c r="H107" i="6" s="1"/>
  <c r="G106" i="6"/>
  <c r="H106" i="6" s="1"/>
  <c r="G105" i="6"/>
  <c r="H105" i="6" s="1"/>
  <c r="G104" i="6"/>
  <c r="H104" i="6" s="1"/>
  <c r="G103" i="6"/>
  <c r="H103" i="6" s="1"/>
  <c r="D102" i="6"/>
  <c r="G101" i="6"/>
  <c r="H101" i="6" s="1"/>
  <c r="G100" i="6"/>
  <c r="H100" i="6" s="1"/>
  <c r="G99" i="6"/>
  <c r="H99" i="6" s="1"/>
  <c r="G98" i="6"/>
  <c r="H98" i="6" s="1"/>
  <c r="G97" i="6"/>
  <c r="H97" i="6" s="1"/>
  <c r="G96" i="6"/>
  <c r="H96" i="6" s="1"/>
  <c r="G95" i="6"/>
  <c r="H95" i="6" s="1"/>
  <c r="G94" i="6"/>
  <c r="H94" i="6" s="1"/>
  <c r="G93" i="6"/>
  <c r="H93" i="6" s="1"/>
  <c r="G92" i="6"/>
  <c r="H92" i="6" s="1"/>
  <c r="D91" i="6"/>
  <c r="G89" i="6"/>
  <c r="H89" i="6" s="1"/>
  <c r="G88" i="6"/>
  <c r="H88" i="6" s="1"/>
  <c r="G87" i="6"/>
  <c r="H87" i="6" s="1"/>
  <c r="G86" i="6"/>
  <c r="H86" i="6" s="1"/>
  <c r="G85" i="6"/>
  <c r="H85" i="6" s="1"/>
  <c r="D84" i="6"/>
  <c r="G82" i="6"/>
  <c r="H82" i="6" s="1"/>
  <c r="G81" i="6"/>
  <c r="H81" i="6" s="1"/>
  <c r="G80" i="6"/>
  <c r="H80" i="6" s="1"/>
  <c r="G79" i="6"/>
  <c r="H79" i="6" s="1"/>
  <c r="G78" i="6"/>
  <c r="H78" i="6" s="1"/>
  <c r="D77" i="6"/>
  <c r="G75" i="6"/>
  <c r="H75" i="6" s="1"/>
  <c r="G74" i="6"/>
  <c r="H74" i="6" s="1"/>
  <c r="G73" i="6"/>
  <c r="H73" i="6" s="1"/>
  <c r="G72" i="6"/>
  <c r="H72" i="6" s="1"/>
  <c r="G71" i="6"/>
  <c r="D70" i="6"/>
  <c r="G68" i="6"/>
  <c r="H68" i="6" s="1"/>
  <c r="G67" i="6"/>
  <c r="H67" i="6" s="1"/>
  <c r="G66" i="6"/>
  <c r="H66" i="6" s="1"/>
  <c r="G65" i="6"/>
  <c r="H65" i="6" s="1"/>
  <c r="G64" i="6"/>
  <c r="H64" i="6" s="1"/>
  <c r="D63" i="6"/>
  <c r="G61" i="6"/>
  <c r="H61" i="6" s="1"/>
  <c r="G60" i="6"/>
  <c r="H60" i="6" s="1"/>
  <c r="G59" i="6"/>
  <c r="H59" i="6" s="1"/>
  <c r="G58" i="6"/>
  <c r="H58" i="6" s="1"/>
  <c r="G57" i="6"/>
  <c r="H57" i="6" s="1"/>
  <c r="D56" i="6"/>
  <c r="G55" i="6"/>
  <c r="H55" i="6" s="1"/>
  <c r="G54" i="6"/>
  <c r="H54" i="6" s="1"/>
  <c r="G53" i="6"/>
  <c r="H53" i="6" s="1"/>
  <c r="G52" i="6"/>
  <c r="H52" i="6" s="1"/>
  <c r="G51" i="6"/>
  <c r="H51" i="6" s="1"/>
  <c r="D50" i="6"/>
  <c r="G48" i="6"/>
  <c r="H48" i="6" s="1"/>
  <c r="G47" i="6"/>
  <c r="H47" i="6" s="1"/>
  <c r="G46" i="6"/>
  <c r="H46" i="6" s="1"/>
  <c r="G45" i="6"/>
  <c r="H45" i="6" s="1"/>
  <c r="G44" i="6"/>
  <c r="D43" i="6"/>
  <c r="G41" i="6"/>
  <c r="H41" i="6" s="1"/>
  <c r="G40" i="6"/>
  <c r="H40" i="6" s="1"/>
  <c r="G39" i="6"/>
  <c r="H39" i="6" s="1"/>
  <c r="G38" i="6"/>
  <c r="H38" i="6" s="1"/>
  <c r="G37" i="6"/>
  <c r="D36" i="6"/>
  <c r="G34" i="6"/>
  <c r="H34" i="6" s="1"/>
  <c r="G33" i="6"/>
  <c r="H33" i="6" s="1"/>
  <c r="G32" i="6"/>
  <c r="H32" i="6" s="1"/>
  <c r="G31" i="6"/>
  <c r="H31" i="6" s="1"/>
  <c r="G30" i="6"/>
  <c r="H30" i="6" s="1"/>
  <c r="D29" i="6"/>
  <c r="G27" i="6"/>
  <c r="H27" i="6" s="1"/>
  <c r="G26" i="6"/>
  <c r="H26" i="6" s="1"/>
  <c r="G25" i="6"/>
  <c r="H25" i="6" s="1"/>
  <c r="G24" i="6"/>
  <c r="H24" i="6" s="1"/>
  <c r="G23" i="6"/>
  <c r="H23" i="6" s="1"/>
  <c r="D22" i="6"/>
  <c r="G20" i="6"/>
  <c r="H20" i="6" s="1"/>
  <c r="G19" i="6"/>
  <c r="H19" i="6" s="1"/>
  <c r="G18" i="6"/>
  <c r="H18" i="6" s="1"/>
  <c r="G17" i="6"/>
  <c r="H17" i="6" s="1"/>
  <c r="G16" i="6"/>
  <c r="D15" i="6"/>
  <c r="G14" i="6"/>
  <c r="H14" i="6" s="1"/>
  <c r="G13" i="6"/>
  <c r="H13" i="6" s="1"/>
  <c r="G12" i="6"/>
  <c r="H12" i="6" s="1"/>
  <c r="G11" i="6"/>
  <c r="H11" i="6" s="1"/>
  <c r="G10" i="6"/>
  <c r="H10" i="6" s="1"/>
  <c r="G9" i="6"/>
  <c r="H9" i="6" s="1"/>
  <c r="G8" i="6"/>
  <c r="H8" i="6" s="1"/>
  <c r="G7" i="6"/>
  <c r="H7" i="6" s="1"/>
  <c r="G6" i="6"/>
  <c r="H6" i="6" s="1"/>
  <c r="G5" i="6"/>
  <c r="D4" i="6"/>
  <c r="G278" i="4"/>
  <c r="G277" i="4"/>
  <c r="G276" i="4"/>
  <c r="G275" i="4"/>
  <c r="G274" i="4"/>
  <c r="D273" i="4"/>
  <c r="N273" i="4" s="1"/>
  <c r="G272" i="4"/>
  <c r="G271" i="4"/>
  <c r="G270" i="4"/>
  <c r="G269" i="4"/>
  <c r="G268" i="4"/>
  <c r="G267" i="4"/>
  <c r="G266" i="4"/>
  <c r="G265" i="4"/>
  <c r="D264" i="4"/>
  <c r="N264" i="4" s="1"/>
  <c r="G263" i="4"/>
  <c r="G262" i="4"/>
  <c r="G261" i="4"/>
  <c r="G260" i="4"/>
  <c r="G259" i="4"/>
  <c r="G258" i="4"/>
  <c r="G257" i="4"/>
  <c r="D256" i="4"/>
  <c r="N256" i="4" s="1"/>
  <c r="G255" i="4"/>
  <c r="G254" i="4"/>
  <c r="G253" i="4"/>
  <c r="G252" i="4"/>
  <c r="G251" i="4"/>
  <c r="G250" i="4"/>
  <c r="Q250" i="4" s="1"/>
  <c r="D249" i="4"/>
  <c r="N249" i="4" s="1"/>
  <c r="G248" i="4"/>
  <c r="G247" i="4"/>
  <c r="Q247" i="4" s="1"/>
  <c r="G226" i="4"/>
  <c r="G225" i="4"/>
  <c r="G224" i="4"/>
  <c r="G223" i="4"/>
  <c r="G222" i="4"/>
  <c r="Q222" i="4" s="1"/>
  <c r="D221" i="4"/>
  <c r="G220" i="4"/>
  <c r="Q220" i="4" s="1"/>
  <c r="G214" i="4"/>
  <c r="G213" i="4"/>
  <c r="G212" i="4"/>
  <c r="G211" i="4"/>
  <c r="D210" i="4"/>
  <c r="N210" i="4" s="1"/>
  <c r="G209" i="4"/>
  <c r="G208" i="4"/>
  <c r="G207" i="4"/>
  <c r="Q207" i="4" s="1"/>
  <c r="D206" i="4"/>
  <c r="N206" i="4" s="1"/>
  <c r="G205" i="4"/>
  <c r="G204" i="4"/>
  <c r="G203" i="4"/>
  <c r="Q203" i="4" s="1"/>
  <c r="D202" i="4"/>
  <c r="N202" i="4" s="1"/>
  <c r="G201" i="4"/>
  <c r="G200" i="4"/>
  <c r="G199" i="4"/>
  <c r="G198" i="4"/>
  <c r="D197" i="4"/>
  <c r="N197" i="4" s="1"/>
  <c r="G191" i="4"/>
  <c r="G190" i="4"/>
  <c r="G188" i="4"/>
  <c r="G187" i="4"/>
  <c r="G186" i="4"/>
  <c r="D185" i="4"/>
  <c r="N185" i="4" s="1"/>
  <c r="G184" i="4"/>
  <c r="G183" i="4"/>
  <c r="G182" i="4"/>
  <c r="Q182" i="4" s="1"/>
  <c r="D181" i="4"/>
  <c r="N181" i="4" s="1"/>
  <c r="G180" i="4"/>
  <c r="G179" i="4"/>
  <c r="G178" i="4"/>
  <c r="G177" i="4"/>
  <c r="G176" i="4"/>
  <c r="Q176" i="4" s="1"/>
  <c r="D175" i="4"/>
  <c r="N175" i="4" s="1"/>
  <c r="G174" i="4"/>
  <c r="G173" i="4"/>
  <c r="G144" i="4"/>
  <c r="G143" i="4"/>
  <c r="D142" i="4"/>
  <c r="N142" i="4" s="1"/>
  <c r="G141" i="4"/>
  <c r="G140" i="4"/>
  <c r="G139" i="4"/>
  <c r="G138" i="4"/>
  <c r="Q138" i="4" s="1"/>
  <c r="D137" i="4"/>
  <c r="N137" i="4" s="1"/>
  <c r="G136" i="4"/>
  <c r="G135" i="4"/>
  <c r="G134" i="4"/>
  <c r="G133" i="4"/>
  <c r="Q133" i="4" s="1"/>
  <c r="D132" i="4"/>
  <c r="N132" i="4" s="1"/>
  <c r="G131" i="4"/>
  <c r="G130" i="4"/>
  <c r="G128" i="4"/>
  <c r="G127" i="4"/>
  <c r="D126" i="4"/>
  <c r="N126" i="4" s="1"/>
  <c r="G125" i="4"/>
  <c r="G124" i="4"/>
  <c r="Q124" i="4" s="1"/>
  <c r="D123" i="4"/>
  <c r="N123" i="4" s="1"/>
  <c r="G122" i="4"/>
  <c r="G121" i="4"/>
  <c r="Q121" i="4" s="1"/>
  <c r="D120" i="4"/>
  <c r="N120" i="4" s="1"/>
  <c r="G119" i="4"/>
  <c r="G118" i="4"/>
  <c r="D117" i="4"/>
  <c r="N117" i="4" s="1"/>
  <c r="G116" i="4"/>
  <c r="G115" i="4"/>
  <c r="G113" i="4"/>
  <c r="G112" i="4"/>
  <c r="Q112" i="4" s="1"/>
  <c r="G97" i="4"/>
  <c r="G96" i="4"/>
  <c r="G95" i="4"/>
  <c r="D94" i="4"/>
  <c r="N94" i="4" s="1"/>
  <c r="G93" i="4"/>
  <c r="G92" i="4"/>
  <c r="G91" i="4"/>
  <c r="D90" i="4"/>
  <c r="N90" i="4" s="1"/>
  <c r="G89" i="4"/>
  <c r="G88" i="4"/>
  <c r="G87" i="4"/>
  <c r="G86" i="4"/>
  <c r="G85" i="4"/>
  <c r="Q85" i="4" s="1"/>
  <c r="D84" i="4"/>
  <c r="N84" i="4" s="1"/>
  <c r="G83" i="4"/>
  <c r="G82" i="4"/>
  <c r="G80" i="4"/>
  <c r="G79" i="4"/>
  <c r="G78" i="4"/>
  <c r="G77" i="4"/>
  <c r="D76" i="4"/>
  <c r="N76" i="4" s="1"/>
  <c r="G75" i="4"/>
  <c r="G74" i="4"/>
  <c r="G73" i="4"/>
  <c r="G72" i="4"/>
  <c r="G71" i="4"/>
  <c r="Q71" i="4" s="1"/>
  <c r="D70" i="4"/>
  <c r="N70" i="4" s="1"/>
  <c r="G69" i="4"/>
  <c r="G68" i="4"/>
  <c r="G66" i="4"/>
  <c r="G65" i="4"/>
  <c r="G64" i="4"/>
  <c r="Q64" i="4" s="1"/>
  <c r="D63" i="4"/>
  <c r="N63" i="4" s="1"/>
  <c r="G62" i="4"/>
  <c r="G61" i="4"/>
  <c r="G60" i="4"/>
  <c r="D59" i="4"/>
  <c r="G57" i="4"/>
  <c r="Q57" i="4" s="1"/>
  <c r="G55" i="4"/>
  <c r="G54" i="4"/>
  <c r="G53" i="4"/>
  <c r="G52" i="4"/>
  <c r="Q52" i="4" s="1"/>
  <c r="D51" i="4"/>
  <c r="N51" i="4" s="1"/>
  <c r="G50" i="4"/>
  <c r="G49" i="4"/>
  <c r="G48" i="4"/>
  <c r="G47" i="4"/>
  <c r="D46" i="4"/>
  <c r="N46" i="4" s="1"/>
  <c r="G45" i="4"/>
  <c r="G44" i="4"/>
  <c r="Q44" i="4" s="1"/>
  <c r="G42" i="4"/>
  <c r="G40" i="4"/>
  <c r="G39" i="4"/>
  <c r="Q39" i="4" s="1"/>
  <c r="D38" i="4"/>
  <c r="N38" i="4" s="1"/>
  <c r="G37" i="4"/>
  <c r="G36" i="4"/>
  <c r="G35" i="4"/>
  <c r="G34" i="4"/>
  <c r="Q34" i="4" s="1"/>
  <c r="D33" i="4"/>
  <c r="N33" i="4" s="1"/>
  <c r="G32" i="4"/>
  <c r="G19" i="4"/>
  <c r="G18" i="4"/>
  <c r="G17" i="4"/>
  <c r="G15" i="4"/>
  <c r="G14" i="4"/>
  <c r="D13" i="4"/>
  <c r="N13" i="4" s="1"/>
  <c r="G8" i="4"/>
  <c r="G7" i="4"/>
  <c r="G6" i="4"/>
  <c r="G5" i="4"/>
  <c r="Q5" i="4" s="1"/>
  <c r="G4" i="4"/>
  <c r="H4" i="4" l="1"/>
  <c r="R4" i="4" s="1"/>
  <c r="Q4" i="4"/>
  <c r="H8" i="4"/>
  <c r="R8" i="4" s="1"/>
  <c r="Q8" i="4"/>
  <c r="H17" i="4"/>
  <c r="R17" i="4" s="1"/>
  <c r="Q17" i="4"/>
  <c r="H37" i="4"/>
  <c r="R37" i="4" s="1"/>
  <c r="Q37" i="4"/>
  <c r="H42" i="4"/>
  <c r="R42" i="4" s="1"/>
  <c r="Q42" i="4"/>
  <c r="H47" i="4"/>
  <c r="R47" i="4" s="1"/>
  <c r="Q47" i="4"/>
  <c r="H55" i="4"/>
  <c r="R55" i="4" s="1"/>
  <c r="Q55" i="4"/>
  <c r="H61" i="4"/>
  <c r="R61" i="4" s="1"/>
  <c r="Q61" i="4"/>
  <c r="H65" i="4"/>
  <c r="R65" i="4" s="1"/>
  <c r="Q65" i="4"/>
  <c r="H74" i="4"/>
  <c r="R74" i="4" s="1"/>
  <c r="Q74" i="4"/>
  <c r="H78" i="4"/>
  <c r="R78" i="4" s="1"/>
  <c r="Q78" i="4"/>
  <c r="H83" i="4"/>
  <c r="R83" i="4" s="1"/>
  <c r="Q83" i="4"/>
  <c r="H87" i="4"/>
  <c r="R87" i="4" s="1"/>
  <c r="Q87" i="4"/>
  <c r="H91" i="4"/>
  <c r="R91" i="4" s="1"/>
  <c r="Q91" i="4"/>
  <c r="H95" i="4"/>
  <c r="R95" i="4" s="1"/>
  <c r="Q95" i="4"/>
  <c r="H113" i="4"/>
  <c r="R113" i="4" s="1"/>
  <c r="Q113" i="4"/>
  <c r="H118" i="4"/>
  <c r="R118" i="4" s="1"/>
  <c r="Q118" i="4"/>
  <c r="H122" i="4"/>
  <c r="R122" i="4" s="1"/>
  <c r="Q122" i="4"/>
  <c r="H131" i="4"/>
  <c r="R131" i="4" s="1"/>
  <c r="Q131" i="4"/>
  <c r="H135" i="4"/>
  <c r="R135" i="4" s="1"/>
  <c r="Q135" i="4"/>
  <c r="H139" i="4"/>
  <c r="R139" i="4" s="1"/>
  <c r="Q139" i="4"/>
  <c r="H143" i="4"/>
  <c r="R143" i="4" s="1"/>
  <c r="Q143" i="4"/>
  <c r="H179" i="4"/>
  <c r="R179" i="4" s="1"/>
  <c r="Q179" i="4"/>
  <c r="H183" i="4"/>
  <c r="R183" i="4" s="1"/>
  <c r="Q183" i="4"/>
  <c r="H187" i="4"/>
  <c r="R187" i="4" s="1"/>
  <c r="Q187" i="4"/>
  <c r="H201" i="4"/>
  <c r="R201" i="4" s="1"/>
  <c r="Q201" i="4"/>
  <c r="H205" i="4"/>
  <c r="R205" i="4" s="1"/>
  <c r="Q205" i="4"/>
  <c r="H209" i="4"/>
  <c r="R209" i="4" s="1"/>
  <c r="Q209" i="4"/>
  <c r="H213" i="4"/>
  <c r="R213" i="4" s="1"/>
  <c r="Q213" i="4"/>
  <c r="H226" i="4"/>
  <c r="R226" i="4" s="1"/>
  <c r="Q226" i="4"/>
  <c r="H254" i="4"/>
  <c r="R254" i="4" s="1"/>
  <c r="Q254" i="4"/>
  <c r="H258" i="4"/>
  <c r="R258" i="4" s="1"/>
  <c r="Q258" i="4"/>
  <c r="H262" i="4"/>
  <c r="R262" i="4" s="1"/>
  <c r="Q262" i="4"/>
  <c r="H266" i="4"/>
  <c r="R266" i="4" s="1"/>
  <c r="Q266" i="4"/>
  <c r="H270" i="4"/>
  <c r="R270" i="4" s="1"/>
  <c r="Q270" i="4"/>
  <c r="H274" i="4"/>
  <c r="R274" i="4" s="1"/>
  <c r="Q274" i="4"/>
  <c r="H278" i="4"/>
  <c r="R278" i="4" s="1"/>
  <c r="Q278" i="4"/>
  <c r="H18" i="4"/>
  <c r="R18" i="4" s="1"/>
  <c r="Q18" i="4"/>
  <c r="H48" i="4"/>
  <c r="R48" i="4" s="1"/>
  <c r="Q48" i="4"/>
  <c r="H62" i="4"/>
  <c r="R62" i="4" s="1"/>
  <c r="Q62" i="4"/>
  <c r="H66" i="4"/>
  <c r="R66" i="4" s="1"/>
  <c r="Q66" i="4"/>
  <c r="H75" i="4"/>
  <c r="R75" i="4" s="1"/>
  <c r="Q75" i="4"/>
  <c r="H79" i="4"/>
  <c r="R79" i="4" s="1"/>
  <c r="Q79" i="4"/>
  <c r="H88" i="4"/>
  <c r="R88" i="4" s="1"/>
  <c r="Q88" i="4"/>
  <c r="H92" i="4"/>
  <c r="R92" i="4" s="1"/>
  <c r="Q92" i="4"/>
  <c r="H96" i="4"/>
  <c r="R96" i="4" s="1"/>
  <c r="Q96" i="4"/>
  <c r="H115" i="4"/>
  <c r="R115" i="4" s="1"/>
  <c r="Q115" i="4"/>
  <c r="H119" i="4"/>
  <c r="R119" i="4" s="1"/>
  <c r="Q119" i="4"/>
  <c r="H127" i="4"/>
  <c r="R127" i="4" s="1"/>
  <c r="Q127" i="4"/>
  <c r="H136" i="4"/>
  <c r="R136" i="4" s="1"/>
  <c r="Q136" i="4"/>
  <c r="H140" i="4"/>
  <c r="R140" i="4" s="1"/>
  <c r="Q140" i="4"/>
  <c r="H144" i="4"/>
  <c r="R144" i="4" s="1"/>
  <c r="Q144" i="4"/>
  <c r="H180" i="4"/>
  <c r="R180" i="4" s="1"/>
  <c r="Q180" i="4"/>
  <c r="H184" i="4"/>
  <c r="R184" i="4" s="1"/>
  <c r="Q184" i="4"/>
  <c r="H188" i="4"/>
  <c r="R188" i="4" s="1"/>
  <c r="Q188" i="4"/>
  <c r="H198" i="4"/>
  <c r="R198" i="4" s="1"/>
  <c r="Q198" i="4"/>
  <c r="H214" i="4"/>
  <c r="R214" i="4" s="1"/>
  <c r="Q214" i="4"/>
  <c r="H223" i="4"/>
  <c r="R223" i="4" s="1"/>
  <c r="Q223" i="4"/>
  <c r="H251" i="4"/>
  <c r="R251" i="4" s="1"/>
  <c r="Q251" i="4"/>
  <c r="H255" i="4"/>
  <c r="R255" i="4" s="1"/>
  <c r="Q255" i="4"/>
  <c r="H259" i="4"/>
  <c r="R259" i="4" s="1"/>
  <c r="Q259" i="4"/>
  <c r="H263" i="4"/>
  <c r="R263" i="4" s="1"/>
  <c r="Q263" i="4"/>
  <c r="H267" i="4"/>
  <c r="R267" i="4" s="1"/>
  <c r="Q267" i="4"/>
  <c r="H271" i="4"/>
  <c r="R271" i="4" s="1"/>
  <c r="Q271" i="4"/>
  <c r="H275" i="4"/>
  <c r="R275" i="4" s="1"/>
  <c r="Q275" i="4"/>
  <c r="H6" i="4"/>
  <c r="R6" i="4" s="1"/>
  <c r="Q6" i="4"/>
  <c r="H19" i="4"/>
  <c r="R19" i="4" s="1"/>
  <c r="Q19" i="4"/>
  <c r="H45" i="4"/>
  <c r="R45" i="4" s="1"/>
  <c r="Q45" i="4"/>
  <c r="H49" i="4"/>
  <c r="R49" i="4" s="1"/>
  <c r="Q49" i="4"/>
  <c r="H53" i="4"/>
  <c r="R53" i="4" s="1"/>
  <c r="Q53" i="4"/>
  <c r="D56" i="4"/>
  <c r="N56" i="4" s="1"/>
  <c r="N59" i="4"/>
  <c r="H68" i="4"/>
  <c r="R68" i="4" s="1"/>
  <c r="Q68" i="4"/>
  <c r="H72" i="4"/>
  <c r="R72" i="4" s="1"/>
  <c r="Q72" i="4"/>
  <c r="H80" i="4"/>
  <c r="R80" i="4" s="1"/>
  <c r="Q80" i="4"/>
  <c r="H89" i="4"/>
  <c r="R89" i="4" s="1"/>
  <c r="Q89" i="4"/>
  <c r="H93" i="4"/>
  <c r="R93" i="4" s="1"/>
  <c r="Q93" i="4"/>
  <c r="H97" i="4"/>
  <c r="R97" i="4" s="1"/>
  <c r="Q97" i="4"/>
  <c r="H116" i="4"/>
  <c r="R116" i="4" s="1"/>
  <c r="Q116" i="4"/>
  <c r="H128" i="4"/>
  <c r="R128" i="4" s="1"/>
  <c r="Q128" i="4"/>
  <c r="H141" i="4"/>
  <c r="R141" i="4" s="1"/>
  <c r="Q141" i="4"/>
  <c r="H173" i="4"/>
  <c r="R173" i="4" s="1"/>
  <c r="Q173" i="4"/>
  <c r="H177" i="4"/>
  <c r="R177" i="4" s="1"/>
  <c r="Q177" i="4"/>
  <c r="H190" i="4"/>
  <c r="R190" i="4" s="1"/>
  <c r="Q190" i="4"/>
  <c r="H199" i="4"/>
  <c r="R199" i="4" s="1"/>
  <c r="Q199" i="4"/>
  <c r="H211" i="4"/>
  <c r="R211" i="4" s="1"/>
  <c r="Q211" i="4"/>
  <c r="H224" i="4"/>
  <c r="R224" i="4" s="1"/>
  <c r="Q224" i="4"/>
  <c r="H248" i="4"/>
  <c r="R248" i="4" s="1"/>
  <c r="Q248" i="4"/>
  <c r="H252" i="4"/>
  <c r="R252" i="4" s="1"/>
  <c r="Q252" i="4"/>
  <c r="H260" i="4"/>
  <c r="R260" i="4" s="1"/>
  <c r="Q260" i="4"/>
  <c r="H268" i="4"/>
  <c r="R268" i="4" s="1"/>
  <c r="Q268" i="4"/>
  <c r="H272" i="4"/>
  <c r="R272" i="4" s="1"/>
  <c r="Q272" i="4"/>
  <c r="H276" i="4"/>
  <c r="R276" i="4" s="1"/>
  <c r="Q276" i="4"/>
  <c r="H14" i="4"/>
  <c r="R14" i="4" s="1"/>
  <c r="Q14" i="4"/>
  <c r="H35" i="4"/>
  <c r="R35" i="4" s="1"/>
  <c r="Q35" i="4"/>
  <c r="H7" i="4"/>
  <c r="R7" i="4" s="1"/>
  <c r="Q7" i="4"/>
  <c r="H15" i="4"/>
  <c r="R15" i="4" s="1"/>
  <c r="Q15" i="4"/>
  <c r="H32" i="4"/>
  <c r="R32" i="4" s="1"/>
  <c r="Q32" i="4"/>
  <c r="H36" i="4"/>
  <c r="R36" i="4" s="1"/>
  <c r="Q36" i="4"/>
  <c r="H40" i="4"/>
  <c r="R40" i="4" s="1"/>
  <c r="Q40" i="4"/>
  <c r="H50" i="4"/>
  <c r="R50" i="4" s="1"/>
  <c r="Q50" i="4"/>
  <c r="H54" i="4"/>
  <c r="R54" i="4" s="1"/>
  <c r="Q54" i="4"/>
  <c r="H60" i="4"/>
  <c r="R60" i="4" s="1"/>
  <c r="Q60" i="4"/>
  <c r="H69" i="4"/>
  <c r="R69" i="4" s="1"/>
  <c r="Q69" i="4"/>
  <c r="H73" i="4"/>
  <c r="R73" i="4" s="1"/>
  <c r="Q73" i="4"/>
  <c r="H77" i="4"/>
  <c r="R77" i="4" s="1"/>
  <c r="Q77" i="4"/>
  <c r="H82" i="4"/>
  <c r="R82" i="4" s="1"/>
  <c r="Q82" i="4"/>
  <c r="H86" i="4"/>
  <c r="R86" i="4" s="1"/>
  <c r="Q86" i="4"/>
  <c r="H125" i="4"/>
  <c r="R125" i="4" s="1"/>
  <c r="Q125" i="4"/>
  <c r="H130" i="4"/>
  <c r="R130" i="4" s="1"/>
  <c r="Q130" i="4"/>
  <c r="H134" i="4"/>
  <c r="R134" i="4" s="1"/>
  <c r="Q134" i="4"/>
  <c r="H174" i="4"/>
  <c r="R174" i="4" s="1"/>
  <c r="Q174" i="4"/>
  <c r="H178" i="4"/>
  <c r="R178" i="4" s="1"/>
  <c r="Q178" i="4"/>
  <c r="H186" i="4"/>
  <c r="R186" i="4" s="1"/>
  <c r="Q186" i="4"/>
  <c r="H191" i="4"/>
  <c r="R191" i="4" s="1"/>
  <c r="Q191" i="4"/>
  <c r="H200" i="4"/>
  <c r="R200" i="4" s="1"/>
  <c r="Q200" i="4"/>
  <c r="H204" i="4"/>
  <c r="R204" i="4" s="1"/>
  <c r="Q204" i="4"/>
  <c r="H208" i="4"/>
  <c r="R208" i="4" s="1"/>
  <c r="Q208" i="4"/>
  <c r="H212" i="4"/>
  <c r="R212" i="4" s="1"/>
  <c r="Q212" i="4"/>
  <c r="D219" i="4"/>
  <c r="N219" i="4" s="1"/>
  <c r="N221" i="4"/>
  <c r="H225" i="4"/>
  <c r="R225" i="4" s="1"/>
  <c r="Q225" i="4"/>
  <c r="H253" i="4"/>
  <c r="R253" i="4" s="1"/>
  <c r="Q253" i="4"/>
  <c r="H257" i="4"/>
  <c r="R257" i="4" s="1"/>
  <c r="Q257" i="4"/>
  <c r="H261" i="4"/>
  <c r="R261" i="4" s="1"/>
  <c r="Q261" i="4"/>
  <c r="H265" i="4"/>
  <c r="R265" i="4" s="1"/>
  <c r="Q265" i="4"/>
  <c r="H269" i="4"/>
  <c r="R269" i="4" s="1"/>
  <c r="Q269" i="4"/>
  <c r="H277" i="4"/>
  <c r="R277" i="4" s="1"/>
  <c r="Q277" i="4"/>
  <c r="D43" i="4"/>
  <c r="N43" i="4" s="1"/>
  <c r="D31" i="4"/>
  <c r="N31" i="4" s="1"/>
  <c r="D172" i="4"/>
  <c r="N172" i="4" s="1"/>
  <c r="H5" i="4"/>
  <c r="R5" i="4" s="1"/>
  <c r="D81" i="4"/>
  <c r="N81" i="4" s="1"/>
  <c r="D501" i="6"/>
  <c r="C7" i="3" s="1"/>
  <c r="K7" i="3" s="1"/>
  <c r="G22" i="6"/>
  <c r="H29" i="6"/>
  <c r="G171" i="6"/>
  <c r="H497" i="6"/>
  <c r="G228" i="6"/>
  <c r="G256" i="6"/>
  <c r="H430" i="6"/>
  <c r="D67" i="4"/>
  <c r="N67" i="4" s="1"/>
  <c r="G4" i="6"/>
  <c r="G15" i="6"/>
  <c r="H22" i="6"/>
  <c r="G191" i="6"/>
  <c r="H198" i="6"/>
  <c r="G222" i="6"/>
  <c r="G249" i="6"/>
  <c r="G301" i="6"/>
  <c r="G363" i="6"/>
  <c r="G387" i="6"/>
  <c r="G43" i="6"/>
  <c r="H158" i="6"/>
  <c r="G185" i="6"/>
  <c r="G270" i="6"/>
  <c r="G295" i="6"/>
  <c r="G417" i="6"/>
  <c r="H455" i="6"/>
  <c r="G36" i="6"/>
  <c r="G115" i="6"/>
  <c r="G178" i="6"/>
  <c r="G288" i="6"/>
  <c r="H315" i="6"/>
  <c r="G340" i="6"/>
  <c r="G377" i="6"/>
  <c r="H437" i="6"/>
  <c r="G50" i="6"/>
  <c r="G84" i="6"/>
  <c r="G91" i="6"/>
  <c r="H403" i="6"/>
  <c r="G392" i="6"/>
  <c r="H392" i="6"/>
  <c r="G102" i="6"/>
  <c r="G108" i="6"/>
  <c r="G198" i="6"/>
  <c r="G235" i="6"/>
  <c r="G403" i="6"/>
  <c r="G326" i="6"/>
  <c r="G333" i="6"/>
  <c r="G476" i="6"/>
  <c r="G122" i="6"/>
  <c r="G158" i="6"/>
  <c r="G315" i="6"/>
  <c r="G345" i="6"/>
  <c r="G70" i="6"/>
  <c r="G140" i="6"/>
  <c r="G211" i="6"/>
  <c r="H345" i="6"/>
  <c r="G444" i="6"/>
  <c r="H50" i="6"/>
  <c r="H91" i="6"/>
  <c r="H333" i="6"/>
  <c r="H476" i="6"/>
  <c r="H5" i="6"/>
  <c r="H4" i="6" s="1"/>
  <c r="H63" i="6"/>
  <c r="H172" i="6"/>
  <c r="H171" i="6" s="1"/>
  <c r="H186" i="6"/>
  <c r="H185" i="6" s="1"/>
  <c r="H229" i="6"/>
  <c r="H228" i="6" s="1"/>
  <c r="H257" i="6"/>
  <c r="H256" i="6" s="1"/>
  <c r="G430" i="6"/>
  <c r="H445" i="6"/>
  <c r="H444" i="6" s="1"/>
  <c r="G497" i="6"/>
  <c r="H37" i="6"/>
  <c r="H36" i="6" s="1"/>
  <c r="H109" i="6"/>
  <c r="H108" i="6" s="1"/>
  <c r="H123" i="6"/>
  <c r="H122" i="6" s="1"/>
  <c r="H271" i="6"/>
  <c r="H270" i="6" s="1"/>
  <c r="H289" i="6"/>
  <c r="H288" i="6" s="1"/>
  <c r="H302" i="6"/>
  <c r="H301" i="6" s="1"/>
  <c r="H418" i="6"/>
  <c r="H417" i="6" s="1"/>
  <c r="G56" i="6"/>
  <c r="G164" i="6"/>
  <c r="G281" i="6"/>
  <c r="H378" i="6"/>
  <c r="H377" i="6" s="1"/>
  <c r="G380" i="6"/>
  <c r="H388" i="6"/>
  <c r="H387" i="6" s="1"/>
  <c r="G437" i="6"/>
  <c r="G455" i="6"/>
  <c r="G483" i="6"/>
  <c r="G490" i="6"/>
  <c r="G29" i="6"/>
  <c r="H141" i="6"/>
  <c r="H140" i="6" s="1"/>
  <c r="G147" i="6"/>
  <c r="H212" i="6"/>
  <c r="H211" i="6" s="1"/>
  <c r="G352" i="6"/>
  <c r="H364" i="6"/>
  <c r="H363" i="6" s="1"/>
  <c r="G370" i="6"/>
  <c r="G410" i="6"/>
  <c r="G469" i="6"/>
  <c r="D111" i="4"/>
  <c r="N111" i="4" s="1"/>
  <c r="D189" i="4"/>
  <c r="N189" i="4" s="1"/>
  <c r="G117" i="4"/>
  <c r="Q117" i="4" s="1"/>
  <c r="G206" i="4"/>
  <c r="Q206" i="4" s="1"/>
  <c r="G210" i="4"/>
  <c r="Q210" i="4" s="1"/>
  <c r="G221" i="4"/>
  <c r="D246" i="4"/>
  <c r="G137" i="4"/>
  <c r="Q137" i="4" s="1"/>
  <c r="G181" i="4"/>
  <c r="Q181" i="4" s="1"/>
  <c r="G46" i="4"/>
  <c r="Q46" i="4" s="1"/>
  <c r="G94" i="4"/>
  <c r="Q94" i="4" s="1"/>
  <c r="G120" i="4"/>
  <c r="G13" i="4"/>
  <c r="Q13" i="4" s="1"/>
  <c r="G63" i="4"/>
  <c r="Q63" i="4" s="1"/>
  <c r="H117" i="4"/>
  <c r="R117" i="4" s="1"/>
  <c r="G202" i="4"/>
  <c r="Q202" i="4" s="1"/>
  <c r="G249" i="4"/>
  <c r="Q249" i="4" s="1"/>
  <c r="G38" i="4"/>
  <c r="Q38" i="4" s="1"/>
  <c r="G51" i="4"/>
  <c r="Q51" i="4" s="1"/>
  <c r="G70" i="4"/>
  <c r="Q70" i="4" s="1"/>
  <c r="G123" i="4"/>
  <c r="Q123" i="4" s="1"/>
  <c r="G197" i="4"/>
  <c r="Q197" i="4" s="1"/>
  <c r="H203" i="4"/>
  <c r="H124" i="4"/>
  <c r="G126" i="4"/>
  <c r="Q126" i="4" s="1"/>
  <c r="G132" i="4"/>
  <c r="Q132" i="4" s="1"/>
  <c r="D129" i="4"/>
  <c r="N129" i="4" s="1"/>
  <c r="G185" i="4"/>
  <c r="Q185" i="4" s="1"/>
  <c r="H71" i="4"/>
  <c r="H112" i="4"/>
  <c r="R112" i="4" s="1"/>
  <c r="G114" i="4"/>
  <c r="Q114" i="4" s="1"/>
  <c r="H222" i="4"/>
  <c r="H250" i="4"/>
  <c r="H52" i="4"/>
  <c r="H57" i="4"/>
  <c r="R57" i="4" s="1"/>
  <c r="G59" i="4"/>
  <c r="Q59" i="4" s="1"/>
  <c r="H64" i="4"/>
  <c r="G84" i="4"/>
  <c r="Q84" i="4" s="1"/>
  <c r="H138" i="4"/>
  <c r="G142" i="4"/>
  <c r="Q142" i="4" s="1"/>
  <c r="H182" i="4"/>
  <c r="G33" i="4"/>
  <c r="Q33" i="4" s="1"/>
  <c r="H39" i="4"/>
  <c r="G76" i="4"/>
  <c r="Q76" i="4" s="1"/>
  <c r="G175" i="4"/>
  <c r="Q175" i="4" s="1"/>
  <c r="G273" i="4"/>
  <c r="Q273" i="4" s="1"/>
  <c r="G264" i="4"/>
  <c r="Q264" i="4" s="1"/>
  <c r="G256" i="4"/>
  <c r="Q256" i="4" s="1"/>
  <c r="G63" i="6"/>
  <c r="H490" i="6"/>
  <c r="G462" i="6"/>
  <c r="H462" i="6"/>
  <c r="G423" i="6"/>
  <c r="G308" i="6"/>
  <c r="G263" i="6"/>
  <c r="G242" i="6"/>
  <c r="H242" i="6"/>
  <c r="G204" i="6"/>
  <c r="H147" i="6"/>
  <c r="G133" i="6"/>
  <c r="H77" i="6"/>
  <c r="G77" i="6"/>
  <c r="H191" i="6"/>
  <c r="H84" i="6"/>
  <c r="H56" i="6"/>
  <c r="H102" i="6"/>
  <c r="H164" i="6"/>
  <c r="H281" i="6"/>
  <c r="H326" i="6"/>
  <c r="H469" i="6"/>
  <c r="H16" i="6"/>
  <c r="H15" i="6" s="1"/>
  <c r="H44" i="6"/>
  <c r="H43" i="6" s="1"/>
  <c r="H71" i="6"/>
  <c r="H70" i="6" s="1"/>
  <c r="H116" i="6"/>
  <c r="H115" i="6" s="1"/>
  <c r="H134" i="6"/>
  <c r="H133" i="6" s="1"/>
  <c r="H179" i="6"/>
  <c r="H178" i="6" s="1"/>
  <c r="H205" i="6"/>
  <c r="H204" i="6" s="1"/>
  <c r="H352" i="6"/>
  <c r="H370" i="6"/>
  <c r="H410" i="6"/>
  <c r="H235" i="6"/>
  <c r="H263" i="6"/>
  <c r="H308" i="6"/>
  <c r="H483" i="6"/>
  <c r="H223" i="6"/>
  <c r="H222" i="6" s="1"/>
  <c r="H250" i="6"/>
  <c r="H249" i="6" s="1"/>
  <c r="H296" i="6"/>
  <c r="H295" i="6" s="1"/>
  <c r="H341" i="6"/>
  <c r="H340" i="6" s="1"/>
  <c r="H381" i="6"/>
  <c r="H380" i="6" s="1"/>
  <c r="H424" i="6"/>
  <c r="H423" i="6" s="1"/>
  <c r="H13" i="4"/>
  <c r="R13" i="4" s="1"/>
  <c r="H46" i="4"/>
  <c r="R46" i="4" s="1"/>
  <c r="H126" i="4"/>
  <c r="R126" i="4" s="1"/>
  <c r="H185" i="4"/>
  <c r="R185" i="4" s="1"/>
  <c r="H197" i="4"/>
  <c r="R197" i="4" s="1"/>
  <c r="H273" i="4"/>
  <c r="R273" i="4" s="1"/>
  <c r="H94" i="4"/>
  <c r="R94" i="4" s="1"/>
  <c r="H34" i="4"/>
  <c r="H59" i="4"/>
  <c r="R59" i="4" s="1"/>
  <c r="H142" i="4"/>
  <c r="R142" i="4" s="1"/>
  <c r="H44" i="4"/>
  <c r="R44" i="4" s="1"/>
  <c r="G90" i="4"/>
  <c r="Q90" i="4" s="1"/>
  <c r="H85" i="4"/>
  <c r="H121" i="4"/>
  <c r="R121" i="4" s="1"/>
  <c r="H133" i="4"/>
  <c r="H176" i="4"/>
  <c r="H207" i="4"/>
  <c r="H220" i="4"/>
  <c r="R220" i="4" s="1"/>
  <c r="H247" i="4"/>
  <c r="R247" i="4" s="1"/>
  <c r="D9" i="1"/>
  <c r="N9" i="1" s="1"/>
  <c r="H256" i="4" l="1"/>
  <c r="R256" i="4" s="1"/>
  <c r="H90" i="4"/>
  <c r="R90" i="4" s="1"/>
  <c r="H210" i="4"/>
  <c r="R210" i="4" s="1"/>
  <c r="H123" i="4"/>
  <c r="R123" i="4" s="1"/>
  <c r="R124" i="4"/>
  <c r="H132" i="4"/>
  <c r="R132" i="4" s="1"/>
  <c r="R133" i="4"/>
  <c r="H264" i="4"/>
  <c r="R264" i="4" s="1"/>
  <c r="H38" i="4"/>
  <c r="R38" i="4" s="1"/>
  <c r="R39" i="4"/>
  <c r="H137" i="4"/>
  <c r="R137" i="4" s="1"/>
  <c r="R138" i="4"/>
  <c r="G219" i="4"/>
  <c r="Q219" i="4" s="1"/>
  <c r="Q221" i="4"/>
  <c r="H120" i="4"/>
  <c r="R120" i="4" s="1"/>
  <c r="Q120" i="4"/>
  <c r="H51" i="4"/>
  <c r="R51" i="4" s="1"/>
  <c r="R52" i="4"/>
  <c r="H206" i="4"/>
  <c r="R206" i="4" s="1"/>
  <c r="R207" i="4"/>
  <c r="H84" i="4"/>
  <c r="R84" i="4" s="1"/>
  <c r="R85" i="4"/>
  <c r="H181" i="4"/>
  <c r="R181" i="4" s="1"/>
  <c r="R182" i="4"/>
  <c r="H63" i="4"/>
  <c r="R63" i="4" s="1"/>
  <c r="R64" i="4"/>
  <c r="H249" i="4"/>
  <c r="R249" i="4" s="1"/>
  <c r="R250" i="4"/>
  <c r="H70" i="4"/>
  <c r="R70" i="4" s="1"/>
  <c r="R71" i="4"/>
  <c r="H202" i="4"/>
  <c r="R202" i="4" s="1"/>
  <c r="R203" i="4"/>
  <c r="H114" i="4"/>
  <c r="R114" i="4" s="1"/>
  <c r="H76" i="4"/>
  <c r="R76" i="4" s="1"/>
  <c r="H175" i="4"/>
  <c r="R175" i="4" s="1"/>
  <c r="R176" i="4"/>
  <c r="H33" i="4"/>
  <c r="R33" i="4" s="1"/>
  <c r="R34" i="4"/>
  <c r="H221" i="4"/>
  <c r="R221" i="4" s="1"/>
  <c r="R222" i="4"/>
  <c r="N234" i="4"/>
  <c r="N246" i="4"/>
  <c r="D279" i="4"/>
  <c r="G43" i="4"/>
  <c r="Q43" i="4" s="1"/>
  <c r="G56" i="4"/>
  <c r="Q56" i="4" s="1"/>
  <c r="G31" i="4"/>
  <c r="Q31" i="4" s="1"/>
  <c r="G67" i="4"/>
  <c r="Q67" i="4" s="1"/>
  <c r="G81" i="4"/>
  <c r="Q81" i="4" s="1"/>
  <c r="G189" i="4"/>
  <c r="Q189" i="4" s="1"/>
  <c r="G501" i="6"/>
  <c r="E7" i="3" s="1"/>
  <c r="M7" i="3" s="1"/>
  <c r="H129" i="4"/>
  <c r="R129" i="4" s="1"/>
  <c r="G129" i="4"/>
  <c r="Q129" i="4" s="1"/>
  <c r="G111" i="4"/>
  <c r="Q111" i="4" s="1"/>
  <c r="G172" i="4"/>
  <c r="Q172" i="4" s="1"/>
  <c r="G246" i="4"/>
  <c r="H501" i="6"/>
  <c r="F7" i="3" s="1"/>
  <c r="N7" i="3" s="1"/>
  <c r="H189" i="4" l="1"/>
  <c r="R189" i="4" s="1"/>
  <c r="H172" i="4"/>
  <c r="R172" i="4" s="1"/>
  <c r="H43" i="4"/>
  <c r="R43" i="4" s="1"/>
  <c r="H81" i="4"/>
  <c r="R81" i="4" s="1"/>
  <c r="H31" i="4"/>
  <c r="R31" i="4" s="1"/>
  <c r="H56" i="4"/>
  <c r="R56" i="4" s="1"/>
  <c r="H219" i="4"/>
  <c r="R219" i="4" s="1"/>
  <c r="Q234" i="4"/>
  <c r="Q246" i="4"/>
  <c r="C5" i="3"/>
  <c r="K5" i="3" s="1"/>
  <c r="N279" i="4"/>
  <c r="H246" i="4"/>
  <c r="H111" i="4"/>
  <c r="R111" i="4" s="1"/>
  <c r="H67" i="4"/>
  <c r="R67" i="4" s="1"/>
  <c r="G279" i="4"/>
  <c r="E5" i="3" s="1"/>
  <c r="M5" i="3" l="1"/>
  <c r="Q279" i="4"/>
  <c r="H279" i="4"/>
  <c r="R234" i="4"/>
  <c r="R246" i="4"/>
  <c r="G33" i="1"/>
  <c r="G32" i="1"/>
  <c r="G31" i="1"/>
  <c r="G30" i="1"/>
  <c r="D29" i="1"/>
  <c r="N29" i="1" s="1"/>
  <c r="G28" i="1"/>
  <c r="G27" i="1"/>
  <c r="G26" i="1"/>
  <c r="G25" i="1"/>
  <c r="Q25" i="1" s="1"/>
  <c r="D24" i="1"/>
  <c r="N24" i="1" s="1"/>
  <c r="G23" i="1"/>
  <c r="G22" i="1"/>
  <c r="G21" i="1"/>
  <c r="G20" i="1"/>
  <c r="Q20" i="1" s="1"/>
  <c r="G18" i="1"/>
  <c r="G17" i="1"/>
  <c r="G16" i="1"/>
  <c r="Q16" i="1" s="1"/>
  <c r="G15" i="1"/>
  <c r="D14" i="1"/>
  <c r="N14" i="1" s="1"/>
  <c r="G13" i="1"/>
  <c r="G12" i="1"/>
  <c r="G11" i="1"/>
  <c r="G10" i="1"/>
  <c r="Q10" i="1" s="1"/>
  <c r="G8" i="1"/>
  <c r="G7" i="1"/>
  <c r="G6" i="1"/>
  <c r="G5" i="1"/>
  <c r="Q5" i="1" s="1"/>
  <c r="D4" i="1"/>
  <c r="N4" i="1" s="1"/>
  <c r="H11" i="1" l="1"/>
  <c r="R11" i="1" s="1"/>
  <c r="Q11" i="1"/>
  <c r="H28" i="1"/>
  <c r="R28" i="1" s="1"/>
  <c r="Q28" i="1"/>
  <c r="H32" i="1"/>
  <c r="R32" i="1" s="1"/>
  <c r="Q32" i="1"/>
  <c r="H7" i="1"/>
  <c r="R7" i="1" s="1"/>
  <c r="Q7" i="1"/>
  <c r="H12" i="1"/>
  <c r="R12" i="1" s="1"/>
  <c r="Q12" i="1"/>
  <c r="H33" i="1"/>
  <c r="R33" i="1" s="1"/>
  <c r="Q33" i="1"/>
  <c r="H8" i="1"/>
  <c r="R8" i="1" s="1"/>
  <c r="Q8" i="1"/>
  <c r="H13" i="1"/>
  <c r="R13" i="1" s="1"/>
  <c r="Q13" i="1"/>
  <c r="H17" i="1"/>
  <c r="R17" i="1" s="1"/>
  <c r="Q17" i="1"/>
  <c r="H22" i="1"/>
  <c r="R22" i="1" s="1"/>
  <c r="Q22" i="1"/>
  <c r="H26" i="1"/>
  <c r="R26" i="1" s="1"/>
  <c r="Q26" i="1"/>
  <c r="H30" i="1"/>
  <c r="R30" i="1" s="1"/>
  <c r="Q30" i="1"/>
  <c r="H6" i="1"/>
  <c r="R6" i="1" s="1"/>
  <c r="Q6" i="1"/>
  <c r="H15" i="1"/>
  <c r="R15" i="1" s="1"/>
  <c r="Q15" i="1"/>
  <c r="R279" i="4"/>
  <c r="F5" i="3"/>
  <c r="H21" i="1"/>
  <c r="R21" i="1" s="1"/>
  <c r="Q21" i="1"/>
  <c r="H18" i="1"/>
  <c r="R18" i="1" s="1"/>
  <c r="Q18" i="1"/>
  <c r="H23" i="1"/>
  <c r="R23" i="1" s="1"/>
  <c r="Q23" i="1"/>
  <c r="H27" i="1"/>
  <c r="R27" i="1" s="1"/>
  <c r="Q27" i="1"/>
  <c r="H31" i="1"/>
  <c r="R31" i="1" s="1"/>
  <c r="Q31" i="1"/>
  <c r="G19" i="1"/>
  <c r="Q19" i="1" s="1"/>
  <c r="G4" i="1"/>
  <c r="Q4" i="1" s="1"/>
  <c r="G24" i="1"/>
  <c r="Q24" i="1" s="1"/>
  <c r="G14" i="1"/>
  <c r="Q14" i="1" s="1"/>
  <c r="H10" i="1"/>
  <c r="G9" i="1"/>
  <c r="Q9" i="1" s="1"/>
  <c r="G29" i="1"/>
  <c r="Q29" i="1" s="1"/>
  <c r="D34" i="1"/>
  <c r="H5" i="1"/>
  <c r="H16" i="1"/>
  <c r="H25" i="1"/>
  <c r="H20" i="1"/>
  <c r="C6" i="3" l="1"/>
  <c r="N34" i="1"/>
  <c r="N5" i="3"/>
  <c r="H24" i="1"/>
  <c r="R24" i="1" s="1"/>
  <c r="R25" i="1"/>
  <c r="H14" i="1"/>
  <c r="R14" i="1" s="1"/>
  <c r="R16" i="1"/>
  <c r="H4" i="1"/>
  <c r="R4" i="1" s="1"/>
  <c r="R5" i="1"/>
  <c r="H19" i="1"/>
  <c r="R19" i="1" s="1"/>
  <c r="R20" i="1"/>
  <c r="H29" i="1"/>
  <c r="R29" i="1" s="1"/>
  <c r="H9" i="1"/>
  <c r="R9" i="1" s="1"/>
  <c r="R10" i="1"/>
  <c r="C8" i="3"/>
  <c r="K8" i="3" s="1"/>
  <c r="K6" i="3"/>
  <c r="G34" i="1"/>
  <c r="H34" i="1" l="1"/>
  <c r="R34" i="1" s="1"/>
  <c r="F6" i="3"/>
  <c r="Q34" i="1"/>
  <c r="E6" i="3"/>
  <c r="M6" i="3" l="1"/>
  <c r="E8" i="3"/>
  <c r="M8" i="3" s="1"/>
  <c r="N6" i="3"/>
  <c r="F8" i="3"/>
  <c r="N8" i="3" s="1"/>
</calcChain>
</file>

<file path=xl/sharedStrings.xml><?xml version="1.0" encoding="utf-8"?>
<sst xmlns="http://schemas.openxmlformats.org/spreadsheetml/2006/main" count="1570" uniqueCount="308">
  <si>
    <t xml:space="preserve">საშტატო ერთეულის რაოდენობა </t>
  </si>
  <si>
    <t xml:space="preserve">ცენტრის უფროსი </t>
  </si>
  <si>
    <t xml:space="preserve">ცენტრის უფროსის მოადგილე </t>
  </si>
  <si>
    <t xml:space="preserve">მთავარი სპეციალისტი </t>
  </si>
  <si>
    <t xml:space="preserve">უფროსი სპეციალისტი </t>
  </si>
  <si>
    <t xml:space="preserve">სპეციალისტი </t>
  </si>
  <si>
    <t>მთავარი სპეციალისტი (იურისტი)</t>
  </si>
  <si>
    <t>უფროსი სპეციალისტი</t>
  </si>
  <si>
    <t>სპეციალისტი</t>
  </si>
  <si>
    <t>სულ</t>
  </si>
  <si>
    <t>იურისტი</t>
  </si>
  <si>
    <t>სისტემური ადმინისტრატორი</t>
  </si>
  <si>
    <t xml:space="preserve">სააგენტოს დირექტორი </t>
  </si>
  <si>
    <t>დირექტორის მოადგილე</t>
  </si>
  <si>
    <t>მრჩეველი</t>
  </si>
  <si>
    <t>დირექტორის აპარატი</t>
  </si>
  <si>
    <t>აპარატის უფროსი</t>
  </si>
  <si>
    <t>მასმედიასთან და საზოგადოებასთან ურთიერთობის სამმართველო</t>
  </si>
  <si>
    <t>სამმართველოს უფროსი</t>
  </si>
  <si>
    <t>მთავარი სპეციალისტი</t>
  </si>
  <si>
    <t>საზოგადოებრივი მისაღები (სამმართველო)</t>
  </si>
  <si>
    <t xml:space="preserve">სამმართველოს უფროსი </t>
  </si>
  <si>
    <t>კონტროლის დეპარტამენტი</t>
  </si>
  <si>
    <t>დეპარტამენტის უფროსი</t>
  </si>
  <si>
    <t>დეპარტამენტის უფროსის მოადგილე</t>
  </si>
  <si>
    <t>საარსებო(ფულადი)შემწეობის დანიშვნა–ცვლილებების კანონიერების კონტროლის სამმართველო</t>
  </si>
  <si>
    <t>სახელმწიფო გასაცემლების დანიშვნა–ცვლილების მართლზომიერებისა და ფინანსური კონტროლის სამმართველო</t>
  </si>
  <si>
    <t>იურიდიული დეპარტამენტი</t>
  </si>
  <si>
    <t xml:space="preserve">დეპარტამენტის უფროსი </t>
  </si>
  <si>
    <t>სამართლებლივი უზრუნველყოფის სამმართველო</t>
  </si>
  <si>
    <t>სასამართლო საქმეების წარმოების სამმართველო</t>
  </si>
  <si>
    <t>სოციალური დახმარებების ადმინისტრირების დეპარტამენტი</t>
  </si>
  <si>
    <t>სოციალური დახმარების სამმართველო</t>
  </si>
  <si>
    <t xml:space="preserve">ექსპერტ-კონსულტანტი </t>
  </si>
  <si>
    <t>სახელმწიფო გასაცემლების დეპარტამენტი</t>
  </si>
  <si>
    <t>საპენსიო უზრუნველყოფის სამმართველო</t>
  </si>
  <si>
    <t>საინფორმაციო სისტემების ადმინისტრირების სამმართველო</t>
  </si>
  <si>
    <t>საინფორმაციო სისტემების  ტესტირების, დანერგვის და კონსულტაციების სამმართველო</t>
  </si>
  <si>
    <t>საყოველთაო ჯანმრთელობის დაცვის მართვის დეპარტამენტი</t>
  </si>
  <si>
    <t>პირველადი დოკუმენტაციის მართვის სამმართველო</t>
  </si>
  <si>
    <t>შესრულებული სამუშაოს მართვის სამმართველო</t>
  </si>
  <si>
    <t>საყოველთაო ჯანმრთელობის დაცვის პროგრამების ორგანიზაციული უზრუნველყოფის სამმართველო</t>
  </si>
  <si>
    <t>საყოველთაო ჯანმრთელობის დაცვის პროგრამების ტექნიკური უზრუნველყოფის სამმართველო</t>
  </si>
  <si>
    <t>საყოველთაო ჯანმრთელობის დაცვის პროგრამების მონიტორინგის სამმართველო</t>
  </si>
  <si>
    <t>ჯანმრთელობის დაცვის პროგრამების დეპარტამენტი</t>
  </si>
  <si>
    <t>ჯანმრთელობის დაცვის პროგრამების სამმართველო</t>
  </si>
  <si>
    <t>მოსახლეობის სპეციფიკური მედიკამენტებით უზრუნველყოფის სამმართველო</t>
  </si>
  <si>
    <t>C ჰეპატიტის მართვის სამმართველო</t>
  </si>
  <si>
    <t>ეკონომიკური დეპარტამენტი</t>
  </si>
  <si>
    <t>ფინანსური რესურსების მართვის და ბუღალტრული აღრიცხვის სამმართველო</t>
  </si>
  <si>
    <t>სახელმწიფო პროგრამების ფინანსური ადმინისტრირების სამმართველო</t>
  </si>
  <si>
    <t>სახელმწიფო შესყიდვების სამმართველო</t>
  </si>
  <si>
    <t>ადმინისტრაციული დეპარტამენტი</t>
  </si>
  <si>
    <t>საქმისწარმოების სამმართველო</t>
  </si>
  <si>
    <t>ადამიანური რესურსების სამმართველო</t>
  </si>
  <si>
    <t>არქივი</t>
  </si>
  <si>
    <t>ორგანიზაციული უზრუნველყოფის სამმართველო</t>
  </si>
  <si>
    <t>ლოჯისტიკის დეპარტამენტი</t>
  </si>
  <si>
    <t>სამეურნეო უზრუნველყოფის სამმართველო</t>
  </si>
  <si>
    <t>ექსპერტ-კონსულტანტი</t>
  </si>
  <si>
    <t>ინფორმაციული ტექნოლოგიების დეპარტამენტი</t>
  </si>
  <si>
    <t>ტექნიკური უზრუნველყოფის სამმართველო</t>
  </si>
  <si>
    <t>სტატისტიკისა და ანალიზის სამმართველო</t>
  </si>
  <si>
    <t>პროგრამირების სამმართველო</t>
  </si>
  <si>
    <t>ტესტირებისა და ბიზნეს პროცესების მართვის სამმართველო</t>
  </si>
  <si>
    <t xml:space="preserve"> სულ</t>
  </si>
  <si>
    <t>სტრუქტურული დანაყოფები</t>
  </si>
  <si>
    <t>საშტატო ერთეულის რაოდენობა</t>
  </si>
  <si>
    <t>ცენტრალური აპარატი</t>
  </si>
  <si>
    <t>საშტატო ერთეული სულ</t>
  </si>
  <si>
    <t>იმერეთის სოციალური მომსახურების სამხარეო ცენტრი</t>
  </si>
  <si>
    <t>ცენტრის უფროსი</t>
  </si>
  <si>
    <t>ბუღალტერი</t>
  </si>
  <si>
    <t>კონტროლის მონიტორი</t>
  </si>
  <si>
    <t>მთავარი სპეციალისტი (ინსპექტორი)</t>
  </si>
  <si>
    <t>ხარაგაულის რაიონული განყოფილება</t>
  </si>
  <si>
    <t xml:space="preserve">განყოფილების უფროსი </t>
  </si>
  <si>
    <t xml:space="preserve">უფროსი სპეციალისტი  </t>
  </si>
  <si>
    <t>ზესტაფონის რაიონული განყოფილება</t>
  </si>
  <si>
    <t>ჭიათურის რაიონული განყოფილება</t>
  </si>
  <si>
    <t>ტყიბულის  რაიონული განყოფილება</t>
  </si>
  <si>
    <t xml:space="preserve">თერჯოლის რაიონული განყოფილება </t>
  </si>
  <si>
    <t xml:space="preserve">ბაღდათის რაიონული განყოფილება </t>
  </si>
  <si>
    <t xml:space="preserve">სამტრედიის რაიონული განყოფილება </t>
  </si>
  <si>
    <t xml:space="preserve">ხონის რაიონული განყოფილება </t>
  </si>
  <si>
    <t xml:space="preserve">ვანის რაიონული განყოფილება </t>
  </si>
  <si>
    <t xml:space="preserve">საჩხერის რაიონული განყოფილება </t>
  </si>
  <si>
    <t xml:space="preserve">წყალტუბოს რაიონული განყოფილება </t>
  </si>
  <si>
    <t>რაჭა-ლეჩხუმ-ქვემო სვანეთის სოციალური მომსახურების სამხარეო ცენტრი</t>
  </si>
  <si>
    <t xml:space="preserve">მთავარი სპეციალისტი (ინსპექტორი) </t>
  </si>
  <si>
    <t xml:space="preserve">სისტემური ადმინისტრატორი </t>
  </si>
  <si>
    <t>ონის რაიონული განყოფილება</t>
  </si>
  <si>
    <t xml:space="preserve">ცაგერის რაიონული განყოფილება </t>
  </si>
  <si>
    <t>ლენტეხის  რაიონული განყოფილება</t>
  </si>
  <si>
    <t>გურიის სოციალური მომსახურების სამხარეო ცენტრი</t>
  </si>
  <si>
    <t xml:space="preserve">ლანჩხუთის რაიონული განყოფილება </t>
  </si>
  <si>
    <t xml:space="preserve">ჩოხატაურის რაიონული განყოფილება </t>
  </si>
  <si>
    <t>სამეგრელო ზემო სვანეთის სოციალური მომსახურების სამხარეო ცენტრი</t>
  </si>
  <si>
    <t xml:space="preserve">აბაშის რაიონული განყოფილება  </t>
  </si>
  <si>
    <t xml:space="preserve">წალენჯიხის  რაიონული განყოფილება </t>
  </si>
  <si>
    <t xml:space="preserve">სენაკის  რაიონული განყოფილება </t>
  </si>
  <si>
    <t xml:space="preserve">ხობის რაიონული განყოფილება  </t>
  </si>
  <si>
    <t xml:space="preserve">მარტვილის რაიონული განყოფილება  </t>
  </si>
  <si>
    <t xml:space="preserve">ჩხოროწყუს რაიონული განყოფილება  </t>
  </si>
  <si>
    <t xml:space="preserve">მესტიის  რაიონული განყოფილება </t>
  </si>
  <si>
    <t xml:space="preserve">ფოთის საქალაქო განყოფილება  </t>
  </si>
  <si>
    <t xml:space="preserve">საქალაქო განყოფილების უფროსი </t>
  </si>
  <si>
    <t>კახეთის სოციალური მომსახურების სამხარეო ცენტრი</t>
  </si>
  <si>
    <t xml:space="preserve">ახმეტის  რაიონული განყოფილება </t>
  </si>
  <si>
    <t xml:space="preserve">ყვარლის რაიონული განყოფილება </t>
  </si>
  <si>
    <t xml:space="preserve">გურჯაანის  რაიონული განყოფილება </t>
  </si>
  <si>
    <t xml:space="preserve">სიღნაღის რაიონული განყოფილება  </t>
  </si>
  <si>
    <t xml:space="preserve">დედოფლისწყაროს რაიონული განყოფილება </t>
  </si>
  <si>
    <t xml:space="preserve">ლაგოდეხის რაიონული განყოფილება  </t>
  </si>
  <si>
    <t xml:space="preserve">საგარეჯოს რაიონული განყოფილება  </t>
  </si>
  <si>
    <t>სამცხე-ჯავახეთის სოციალური მომსახურების სამხარეო ცენტრი</t>
  </si>
  <si>
    <t xml:space="preserve">ახალქალაქის რაიონული განყოფილება  </t>
  </si>
  <si>
    <t xml:space="preserve">ასპინძის  რაიონული განყოფილება </t>
  </si>
  <si>
    <t xml:space="preserve">ადიგენის რაიონული განყოფილება  </t>
  </si>
  <si>
    <t xml:space="preserve">ბორჯომის რაიონული განყოფილება  </t>
  </si>
  <si>
    <t xml:space="preserve">ნინოწმინდის რაიონული განყოფილება  </t>
  </si>
  <si>
    <t>მცხეთა-მთიანეთის სოციალური მომსახურების სამხარეო ცენტრი</t>
  </si>
  <si>
    <t xml:space="preserve">თიანეთის რაიონული განყოფილება </t>
  </si>
  <si>
    <t>დუშეთის რაიონული განყოფილება</t>
  </si>
  <si>
    <t xml:space="preserve">ახალგორის რაიონული განყოფილება </t>
  </si>
  <si>
    <t>ყაზბეგის რაიონული განყოფილება</t>
  </si>
  <si>
    <t>შიდა ქართლის სოციალური მომსახურების სამხარეო ცენტრი</t>
  </si>
  <si>
    <t xml:space="preserve">ხაშურის რაიონული განყოფილება  </t>
  </si>
  <si>
    <t xml:space="preserve">ქარელის რაიონული განყოფილება  </t>
  </si>
  <si>
    <t xml:space="preserve">მთავარი სპეციალისტი  </t>
  </si>
  <si>
    <t>თიღვის თემის განყოფილება</t>
  </si>
  <si>
    <t xml:space="preserve">კასპის რაიონული განყოფილება  </t>
  </si>
  <si>
    <t>ქურთის თემის განყოფილება</t>
  </si>
  <si>
    <t>ქვემო ქართლის სოციალური მომსახურების სამხარეო ცენტრი</t>
  </si>
  <si>
    <t xml:space="preserve">დმანისის რაიონული განყოფილება </t>
  </si>
  <si>
    <t xml:space="preserve">თეთრიწყაროს რაიონული განყოფილება  </t>
  </si>
  <si>
    <t xml:space="preserve">ბოლნისის რაიონული განყოფილება  </t>
  </si>
  <si>
    <t xml:space="preserve">გარდაბნის რაიონული განყოფილება  </t>
  </si>
  <si>
    <t xml:space="preserve">მარნეულის რაიონული განყოფილება  </t>
  </si>
  <si>
    <t>აჭარის ა/რ ფილიალი</t>
  </si>
  <si>
    <t xml:space="preserve">ფილიალის უფროსი </t>
  </si>
  <si>
    <t xml:space="preserve">ფილიალის უფროსის მოადგილე </t>
  </si>
  <si>
    <t xml:space="preserve">ბუღალტერი </t>
  </si>
  <si>
    <t>მთავარი სპეციალისტი (მონიტორი)</t>
  </si>
  <si>
    <t>ბათუმის სოციალური მომსახურების ცენტრი</t>
  </si>
  <si>
    <t>ქობულეთის რაიონული განყოფილება</t>
  </si>
  <si>
    <t>ქედის რაიონული განყოფილება</t>
  </si>
  <si>
    <t xml:space="preserve">შუახევის რაიონული განყოფილება </t>
  </si>
  <si>
    <t xml:space="preserve">ხულოს რაიონული განყოფილება </t>
  </si>
  <si>
    <t xml:space="preserve">ხელვაჩაურის რაიონული განყოფილება </t>
  </si>
  <si>
    <t>აფხაზეთის ფილიალი</t>
  </si>
  <si>
    <t>თბილისის სოციალური მომსახურების საქალაქო ცენტრი</t>
  </si>
  <si>
    <t>ვაკე-საბურთალოს სერვის ცენტრი</t>
  </si>
  <si>
    <t>სოციალური პროგრამების ადმინისტრირების სამმართველო</t>
  </si>
  <si>
    <t>დანართი 2</t>
  </si>
  <si>
    <t>დანართი 3</t>
  </si>
  <si>
    <t>დანართი 4</t>
  </si>
  <si>
    <t>ქ. თბილისის სოციალური მომსახურების საქალაქო ცენტრი</t>
  </si>
  <si>
    <t>სოციალური მომსახურების სამხარეო ცენტრები და რაიონული განყოფილებები</t>
  </si>
  <si>
    <t xml:space="preserve">წალკის რაიონული განყოფილება </t>
  </si>
  <si>
    <t>შტატით გათვალისწინებული თანამდებობის დასახელება</t>
  </si>
  <si>
    <t>თანამდებობრივი სარგოს კოეფიციენტი ერთ ერთეულზე</t>
  </si>
  <si>
    <t>თანამდებობრივი სარგო თვეში ერთ ერთეულზე</t>
  </si>
  <si>
    <t>სულ თანამდებობრივი სარგო თვეში</t>
  </si>
  <si>
    <t>სულ თანამდებობრივი სარგო წელიწადში</t>
  </si>
  <si>
    <t>სამსახურის უფროსი</t>
  </si>
  <si>
    <t>შიდა აუდიტის სამსახური</t>
  </si>
  <si>
    <t>სამსახურის უფროსის მოადგილე</t>
  </si>
  <si>
    <t>N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</si>
  <si>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</si>
  <si>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</si>
  <si>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</si>
  <si>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</si>
  <si>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</si>
  <si>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</si>
  <si>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</si>
  <si>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</si>
  <si>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</si>
  <si>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</si>
  <si>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</si>
  <si>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</si>
  <si>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გლდანი-ნაძალადევის სერვის ცენტრი</t>
  </si>
  <si>
    <t>ისანი-სამგორის სერვის ცენტრი</t>
  </si>
  <si>
    <t>ძველი თბილისის სერვის ცენტრი</t>
  </si>
  <si>
    <t>დიდუბე-ჩუღურეთის სერვის ცენტრი</t>
  </si>
  <si>
    <t>სსიპ-სოციალური მომსახურების სააგენტოს 2020 წლის ნაერთი საშტატო ნუსხა და თანამდებობრივი სარგო</t>
  </si>
  <si>
    <t>სსიპ-სოციალური მომსახურების სააგენტოს ცენტრალური აპარატის 2020 წლის საშტატო ნუსხა და თანამდებობრივი სარგო</t>
  </si>
  <si>
    <t xml:space="preserve">სსიპ-სოციალური მომსახურების სააგენტოს თბილისის სოციალური მომსახურების საქალაქო ცენტრის 2020 წლის საშტატო ნუსხა და თანამდებობრივი სარგო </t>
  </si>
  <si>
    <t>სსიპ-სოციალური მომსახურების სააგენტოს სოციალური მომსახურების სამხარეო ცენტრებისა და რაიონული განყოფილებების 2020 წლის საშტატო ნუსხა და თანამდებობრივი სარგო</t>
  </si>
  <si>
    <t>დირექტორის თანაშემწე</t>
  </si>
  <si>
    <t>დირექტორის მოადგილის თანაშემწე</t>
  </si>
  <si>
    <t>ინფორმაციული უსაფრთხოების მენეჯერი</t>
  </si>
  <si>
    <t>პერსონალურ მონაცემთა დაცვის ინსპექტორი</t>
  </si>
  <si>
    <t>შიდა აუდიტისა და ინსპექტირების დეპარტამენტი</t>
  </si>
  <si>
    <t>შიდა აუდიტის სამმართველო</t>
  </si>
  <si>
    <t>ინსპექტირების სამმართველო</t>
  </si>
  <si>
    <t>სახელმწიფო გასაცემლებისა და სოციალური პროგრამების ადმინისტრირების დეპარტამენტი</t>
  </si>
  <si>
    <t>სახელმწიფო გასაცემლების ადმინისტრირების სამმართველო</t>
  </si>
  <si>
    <t>სოციალური დახმარებისა და დემოგრაფიული მდგომარეობის გაუმჯობესების სახელმწიფო პროგრამების  ადმინისტრირების სამმართველო</t>
  </si>
  <si>
    <t>ჯანმრთელობის დაცვის სახელმწიფო პროგრამების სტრატეგიული დაგეგმვისა და ორგანიზაციული უზრუნველყოფის დეპარტამენტი</t>
  </si>
  <si>
    <t>შეფასებისა და დაგეგმვის სამმართველო</t>
  </si>
  <si>
    <t>ფასწარმოქმნის, ანაზღაურებისა და გადახდის მეთოდების სამმართველო</t>
  </si>
  <si>
    <t>ჯანმრთელობის დაცვის სახელმწიფო პროგრამების მიმწოდებლებთან ურთიერთობის დეპარტამენტი</t>
  </si>
  <si>
    <t>ხელშეკრულების მართვის სამმართველო</t>
  </si>
  <si>
    <t>შემთხვევების ადმინისტრირების სამმართველო</t>
  </si>
  <si>
    <t>C ჰეპატიტის მართვისა და მედიკამენტებით უზრუნველყოფის სამმართველო</t>
  </si>
  <si>
    <t>ორგანიზაციული უზრუნველყოფისა და საქმისწარმოების სამმართველო</t>
  </si>
  <si>
    <t>მოქალაქეთა მისაღები (სამმართველო)</t>
  </si>
  <si>
    <t>სახელმწიფო შესყიდვებისა და მატერიალურ - ტექნიკური უზრუნველყოფის სამსახური</t>
  </si>
  <si>
    <t>სტატისტიკის, საინფორმაციო სისტემების მართვისა და ანალიტიკის სამსახური</t>
  </si>
  <si>
    <t>ანალიტიკოსი</t>
  </si>
  <si>
    <t>საშტატო (მოქმედი)</t>
  </si>
  <si>
    <t>საშტატო (პროექტი)</t>
  </si>
  <si>
    <t>გადახრა</t>
  </si>
  <si>
    <t>მ/შ ფაქტობრივად დასაქმებულების რაოდენობა</t>
  </si>
  <si>
    <t>გასაშვებთა მიახლოებული რაოდენობა</t>
  </si>
  <si>
    <t>სსიპ-სოციალური მომსახურების სააგენტო 2020 პროექტი</t>
  </si>
  <si>
    <t>მცირდება</t>
  </si>
  <si>
    <t>ემატება</t>
  </si>
  <si>
    <t>საპენსიო</t>
  </si>
  <si>
    <t xml:space="preserve">საარსებო </t>
  </si>
  <si>
    <t>ჯანდაცვა</t>
  </si>
  <si>
    <t>საზოგადოებრივი მისაღები</t>
  </si>
  <si>
    <t>კანცელარია</t>
  </si>
  <si>
    <t>ფინანსური რესურსების მართვის, ანგარიშგებისა და ბუღალტრული აღრიცხვის სამმართველო</t>
  </si>
  <si>
    <t>ადამიანური რესურსების მართვის სამმართველო</t>
  </si>
  <si>
    <t>თბილისი</t>
  </si>
  <si>
    <t>a</t>
  </si>
  <si>
    <t>ცენტრის უფროსის მოადგილე</t>
  </si>
  <si>
    <t xml:space="preserve"> </t>
  </si>
  <si>
    <t>რეგიონები</t>
  </si>
  <si>
    <t>იმერეთის სოციალური მომსახურების სააგენტოს რეგიონალური სერვის ცენტრი</t>
  </si>
  <si>
    <t>ს</t>
  </si>
  <si>
    <t>ხარაგაულის სერვის ცენტრი</t>
  </si>
  <si>
    <t>ზესტაფონის სერვის ცენტრი</t>
  </si>
  <si>
    <t>ჭიათურის სერვის ცენტრი</t>
  </si>
  <si>
    <t>ტყიბულის  სერვის ცენტრი</t>
  </si>
  <si>
    <t>თერჯოლის სერვის ცენტრი</t>
  </si>
  <si>
    <t>ბაღდათის სერვის ცენტრი</t>
  </si>
  <si>
    <t>სამტრედიის სერვის ცენტრი</t>
  </si>
  <si>
    <t>ხონის სერვის ცენტრი</t>
  </si>
  <si>
    <t xml:space="preserve">ვანის სერვის ცენტრი </t>
  </si>
  <si>
    <t xml:space="preserve">საჩხერის სერვის ცენტრი </t>
  </si>
  <si>
    <t xml:space="preserve">წყალტუბოს სერვის ცენტრი </t>
  </si>
  <si>
    <t>რაჭა-ლეჩხუმ-ქვემო სვანეთის სოციალური მომსახურების სააგენტოს რეგიონალური სერვის ცენტრი</t>
  </si>
  <si>
    <t>ონის სერვის ცენტრი</t>
  </si>
  <si>
    <t xml:space="preserve">ცაგერის სერვის ცენტრი </t>
  </si>
  <si>
    <t>ლენტეხის სერვის ცენტრი</t>
  </si>
  <si>
    <t>გურიის სოციალური მომსახურების სააგენტოს რეგიონალური სერვის ცენტრი</t>
  </si>
  <si>
    <t xml:space="preserve">ლანჩხუთის სერვის ცენტრი </t>
  </si>
  <si>
    <t xml:space="preserve">ჩოხატაურის სერვის ცენტრი </t>
  </si>
  <si>
    <t>სამეგრელო ზემო სვანეთის სოციალური მომსახურების სააგენტოს რეგიონალური სერვის ცენტრი</t>
  </si>
  <si>
    <t xml:space="preserve">აბაშის სერვის ცენტრი  </t>
  </si>
  <si>
    <t xml:space="preserve">წალენჯიხის სერვის ცენტრი </t>
  </si>
  <si>
    <t xml:space="preserve">სენაკის სერვის ცენტრი </t>
  </si>
  <si>
    <t xml:space="preserve">ხობის სერვის ცენტრი  </t>
  </si>
  <si>
    <t xml:space="preserve">მარტვილის სერვის ცენტრი  </t>
  </si>
  <si>
    <t xml:space="preserve">ჩხოროწყუს სერვის ცენტრი  </t>
  </si>
  <si>
    <t xml:space="preserve">მესტიის სერვის ცენტრი </t>
  </si>
  <si>
    <t xml:space="preserve">ფოთის სერვის ცენტრი  </t>
  </si>
  <si>
    <t>კახეთის სოციალური მომსახურების სააგენტოს რეგიონალური სერვის ცენტრი</t>
  </si>
  <si>
    <t xml:space="preserve">ახმეტის სერვის ცენტრი </t>
  </si>
  <si>
    <t xml:space="preserve">ყვარლის სერვის ცენტრი </t>
  </si>
  <si>
    <t xml:space="preserve">გურჯაანის სერვის ცენტრი </t>
  </si>
  <si>
    <t xml:space="preserve">სიღნაღის სერვის ცენტრი  </t>
  </si>
  <si>
    <t xml:space="preserve">დედოფლისწყაროს სერვის ცენტრი </t>
  </si>
  <si>
    <t xml:space="preserve">ლაგოდეხის სერვის ცენტრი  </t>
  </si>
  <si>
    <t xml:space="preserve">საგარეჯოს სერვის ცენტრი  </t>
  </si>
  <si>
    <t>სამცხე-ჯავახეთის სოციალური მომსახურების სააგენტოს რეგიონალური სერვის ცენტრი</t>
  </si>
  <si>
    <t xml:space="preserve">ახალქალაქის სერვის ცენტრი </t>
  </si>
  <si>
    <t xml:space="preserve">ასპინძის სერვის ცენტრი </t>
  </si>
  <si>
    <t xml:space="preserve">ადიგენის სერვის ცენტრი  </t>
  </si>
  <si>
    <t xml:space="preserve">ბორჯომის სერვის ცენტრი  </t>
  </si>
  <si>
    <t xml:space="preserve">ნინოწმინდის სერვის ცენტრი  </t>
  </si>
  <si>
    <t>მცხეთა-მთიანეთის სოციალური მომსახურების სააგენტოს რეგიონალური სერვის ცენტრი</t>
  </si>
  <si>
    <t xml:space="preserve">თიანეთის სერვის ცენტრი </t>
  </si>
  <si>
    <t>დუშეთის სერვის ცენტრი</t>
  </si>
  <si>
    <t xml:space="preserve">ახალგორის სერვის ცენტრი </t>
  </si>
  <si>
    <t>ყაზბეგის სერვის ცენტრი</t>
  </si>
  <si>
    <t>შიდა ქართლის სოციალური მომსახურების სააგენტოს რეგიონალური სერვის ცენტრი</t>
  </si>
  <si>
    <t xml:space="preserve">ხაშურის სერვის ცენტრი </t>
  </si>
  <si>
    <t xml:space="preserve">ქარელის სერვის ცენტრი  </t>
  </si>
  <si>
    <t>თიღვის თემის სერვის ცენტრი</t>
  </si>
  <si>
    <t xml:space="preserve">კასპის სერვის ცენტრი  </t>
  </si>
  <si>
    <t>ქურთის თემის სერვის ცენტრი</t>
  </si>
  <si>
    <t>ქვემო ქართლის სოციალური მომსახურების სააგენტოს რეგიონალური სერვის ცენტრი</t>
  </si>
  <si>
    <t xml:space="preserve">დმანისის სერვის ცენტრი </t>
  </si>
  <si>
    <t xml:space="preserve">თეთრიწყაროს სერვის ცენტრი  </t>
  </si>
  <si>
    <t xml:space="preserve">წალკის სერვის ცენტრი </t>
  </si>
  <si>
    <t xml:space="preserve">ბოლნისის სერვის ცენტრი  </t>
  </si>
  <si>
    <t xml:space="preserve">გარდაბნის სერვის ცენტრი  </t>
  </si>
  <si>
    <t xml:space="preserve">მარნეულის სერვის ცენტრი  </t>
  </si>
  <si>
    <t>აჭარის ა/რ სოციალური მომსახურების სააგენტოს რეგიონალური სერვის ცენტრი</t>
  </si>
  <si>
    <t>ქობულეთის სერვის ცენტრი</t>
  </si>
  <si>
    <t>ქედის სერვის ცენტრი</t>
  </si>
  <si>
    <t xml:space="preserve">შუახევის სერვის ცენტრი </t>
  </si>
  <si>
    <t xml:space="preserve">ხულოს სერვის ცენტრი </t>
  </si>
  <si>
    <t xml:space="preserve">ხელვაჩაურის სერვის ცენტრი </t>
  </si>
  <si>
    <t>ნაერთი</t>
  </si>
  <si>
    <t>თანამდებობრივი სარგო თვეში (ლარი)</t>
  </si>
  <si>
    <t>ტერიტორიულ ერთეულებში თანამშრომელთა რაოდენობის განსაზღვრის მეთოდი</t>
  </si>
  <si>
    <t>პირთა რაოდენობა</t>
  </si>
  <si>
    <t>ოჯახის რაოდენობა</t>
  </si>
  <si>
    <t>შემთხვევების რაოდენობა</t>
  </si>
  <si>
    <t>თანამშრომელთა რაოდენობა</t>
  </si>
  <si>
    <t xml:space="preserve">პენსია/სოც.პაკეტი/კომპენსაცია </t>
  </si>
  <si>
    <t>საარსებო შემწეობა</t>
  </si>
  <si>
    <t>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</si>
</sst>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L_a_r_i_-;\-* #,##0.00\ _L_a_r_i_-;_-* &quot;-&quot;??\ _L_a_r_i_-;_-@_-"/>
    <numFmt numFmtId="165" formatCode="_(* #,##0_);_(* \(#,##0\);_(* &quot;-&quot;??_);_(@_)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cadNusx"/>
    </font>
    <font>
      <sz val="10"/>
      <name val="AcadNusx"/>
    </font>
    <font>
      <b/>
      <sz val="10"/>
      <name val="Sylfaen"/>
      <family val="1"/>
      <charset val="204"/>
    </font>
    <font>
      <sz val="11"/>
      <color theme="1"/>
      <name val="Calibri"/>
      <family val="2"/>
      <charset val="1"/>
      <scheme val="minor"/>
    </font>
    <font>
      <b/>
      <sz val="14"/>
      <name val="AcadNusx"/>
    </font>
    <font>
      <sz val="10"/>
      <color rgb="FF000000"/>
      <name val="Arial"/>
      <family val="2"/>
    </font>
    <font>
      <b/>
      <sz val="11"/>
      <name val="Sylfae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Sylfaen"/>
      <family val="1"/>
      <charset val="204"/>
    </font>
    <font>
      <b/>
      <sz val="11"/>
      <name val="AcadNusx"/>
    </font>
    <font>
      <b/>
      <sz val="11"/>
      <color theme="1"/>
      <name val="Sylfaen"/>
      <family val="1"/>
      <charset val="204"/>
    </font>
    <font>
      <b/>
      <sz val="11"/>
      <name val="Sylfaen"/>
      <family val="1"/>
    </font>
    <font>
      <sz val="9"/>
      <name val="AcadNusx"/>
    </font>
    <font>
      <b/>
      <sz val="9"/>
      <name val="AcadNusx"/>
    </font>
    <font>
      <b/>
      <sz val="9"/>
      <name val="Sylfaen"/>
      <family val="1"/>
      <charset val="204"/>
    </font>
    <font>
      <sz val="9"/>
      <color theme="1"/>
      <name val="Calibri"/>
      <family val="2"/>
      <scheme val="minor"/>
    </font>
    <font>
      <sz val="9"/>
      <name val="Sylfaen"/>
      <family val="1"/>
      <charset val="204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Sylfaen"/>
      <family val="1"/>
    </font>
    <font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sz val="11"/>
      <color rgb="FFFF0000"/>
      <name val="Sylfaen"/>
      <family val="1"/>
      <charset val="204"/>
    </font>
    <font>
      <sz val="11"/>
      <name val="Sylfaen"/>
      <family val="1"/>
    </font>
    <font>
      <sz val="11"/>
      <color theme="1"/>
      <name val="Sylfaen"/>
      <family val="1"/>
    </font>
    <font>
      <sz val="11"/>
      <color rgb="FFFF0000"/>
      <name val="Sylfaen"/>
      <family val="1"/>
    </font>
    <font>
      <b/>
      <sz val="10"/>
      <name val="Calibri"/>
      <family val="2"/>
      <charset val="204"/>
      <scheme val="minor"/>
    </font>
    <font>
      <sz val="11"/>
      <name val="AcadNusx"/>
    </font>
    <font>
      <b/>
      <sz val="11"/>
      <color rgb="FFFF0000"/>
      <name val="AcadNusx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7" fillId="0" borderId="0"/>
    <xf numFmtId="43" fontId="23" fillId="0" borderId="0" applyFont="0" applyFill="0" applyBorder="0" applyAlignment="0" applyProtection="0"/>
  </cellStyleXfs>
  <cellXfs count="323">
    <xf numFmtId="0" fontId="0" fillId="0" borderId="0" xfId="0"/>
    <xf numFmtId="4" fontId="2" fillId="0" borderId="0" xfId="1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 wrapText="1"/>
    </xf>
    <xf numFmtId="1" fontId="6" fillId="0" borderId="0" xfId="1" applyNumberFormat="1" applyFont="1" applyFill="1" applyBorder="1" applyAlignment="1">
      <alignment horizontal="center" vertical="center"/>
    </xf>
    <xf numFmtId="1" fontId="2" fillId="0" borderId="0" xfId="1" applyNumberFormat="1" applyFont="1" applyFill="1" applyBorder="1" applyAlignment="1">
      <alignment horizontal="center" vertical="center"/>
    </xf>
    <xf numFmtId="4" fontId="2" fillId="0" borderId="0" xfId="3" applyNumberFormat="1" applyFont="1" applyFill="1" applyBorder="1" applyAlignment="1">
      <alignment horizontal="right" vertical="center"/>
    </xf>
    <xf numFmtId="4" fontId="3" fillId="0" borderId="0" xfId="1" applyNumberFormat="1" applyFont="1" applyFill="1" applyBorder="1" applyAlignment="1">
      <alignment horizontal="right" vertical="center" wrapText="1"/>
    </xf>
    <xf numFmtId="0" fontId="2" fillId="2" borderId="0" xfId="1" applyFont="1" applyFill="1" applyBorder="1" applyAlignment="1">
      <alignment vertical="center"/>
    </xf>
    <xf numFmtId="0" fontId="2" fillId="5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4" fontId="4" fillId="0" borderId="0" xfId="1" applyNumberFormat="1" applyFont="1" applyFill="1" applyBorder="1" applyAlignment="1">
      <alignment horizontal="right" vertical="center"/>
    </xf>
    <xf numFmtId="1" fontId="11" fillId="0" borderId="0" xfId="1" applyNumberFormat="1" applyFont="1" applyFill="1" applyBorder="1" applyAlignment="1">
      <alignment horizontal="center" vertical="center"/>
    </xf>
    <xf numFmtId="2" fontId="11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top"/>
    </xf>
    <xf numFmtId="0" fontId="11" fillId="0" borderId="0" xfId="1" applyFont="1" applyFill="1" applyBorder="1" applyAlignment="1">
      <alignment horizontal="center" vertical="top" wrapText="1"/>
    </xf>
    <xf numFmtId="0" fontId="8" fillId="4" borderId="0" xfId="1" applyFont="1" applyFill="1" applyBorder="1" applyAlignment="1">
      <alignment vertical="top"/>
    </xf>
    <xf numFmtId="0" fontId="8" fillId="0" borderId="0" xfId="1" applyFont="1" applyFill="1" applyBorder="1" applyAlignment="1">
      <alignment vertical="top"/>
    </xf>
    <xf numFmtId="1" fontId="8" fillId="0" borderId="1" xfId="1" applyNumberFormat="1" applyFont="1" applyFill="1" applyBorder="1" applyAlignment="1">
      <alignment horizontal="center" vertical="center" wrapText="1"/>
    </xf>
    <xf numFmtId="2" fontId="9" fillId="0" borderId="1" xfId="4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4" fontId="11" fillId="0" borderId="0" xfId="1" applyNumberFormat="1" applyFont="1" applyFill="1" applyBorder="1" applyAlignment="1">
      <alignment horizontal="center" vertical="center"/>
    </xf>
    <xf numFmtId="4" fontId="8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11" fillId="0" borderId="0" xfId="1" applyFont="1" applyBorder="1" applyAlignment="1">
      <alignment vertical="top"/>
    </xf>
    <xf numFmtId="0" fontId="8" fillId="0" borderId="0" xfId="1" applyFont="1" applyFill="1" applyBorder="1" applyAlignment="1">
      <alignment horizontal="center" vertical="center" wrapText="1"/>
    </xf>
    <xf numFmtId="0" fontId="8" fillId="0" borderId="0" xfId="2" applyFont="1" applyFill="1" applyBorder="1" applyAlignment="1"/>
    <xf numFmtId="0" fontId="11" fillId="0" borderId="0" xfId="2" applyFont="1" applyBorder="1" applyAlignment="1"/>
    <xf numFmtId="0" fontId="11" fillId="0" borderId="0" xfId="2" applyFont="1" applyFill="1" applyBorder="1" applyAlignment="1"/>
    <xf numFmtId="0" fontId="8" fillId="0" borderId="0" xfId="1" applyFont="1" applyFill="1" applyBorder="1" applyAlignment="1"/>
    <xf numFmtId="0" fontId="8" fillId="0" borderId="0" xfId="1" applyFont="1" applyBorder="1" applyAlignment="1"/>
    <xf numFmtId="0" fontId="8" fillId="2" borderId="1" xfId="2" applyNumberFormat="1" applyFont="1" applyFill="1" applyBorder="1" applyAlignment="1">
      <alignment horizontal="left" wrapText="1"/>
    </xf>
    <xf numFmtId="1" fontId="10" fillId="2" borderId="1" xfId="2" applyNumberFormat="1" applyFont="1" applyFill="1" applyBorder="1" applyAlignment="1">
      <alignment horizontal="center" vertical="center"/>
    </xf>
    <xf numFmtId="0" fontId="11" fillId="0" borderId="1" xfId="2" applyFont="1" applyBorder="1" applyAlignment="1"/>
    <xf numFmtId="2" fontId="9" fillId="0" borderId="1" xfId="1" applyNumberFormat="1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wrapText="1"/>
    </xf>
    <xf numFmtId="0" fontId="8" fillId="2" borderId="1" xfId="2" applyFont="1" applyFill="1" applyBorder="1" applyAlignment="1">
      <alignment horizontal="left" vertical="center" wrapText="1"/>
    </xf>
    <xf numFmtId="0" fontId="11" fillId="0" borderId="1" xfId="2" applyFont="1" applyFill="1" applyBorder="1" applyAlignment="1"/>
    <xf numFmtId="0" fontId="11" fillId="0" borderId="0" xfId="1" applyFont="1" applyBorder="1" applyAlignment="1">
      <alignment horizontal="center" vertical="top"/>
    </xf>
    <xf numFmtId="0" fontId="11" fillId="0" borderId="1" xfId="2" applyFont="1" applyBorder="1" applyAlignment="1">
      <alignment horizontal="center"/>
    </xf>
    <xf numFmtId="0" fontId="11" fillId="0" borderId="1" xfId="2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4" fontId="10" fillId="2" borderId="1" xfId="2" applyNumberFormat="1" applyFont="1" applyFill="1" applyBorder="1" applyAlignment="1">
      <alignment horizontal="center" vertical="center"/>
    </xf>
    <xf numFmtId="4" fontId="10" fillId="2" borderId="1" xfId="3" applyNumberFormat="1" applyFont="1" applyFill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4" fontId="9" fillId="0" borderId="1" xfId="3" applyNumberFormat="1" applyFont="1" applyFill="1" applyBorder="1" applyAlignment="1">
      <alignment horizontal="center" vertical="center"/>
    </xf>
    <xf numFmtId="1" fontId="9" fillId="0" borderId="1" xfId="2" applyNumberFormat="1" applyFont="1" applyFill="1" applyBorder="1" applyAlignment="1">
      <alignment horizontal="center" vertical="center"/>
    </xf>
    <xf numFmtId="2" fontId="9" fillId="0" borderId="1" xfId="2" applyNumberFormat="1" applyFont="1" applyFill="1" applyBorder="1" applyAlignment="1">
      <alignment horizontal="center" vertical="center"/>
    </xf>
    <xf numFmtId="1" fontId="10" fillId="2" borderId="1" xfId="2" applyNumberFormat="1" applyFont="1" applyFill="1" applyBorder="1" applyAlignment="1">
      <alignment horizontal="left" vertical="center"/>
    </xf>
    <xf numFmtId="1" fontId="10" fillId="0" borderId="1" xfId="3" applyNumberFormat="1" applyFont="1" applyFill="1" applyBorder="1" applyAlignment="1">
      <alignment horizontal="center" vertical="center"/>
    </xf>
    <xf numFmtId="4" fontId="10" fillId="0" borderId="1" xfId="3" applyNumberFormat="1" applyFont="1" applyFill="1" applyBorder="1" applyAlignment="1">
      <alignment horizontal="center" vertical="center"/>
    </xf>
    <xf numFmtId="1" fontId="10" fillId="5" borderId="1" xfId="2" applyNumberFormat="1" applyFont="1" applyFill="1" applyBorder="1" applyAlignment="1">
      <alignment horizontal="center" vertical="center"/>
    </xf>
    <xf numFmtId="4" fontId="10" fillId="5" borderId="1" xfId="2" applyNumberFormat="1" applyFont="1" applyFill="1" applyBorder="1" applyAlignment="1">
      <alignment horizontal="center" vertical="center"/>
    </xf>
    <xf numFmtId="4" fontId="10" fillId="5" borderId="1" xfId="3" applyNumberFormat="1" applyFont="1" applyFill="1" applyBorder="1" applyAlignment="1">
      <alignment horizontal="center" vertical="center"/>
    </xf>
    <xf numFmtId="49" fontId="8" fillId="2" borderId="1" xfId="1" applyNumberFormat="1" applyFont="1" applyFill="1" applyBorder="1" applyAlignment="1">
      <alignment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vertical="center" wrapText="1"/>
    </xf>
    <xf numFmtId="49" fontId="8" fillId="0" borderId="1" xfId="1" applyNumberFormat="1" applyFont="1" applyFill="1" applyBorder="1" applyAlignment="1">
      <alignment vertical="center" wrapText="1"/>
    </xf>
    <xf numFmtId="49" fontId="8" fillId="5" borderId="1" xfId="1" applyNumberFormat="1" applyFont="1" applyFill="1" applyBorder="1" applyAlignment="1">
      <alignment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left" vertical="center" wrapText="1"/>
    </xf>
    <xf numFmtId="1" fontId="8" fillId="0" borderId="1" xfId="1" applyNumberFormat="1" applyFont="1" applyFill="1" applyBorder="1" applyAlignment="1">
      <alignment horizontal="left" vertical="center" wrapText="1"/>
    </xf>
    <xf numFmtId="49" fontId="11" fillId="0" borderId="1" xfId="4" applyNumberFormat="1" applyFont="1" applyFill="1" applyBorder="1" applyAlignment="1">
      <alignment horizontal="left" vertical="center" wrapText="1"/>
    </xf>
    <xf numFmtId="1" fontId="9" fillId="0" borderId="1" xfId="4" applyNumberFormat="1" applyFont="1" applyFill="1" applyBorder="1" applyAlignment="1">
      <alignment horizontal="center" vertical="center"/>
    </xf>
    <xf numFmtId="4" fontId="9" fillId="0" borderId="1" xfId="4" applyNumberFormat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/>
    </xf>
    <xf numFmtId="0" fontId="8" fillId="4" borderId="1" xfId="2" applyFont="1" applyFill="1" applyBorder="1" applyAlignment="1">
      <alignment horizontal="left" vertical="center" wrapText="1"/>
    </xf>
    <xf numFmtId="1" fontId="10" fillId="4" borderId="1" xfId="4" applyNumberFormat="1" applyFont="1" applyFill="1" applyBorder="1" applyAlignment="1">
      <alignment horizontal="center" vertical="center"/>
    </xf>
    <xf numFmtId="4" fontId="10" fillId="4" borderId="1" xfId="4" applyNumberFormat="1" applyFont="1" applyFill="1" applyBorder="1" applyAlignment="1">
      <alignment horizontal="center" vertical="center"/>
    </xf>
    <xf numFmtId="4" fontId="9" fillId="3" borderId="1" xfId="4" applyNumberFormat="1" applyFont="1" applyFill="1" applyBorder="1" applyAlignment="1">
      <alignment horizontal="center" vertical="center"/>
    </xf>
    <xf numFmtId="49" fontId="8" fillId="0" borderId="1" xfId="4" applyNumberFormat="1" applyFont="1" applyFill="1" applyBorder="1" applyAlignment="1">
      <alignment horizontal="left" vertical="center" wrapText="1"/>
    </xf>
    <xf numFmtId="1" fontId="10" fillId="0" borderId="1" xfId="4" applyNumberFormat="1" applyFont="1" applyFill="1" applyBorder="1" applyAlignment="1">
      <alignment horizontal="center" vertical="center"/>
    </xf>
    <xf numFmtId="2" fontId="10" fillId="0" borderId="1" xfId="4" applyNumberFormat="1" applyFont="1" applyFill="1" applyBorder="1" applyAlignment="1">
      <alignment horizontal="center" vertical="center"/>
    </xf>
    <xf numFmtId="4" fontId="10" fillId="0" borderId="1" xfId="4" applyNumberFormat="1" applyFont="1" applyFill="1" applyBorder="1" applyAlignment="1">
      <alignment horizontal="center" vertical="center"/>
    </xf>
    <xf numFmtId="2" fontId="10" fillId="4" borderId="1" xfId="4" applyNumberFormat="1" applyFont="1" applyFill="1" applyBorder="1" applyAlignment="1">
      <alignment horizontal="center" vertical="center"/>
    </xf>
    <xf numFmtId="1" fontId="9" fillId="3" borderId="1" xfId="4" applyNumberFormat="1" applyFont="1" applyFill="1" applyBorder="1" applyAlignment="1">
      <alignment horizontal="center" vertical="center"/>
    </xf>
    <xf numFmtId="2" fontId="9" fillId="3" borderId="1" xfId="4" applyNumberFormat="1" applyFont="1" applyFill="1" applyBorder="1" applyAlignment="1">
      <alignment horizontal="center" vertical="center"/>
    </xf>
    <xf numFmtId="49" fontId="11" fillId="3" borderId="1" xfId="4" applyNumberFormat="1" applyFont="1" applyFill="1" applyBorder="1" applyAlignment="1">
      <alignment horizontal="left" vertical="center" wrapText="1"/>
    </xf>
    <xf numFmtId="49" fontId="8" fillId="3" borderId="1" xfId="4" applyNumberFormat="1" applyFont="1" applyFill="1" applyBorder="1" applyAlignment="1">
      <alignment horizontal="left" vertical="center" wrapText="1"/>
    </xf>
    <xf numFmtId="1" fontId="10" fillId="3" borderId="1" xfId="4" applyNumberFormat="1" applyFont="1" applyFill="1" applyBorder="1" applyAlignment="1">
      <alignment horizontal="center" vertical="center"/>
    </xf>
    <xf numFmtId="2" fontId="10" fillId="3" borderId="1" xfId="4" applyNumberFormat="1" applyFont="1" applyFill="1" applyBorder="1" applyAlignment="1">
      <alignment horizontal="center" vertical="center"/>
    </xf>
    <xf numFmtId="4" fontId="10" fillId="3" borderId="1" xfId="4" applyNumberFormat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 wrapText="1"/>
    </xf>
    <xf numFmtId="2" fontId="8" fillId="6" borderId="1" xfId="1" applyNumberFormat="1" applyFont="1" applyFill="1" applyBorder="1" applyAlignment="1">
      <alignment horizontal="center" vertical="center" wrapText="1"/>
    </xf>
    <xf numFmtId="1" fontId="8" fillId="6" borderId="1" xfId="1" applyNumberFormat="1" applyFont="1" applyFill="1" applyBorder="1" applyAlignment="1">
      <alignment horizontal="center" vertical="center" wrapText="1"/>
    </xf>
    <xf numFmtId="0" fontId="8" fillId="7" borderId="1" xfId="1" applyFont="1" applyFill="1" applyBorder="1" applyAlignment="1">
      <alignment horizontal="center" vertical="center" wrapText="1"/>
    </xf>
    <xf numFmtId="2" fontId="8" fillId="7" borderId="1" xfId="1" applyNumberFormat="1" applyFont="1" applyFill="1" applyBorder="1" applyAlignment="1">
      <alignment horizontal="center" vertical="center" wrapText="1"/>
    </xf>
    <xf numFmtId="1" fontId="8" fillId="7" borderId="1" xfId="1" applyNumberFormat="1" applyFont="1" applyFill="1" applyBorder="1" applyAlignment="1">
      <alignment horizontal="center" vertical="center" wrapText="1"/>
    </xf>
    <xf numFmtId="0" fontId="8" fillId="8" borderId="1" xfId="1" applyFont="1" applyFill="1" applyBorder="1" applyAlignment="1">
      <alignment horizontal="center" vertical="center" wrapText="1"/>
    </xf>
    <xf numFmtId="2" fontId="8" fillId="8" borderId="1" xfId="1" applyNumberFormat="1" applyFont="1" applyFill="1" applyBorder="1" applyAlignment="1">
      <alignment horizontal="center" vertical="center" wrapText="1"/>
    </xf>
    <xf numFmtId="1" fontId="8" fillId="8" borderId="1" xfId="1" applyNumberFormat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vertical="center" wrapText="1"/>
    </xf>
    <xf numFmtId="2" fontId="9" fillId="0" borderId="4" xfId="2" applyNumberFormat="1" applyFont="1" applyFill="1" applyBorder="1" applyAlignment="1">
      <alignment horizontal="center" vertical="center"/>
    </xf>
    <xf numFmtId="4" fontId="9" fillId="0" borderId="4" xfId="3" applyNumberFormat="1" applyFont="1" applyFill="1" applyBorder="1" applyAlignment="1">
      <alignment horizontal="center" vertical="center"/>
    </xf>
    <xf numFmtId="49" fontId="11" fillId="3" borderId="4" xfId="4" applyNumberFormat="1" applyFont="1" applyFill="1" applyBorder="1" applyAlignment="1">
      <alignment horizontal="left" vertical="center" wrapText="1"/>
    </xf>
    <xf numFmtId="1" fontId="9" fillId="3" borderId="4" xfId="4" applyNumberFormat="1" applyFont="1" applyFill="1" applyBorder="1" applyAlignment="1">
      <alignment horizontal="center" vertical="center"/>
    </xf>
    <xf numFmtId="2" fontId="9" fillId="3" borderId="4" xfId="4" applyNumberFormat="1" applyFont="1" applyFill="1" applyBorder="1" applyAlignment="1">
      <alignment horizontal="center" vertical="center"/>
    </xf>
    <xf numFmtId="4" fontId="9" fillId="0" borderId="4" xfId="4" applyNumberFormat="1" applyFont="1" applyFill="1" applyBorder="1" applyAlignment="1">
      <alignment horizontal="center" vertical="center"/>
    </xf>
    <xf numFmtId="4" fontId="9" fillId="3" borderId="4" xfId="4" applyNumberFormat="1" applyFont="1" applyFill="1" applyBorder="1" applyAlignment="1">
      <alignment horizontal="center" vertical="center"/>
    </xf>
    <xf numFmtId="1" fontId="9" fillId="0" borderId="4" xfId="4" applyNumberFormat="1" applyFont="1" applyFill="1" applyBorder="1" applyAlignment="1">
      <alignment horizontal="center" vertical="center"/>
    </xf>
    <xf numFmtId="2" fontId="9" fillId="0" borderId="4" xfId="4" applyNumberFormat="1" applyFont="1" applyFill="1" applyBorder="1" applyAlignment="1">
      <alignment horizontal="center" vertical="center"/>
    </xf>
    <xf numFmtId="0" fontId="8" fillId="9" borderId="4" xfId="2" applyFont="1" applyFill="1" applyBorder="1" applyAlignment="1">
      <alignment horizontal="left" vertical="center" wrapText="1"/>
    </xf>
    <xf numFmtId="49" fontId="11" fillId="0" borderId="4" xfId="4" applyNumberFormat="1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1" fontId="10" fillId="3" borderId="4" xfId="1" applyNumberFormat="1" applyFont="1" applyFill="1" applyBorder="1" applyAlignment="1">
      <alignment horizontal="center" vertical="center"/>
    </xf>
    <xf numFmtId="4" fontId="10" fillId="3" borderId="4" xfId="4" applyNumberFormat="1" applyFont="1" applyFill="1" applyBorder="1" applyAlignment="1">
      <alignment horizontal="center" vertical="center"/>
    </xf>
    <xf numFmtId="1" fontId="10" fillId="3" borderId="4" xfId="4" applyNumberFormat="1" applyFont="1" applyFill="1" applyBorder="1" applyAlignment="1">
      <alignment horizontal="center" vertical="center"/>
    </xf>
    <xf numFmtId="0" fontId="13" fillId="9" borderId="4" xfId="2" applyFont="1" applyFill="1" applyBorder="1" applyAlignment="1">
      <alignment horizontal="left" vertical="center" wrapText="1"/>
    </xf>
    <xf numFmtId="49" fontId="8" fillId="0" borderId="4" xfId="4" applyNumberFormat="1" applyFont="1" applyFill="1" applyBorder="1" applyAlignment="1">
      <alignment horizontal="left" vertical="center" wrapText="1"/>
    </xf>
    <xf numFmtId="1" fontId="10" fillId="0" borderId="4" xfId="4" applyNumberFormat="1" applyFont="1" applyFill="1" applyBorder="1" applyAlignment="1">
      <alignment horizontal="center" vertical="center"/>
    </xf>
    <xf numFmtId="2" fontId="10" fillId="0" borderId="4" xfId="4" applyNumberFormat="1" applyFont="1" applyFill="1" applyBorder="1" applyAlignment="1">
      <alignment horizontal="center" vertical="center"/>
    </xf>
    <xf numFmtId="4" fontId="10" fillId="0" borderId="4" xfId="4" applyNumberFormat="1" applyFont="1" applyFill="1" applyBorder="1" applyAlignment="1">
      <alignment horizontal="center" vertical="center"/>
    </xf>
    <xf numFmtId="0" fontId="12" fillId="9" borderId="4" xfId="2" applyFont="1" applyFill="1" applyBorder="1" applyAlignment="1">
      <alignment horizontal="left" vertical="center" wrapText="1"/>
    </xf>
    <xf numFmtId="49" fontId="14" fillId="0" borderId="4" xfId="4" applyNumberFormat="1" applyFont="1" applyFill="1" applyBorder="1" applyAlignment="1">
      <alignment vertical="top" wrapText="1"/>
    </xf>
    <xf numFmtId="2" fontId="10" fillId="3" borderId="4" xfId="4" applyNumberFormat="1" applyFont="1" applyFill="1" applyBorder="1" applyAlignment="1">
      <alignment horizontal="center" vertical="center"/>
    </xf>
    <xf numFmtId="1" fontId="10" fillId="9" borderId="4" xfId="4" applyNumberFormat="1" applyFont="1" applyFill="1" applyBorder="1" applyAlignment="1">
      <alignment horizontal="center" vertical="center"/>
    </xf>
    <xf numFmtId="4" fontId="10" fillId="9" borderId="4" xfId="4" applyNumberFormat="1" applyFont="1" applyFill="1" applyBorder="1" applyAlignment="1">
      <alignment horizontal="center" vertical="center"/>
    </xf>
    <xf numFmtId="49" fontId="14" fillId="0" borderId="4" xfId="4" applyNumberFormat="1" applyFont="1" applyFill="1" applyBorder="1" applyAlignment="1">
      <alignment horizontal="left" vertical="center" wrapText="1"/>
    </xf>
    <xf numFmtId="49" fontId="8" fillId="9" borderId="4" xfId="4" applyNumberFormat="1" applyFont="1" applyFill="1" applyBorder="1" applyAlignment="1">
      <alignment horizontal="left" vertical="center" wrapText="1"/>
    </xf>
    <xf numFmtId="2" fontId="10" fillId="9" borderId="4" xfId="4" applyNumberFormat="1" applyFont="1" applyFill="1" applyBorder="1" applyAlignment="1">
      <alignment horizontal="center" vertical="center"/>
    </xf>
    <xf numFmtId="4" fontId="9" fillId="9" borderId="4" xfId="4" applyNumberFormat="1" applyFont="1" applyFill="1" applyBorder="1" applyAlignment="1">
      <alignment horizontal="center" vertical="center"/>
    </xf>
    <xf numFmtId="1" fontId="10" fillId="0" borderId="1" xfId="2" applyNumberFormat="1" applyFont="1" applyFill="1" applyBorder="1" applyAlignment="1">
      <alignment horizontal="center" vertical="center"/>
    </xf>
    <xf numFmtId="1" fontId="10" fillId="0" borderId="1" xfId="2" applyNumberFormat="1" applyFont="1" applyFill="1" applyBorder="1" applyAlignment="1">
      <alignment horizontal="left" vertical="center"/>
    </xf>
    <xf numFmtId="4" fontId="10" fillId="0" borderId="1" xfId="2" applyNumberFormat="1" applyFont="1" applyFill="1" applyBorder="1" applyAlignment="1">
      <alignment horizontal="center" vertical="center"/>
    </xf>
    <xf numFmtId="1" fontId="9" fillId="0" borderId="4" xfId="2" applyNumberFormat="1" applyFont="1" applyFill="1" applyBorder="1" applyAlignment="1">
      <alignment horizontal="center" vertical="center"/>
    </xf>
    <xf numFmtId="0" fontId="15" fillId="0" borderId="0" xfId="1" applyFont="1" applyBorder="1" applyAlignment="1">
      <alignment vertical="top" wrapText="1"/>
    </xf>
    <xf numFmtId="0" fontId="15" fillId="0" borderId="0" xfId="1" applyFont="1" applyFill="1" applyBorder="1" applyAlignment="1">
      <alignment horizontal="center" vertical="top"/>
    </xf>
    <xf numFmtId="0" fontId="15" fillId="0" borderId="0" xfId="1" applyFont="1" applyBorder="1" applyAlignment="1">
      <alignment vertical="top"/>
    </xf>
    <xf numFmtId="0" fontId="16" fillId="0" borderId="0" xfId="1" applyFont="1" applyBorder="1" applyAlignment="1">
      <alignment horizontal="right" vertical="center"/>
    </xf>
    <xf numFmtId="0" fontId="15" fillId="0" borderId="4" xfId="1" applyFont="1" applyBorder="1" applyAlignment="1">
      <alignment vertical="top"/>
    </xf>
    <xf numFmtId="0" fontId="17" fillId="0" borderId="4" xfId="1" applyFont="1" applyBorder="1" applyAlignment="1">
      <alignment horizontal="center" vertical="center" wrapText="1"/>
    </xf>
    <xf numFmtId="0" fontId="17" fillId="0" borderId="4" xfId="6" applyFont="1" applyBorder="1" applyAlignment="1">
      <alignment horizontal="center" vertical="center"/>
    </xf>
    <xf numFmtId="0" fontId="17" fillId="2" borderId="4" xfId="6" applyFont="1" applyFill="1" applyBorder="1" applyAlignment="1">
      <alignment horizontal="center" vertical="center" wrapText="1"/>
    </xf>
    <xf numFmtId="0" fontId="19" fillId="0" borderId="4" xfId="6" applyFont="1" applyBorder="1" applyAlignment="1">
      <alignment horizontal="center" vertical="center"/>
    </xf>
    <xf numFmtId="0" fontId="19" fillId="0" borderId="4" xfId="6" applyFont="1" applyBorder="1" applyAlignment="1">
      <alignment vertical="center"/>
    </xf>
    <xf numFmtId="3" fontId="20" fillId="0" borderId="4" xfId="6" applyNumberFormat="1" applyFont="1" applyBorder="1" applyAlignment="1">
      <alignment horizontal="center" vertical="center"/>
    </xf>
    <xf numFmtId="3" fontId="15" fillId="0" borderId="4" xfId="1" applyNumberFormat="1" applyFont="1" applyBorder="1" applyAlignment="1">
      <alignment vertical="top"/>
    </xf>
    <xf numFmtId="0" fontId="19" fillId="0" borderId="4" xfId="6" applyFont="1" applyBorder="1" applyAlignment="1">
      <alignment vertical="center" wrapText="1"/>
    </xf>
    <xf numFmtId="0" fontId="17" fillId="0" borderId="4" xfId="6" applyFont="1" applyBorder="1" applyAlignment="1">
      <alignment horizontal="left" vertical="center"/>
    </xf>
    <xf numFmtId="3" fontId="21" fillId="0" borderId="4" xfId="6" applyNumberFormat="1" applyFont="1" applyBorder="1" applyAlignment="1">
      <alignment horizontal="center" vertical="center"/>
    </xf>
    <xf numFmtId="3" fontId="16" fillId="0" borderId="4" xfId="1" applyNumberFormat="1" applyFont="1" applyBorder="1" applyAlignment="1">
      <alignment vertical="center"/>
    </xf>
    <xf numFmtId="0" fontId="16" fillId="0" borderId="0" xfId="1" applyFont="1" applyBorder="1" applyAlignment="1">
      <alignment vertical="center"/>
    </xf>
    <xf numFmtId="0" fontId="17" fillId="6" borderId="4" xfId="6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3" fontId="22" fillId="0" borderId="4" xfId="6" applyNumberFormat="1" applyFont="1" applyBorder="1" applyAlignment="1">
      <alignment horizontal="center" vertical="center"/>
    </xf>
    <xf numFmtId="0" fontId="9" fillId="10" borderId="0" xfId="1" applyFont="1" applyFill="1" applyBorder="1" applyAlignment="1">
      <alignment horizontal="center" vertical="center"/>
    </xf>
    <xf numFmtId="0" fontId="14" fillId="10" borderId="0" xfId="1" applyFont="1" applyFill="1" applyBorder="1" applyAlignment="1">
      <alignment horizontal="center" vertical="center"/>
    </xf>
    <xf numFmtId="0" fontId="24" fillId="10" borderId="0" xfId="1" applyFont="1" applyFill="1" applyBorder="1" applyAlignment="1">
      <alignment horizontal="center" vertical="center"/>
    </xf>
    <xf numFmtId="0" fontId="11" fillId="10" borderId="0" xfId="1" applyFont="1" applyFill="1" applyBorder="1" applyAlignment="1">
      <alignment horizontal="center" vertical="top"/>
    </xf>
    <xf numFmtId="0" fontId="9" fillId="11" borderId="5" xfId="1" applyFont="1" applyFill="1" applyBorder="1" applyAlignment="1">
      <alignment horizontal="center" vertical="center"/>
    </xf>
    <xf numFmtId="0" fontId="14" fillId="11" borderId="6" xfId="1" applyFont="1" applyFill="1" applyBorder="1" applyAlignment="1">
      <alignment horizontal="center" vertical="center"/>
    </xf>
    <xf numFmtId="0" fontId="14" fillId="11" borderId="7" xfId="1" applyFont="1" applyFill="1" applyBorder="1" applyAlignment="1">
      <alignment horizontal="center" vertical="center"/>
    </xf>
    <xf numFmtId="0" fontId="14" fillId="11" borderId="0" xfId="1" applyFont="1" applyFill="1" applyBorder="1" applyAlignment="1">
      <alignment horizontal="center" vertical="top"/>
    </xf>
    <xf numFmtId="0" fontId="14" fillId="0" borderId="0" xfId="1" applyFont="1" applyFill="1" applyBorder="1" applyAlignment="1">
      <alignment horizontal="center" vertical="top"/>
    </xf>
    <xf numFmtId="0" fontId="11" fillId="0" borderId="4" xfId="1" applyFont="1" applyFill="1" applyBorder="1" applyAlignment="1">
      <alignment horizontal="center" vertical="top" wrapText="1"/>
    </xf>
    <xf numFmtId="0" fontId="9" fillId="0" borderId="4" xfId="1" applyFont="1" applyFill="1" applyBorder="1" applyAlignment="1">
      <alignment horizontal="center" vertical="center" wrapText="1"/>
    </xf>
    <xf numFmtId="1" fontId="8" fillId="0" borderId="4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Fill="1" applyBorder="1" applyAlignment="1">
      <alignment horizontal="center" vertical="center" wrapText="1"/>
    </xf>
    <xf numFmtId="1" fontId="14" fillId="0" borderId="4" xfId="1" applyNumberFormat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vertical="top"/>
    </xf>
    <xf numFmtId="0" fontId="9" fillId="0" borderId="4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vertical="top"/>
    </xf>
    <xf numFmtId="0" fontId="10" fillId="9" borderId="4" xfId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vertical="top"/>
    </xf>
    <xf numFmtId="0" fontId="10" fillId="3" borderId="4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vertical="top"/>
    </xf>
    <xf numFmtId="0" fontId="8" fillId="0" borderId="4" xfId="1" applyFont="1" applyFill="1" applyBorder="1" applyAlignment="1">
      <alignment vertical="top"/>
    </xf>
    <xf numFmtId="0" fontId="10" fillId="0" borderId="4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vertical="top"/>
    </xf>
    <xf numFmtId="1" fontId="10" fillId="11" borderId="4" xfId="4" applyNumberFormat="1" applyFont="1" applyFill="1" applyBorder="1" applyAlignment="1">
      <alignment horizontal="center" vertical="center"/>
    </xf>
    <xf numFmtId="0" fontId="8" fillId="11" borderId="4" xfId="2" applyFont="1" applyFill="1" applyBorder="1" applyAlignment="1">
      <alignment horizontal="left" vertical="center" wrapText="1"/>
    </xf>
    <xf numFmtId="4" fontId="10" fillId="11" borderId="4" xfId="4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left" vertical="center" wrapText="1"/>
    </xf>
    <xf numFmtId="1" fontId="11" fillId="0" borderId="4" xfId="1" applyNumberFormat="1" applyFont="1" applyFill="1" applyBorder="1" applyAlignment="1">
      <alignment horizontal="center" vertical="center"/>
    </xf>
    <xf numFmtId="2" fontId="11" fillId="0" borderId="4" xfId="1" applyNumberFormat="1" applyFont="1" applyFill="1" applyBorder="1" applyAlignment="1">
      <alignment horizontal="center" vertical="center"/>
    </xf>
    <xf numFmtId="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left" vertical="center" wrapText="1"/>
    </xf>
    <xf numFmtId="1" fontId="11" fillId="0" borderId="9" xfId="1" applyNumberFormat="1" applyFont="1" applyFill="1" applyBorder="1" applyAlignment="1">
      <alignment horizontal="center" vertical="center"/>
    </xf>
    <xf numFmtId="2" fontId="11" fillId="0" borderId="9" xfId="1" applyNumberFormat="1" applyFont="1" applyFill="1" applyBorder="1" applyAlignment="1">
      <alignment horizontal="center" vertical="center"/>
    </xf>
    <xf numFmtId="4" fontId="11" fillId="0" borderId="9" xfId="1" applyNumberFormat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/>
    </xf>
    <xf numFmtId="0" fontId="25" fillId="0" borderId="10" xfId="1" applyFont="1" applyFill="1" applyBorder="1" applyAlignment="1">
      <alignment horizontal="center" vertical="center" wrapText="1"/>
    </xf>
    <xf numFmtId="1" fontId="4" fillId="0" borderId="10" xfId="1" applyNumberFormat="1" applyFont="1" applyFill="1" applyBorder="1" applyAlignment="1">
      <alignment horizontal="left" vertical="center" wrapText="1"/>
    </xf>
    <xf numFmtId="1" fontId="4" fillId="0" borderId="10" xfId="1" applyNumberFormat="1" applyFont="1" applyFill="1" applyBorder="1" applyAlignment="1">
      <alignment horizontal="center" vertical="center" wrapText="1"/>
    </xf>
    <xf numFmtId="2" fontId="4" fillId="0" borderId="10" xfId="1" applyNumberFormat="1" applyFont="1" applyFill="1" applyBorder="1" applyAlignment="1">
      <alignment horizontal="center" vertical="center" wrapText="1"/>
    </xf>
    <xf numFmtId="0" fontId="26" fillId="0" borderId="4" xfId="1" applyFont="1" applyFill="1" applyBorder="1" applyAlignment="1">
      <alignment horizontal="center" vertical="top" wrapText="1"/>
    </xf>
    <xf numFmtId="0" fontId="26" fillId="0" borderId="4" xfId="1" applyFont="1" applyFill="1" applyBorder="1" applyAlignment="1">
      <alignment vertical="top"/>
    </xf>
    <xf numFmtId="0" fontId="26" fillId="0" borderId="0" xfId="1" applyFont="1" applyFill="1" applyBorder="1" applyAlignment="1">
      <alignment horizontal="center" vertical="top" wrapText="1"/>
    </xf>
    <xf numFmtId="1" fontId="10" fillId="9" borderId="4" xfId="2" applyNumberFormat="1" applyFont="1" applyFill="1" applyBorder="1" applyAlignment="1">
      <alignment horizontal="center" vertical="center"/>
    </xf>
    <xf numFmtId="0" fontId="8" fillId="9" borderId="4" xfId="2" applyNumberFormat="1" applyFont="1" applyFill="1" applyBorder="1" applyAlignment="1">
      <alignment horizontal="left" wrapText="1"/>
    </xf>
    <xf numFmtId="1" fontId="10" fillId="9" borderId="4" xfId="2" applyNumberFormat="1" applyFont="1" applyFill="1" applyBorder="1" applyAlignment="1">
      <alignment horizontal="left" vertical="center"/>
    </xf>
    <xf numFmtId="4" fontId="10" fillId="9" borderId="4" xfId="2" applyNumberFormat="1" applyFont="1" applyFill="1" applyBorder="1" applyAlignment="1">
      <alignment horizontal="center" vertical="center"/>
    </xf>
    <xf numFmtId="0" fontId="11" fillId="0" borderId="4" xfId="2" applyFont="1" applyBorder="1" applyAlignment="1"/>
    <xf numFmtId="0" fontId="3" fillId="0" borderId="4" xfId="2" applyFont="1" applyFill="1" applyBorder="1" applyAlignment="1">
      <alignment vertical="center" wrapText="1"/>
    </xf>
    <xf numFmtId="0" fontId="8" fillId="0" borderId="4" xfId="2" applyFont="1" applyFill="1" applyBorder="1" applyAlignment="1"/>
    <xf numFmtId="0" fontId="11" fillId="0" borderId="4" xfId="2" applyFont="1" applyFill="1" applyBorder="1" applyAlignment="1"/>
    <xf numFmtId="0" fontId="11" fillId="0" borderId="4" xfId="2" applyFont="1" applyBorder="1" applyAlignment="1">
      <alignment horizontal="center"/>
    </xf>
    <xf numFmtId="0" fontId="11" fillId="0" borderId="4" xfId="2" applyFont="1" applyFill="1" applyBorder="1" applyAlignment="1">
      <alignment horizontal="center"/>
    </xf>
    <xf numFmtId="0" fontId="27" fillId="0" borderId="4" xfId="2" applyFont="1" applyFill="1" applyBorder="1" applyAlignment="1"/>
    <xf numFmtId="0" fontId="28" fillId="0" borderId="4" xfId="2" applyFont="1" applyFill="1" applyBorder="1" applyAlignment="1"/>
    <xf numFmtId="0" fontId="29" fillId="0" borderId="4" xfId="2" applyFont="1" applyFill="1" applyBorder="1" applyAlignment="1"/>
    <xf numFmtId="0" fontId="30" fillId="0" borderId="4" xfId="2" applyFont="1" applyFill="1" applyBorder="1" applyAlignment="1"/>
    <xf numFmtId="0" fontId="27" fillId="0" borderId="0" xfId="2" applyFont="1" applyFill="1" applyBorder="1" applyAlignment="1"/>
    <xf numFmtId="0" fontId="11" fillId="6" borderId="4" xfId="2" applyFont="1" applyFill="1" applyBorder="1" applyAlignment="1"/>
    <xf numFmtId="4" fontId="10" fillId="9" borderId="4" xfId="3" applyNumberFormat="1" applyFont="1" applyFill="1" applyBorder="1" applyAlignment="1">
      <alignment horizontal="center" vertical="center"/>
    </xf>
    <xf numFmtId="0" fontId="8" fillId="0" borderId="4" xfId="1" applyFont="1" applyFill="1" applyBorder="1" applyAlignment="1"/>
    <xf numFmtId="0" fontId="8" fillId="11" borderId="4" xfId="1" applyFont="1" applyFill="1" applyBorder="1" applyAlignment="1">
      <alignment horizontal="center"/>
    </xf>
    <xf numFmtId="1" fontId="10" fillId="11" borderId="4" xfId="2" applyNumberFormat="1" applyFont="1" applyFill="1" applyBorder="1" applyAlignment="1">
      <alignment horizontal="center" vertical="center"/>
    </xf>
    <xf numFmtId="4" fontId="10" fillId="11" borderId="4" xfId="3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/>
    <xf numFmtId="0" fontId="31" fillId="0" borderId="4" xfId="1" applyFont="1" applyFill="1" applyBorder="1" applyAlignment="1">
      <alignment horizontal="center" vertical="center" wrapText="1"/>
    </xf>
    <xf numFmtId="1" fontId="4" fillId="0" borderId="4" xfId="1" applyNumberFormat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2" fontId="4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vertical="center"/>
    </xf>
    <xf numFmtId="49" fontId="8" fillId="9" borderId="4" xfId="1" applyNumberFormat="1" applyFont="1" applyFill="1" applyBorder="1" applyAlignment="1">
      <alignment vertical="center" wrapText="1"/>
    </xf>
    <xf numFmtId="0" fontId="32" fillId="0" borderId="4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32" fillId="0" borderId="0" xfId="1" applyFont="1" applyFill="1" applyBorder="1" applyAlignment="1">
      <alignment vertical="center"/>
    </xf>
    <xf numFmtId="0" fontId="12" fillId="0" borderId="4" xfId="1" applyFont="1" applyFill="1" applyBorder="1" applyAlignment="1">
      <alignment vertical="center"/>
    </xf>
    <xf numFmtId="49" fontId="8" fillId="0" borderId="4" xfId="1" applyNumberFormat="1" applyFont="1" applyFill="1" applyBorder="1" applyAlignment="1">
      <alignment vertical="center" wrapText="1"/>
    </xf>
    <xf numFmtId="1" fontId="10" fillId="0" borderId="4" xfId="3" applyNumberFormat="1" applyFont="1" applyFill="1" applyBorder="1" applyAlignment="1">
      <alignment horizontal="center" vertical="center"/>
    </xf>
    <xf numFmtId="4" fontId="10" fillId="0" borderId="4" xfId="3" applyNumberFormat="1" applyFont="1" applyFill="1" applyBorder="1" applyAlignment="1">
      <alignment horizontal="center" vertical="center"/>
    </xf>
    <xf numFmtId="0" fontId="12" fillId="5" borderId="4" xfId="1" applyFont="1" applyFill="1" applyBorder="1" applyAlignment="1">
      <alignment vertical="center"/>
    </xf>
    <xf numFmtId="1" fontId="25" fillId="0" borderId="4" xfId="2" applyNumberFormat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vertical="center"/>
    </xf>
    <xf numFmtId="0" fontId="11" fillId="6" borderId="4" xfId="1" applyFont="1" applyFill="1" applyBorder="1" applyAlignment="1">
      <alignment vertical="center" wrapText="1"/>
    </xf>
    <xf numFmtId="1" fontId="10" fillId="9" borderId="4" xfId="3" applyNumberFormat="1" applyFont="1" applyFill="1" applyBorder="1" applyAlignment="1">
      <alignment horizontal="center" vertical="center"/>
    </xf>
    <xf numFmtId="4" fontId="9" fillId="9" borderId="4" xfId="3" applyNumberFormat="1" applyFont="1" applyFill="1" applyBorder="1" applyAlignment="1">
      <alignment horizontal="center" vertical="center"/>
    </xf>
    <xf numFmtId="0" fontId="10" fillId="11" borderId="4" xfId="1" applyFont="1" applyFill="1" applyBorder="1" applyAlignment="1">
      <alignment horizontal="center" vertical="center"/>
    </xf>
    <xf numFmtId="49" fontId="8" fillId="11" borderId="4" xfId="1" applyNumberFormat="1" applyFont="1" applyFill="1" applyBorder="1" applyAlignment="1">
      <alignment vertical="center" wrapText="1"/>
    </xf>
    <xf numFmtId="4" fontId="10" fillId="11" borderId="4" xfId="2" applyNumberFormat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vertical="center"/>
    </xf>
    <xf numFmtId="0" fontId="12" fillId="0" borderId="12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4" fontId="12" fillId="0" borderId="0" xfId="3" applyNumberFormat="1" applyFont="1" applyFill="1" applyBorder="1" applyAlignment="1">
      <alignment horizontal="right" vertical="center"/>
    </xf>
    <xf numFmtId="4" fontId="12" fillId="0" borderId="0" xfId="1" applyNumberFormat="1" applyFont="1" applyFill="1" applyBorder="1" applyAlignment="1">
      <alignment horizontal="right" vertical="center"/>
    </xf>
    <xf numFmtId="0" fontId="8" fillId="9" borderId="13" xfId="1" applyFont="1" applyFill="1" applyBorder="1" applyAlignment="1">
      <alignment vertical="center"/>
    </xf>
    <xf numFmtId="0" fontId="8" fillId="9" borderId="14" xfId="1" applyFont="1" applyFill="1" applyBorder="1" applyAlignment="1">
      <alignment vertical="center"/>
    </xf>
    <xf numFmtId="0" fontId="8" fillId="9" borderId="14" xfId="1" applyFont="1" applyFill="1" applyBorder="1" applyAlignment="1">
      <alignment horizontal="center" vertical="center"/>
    </xf>
    <xf numFmtId="4" fontId="12" fillId="9" borderId="14" xfId="1" applyNumberFormat="1" applyFont="1" applyFill="1" applyBorder="1" applyAlignment="1">
      <alignment horizontal="right" vertical="center"/>
    </xf>
    <xf numFmtId="0" fontId="12" fillId="9" borderId="14" xfId="1" applyFont="1" applyFill="1" applyBorder="1" applyAlignment="1">
      <alignment vertical="center"/>
    </xf>
    <xf numFmtId="0" fontId="32" fillId="9" borderId="14" xfId="1" applyFont="1" applyFill="1" applyBorder="1" applyAlignment="1">
      <alignment vertical="center"/>
    </xf>
    <xf numFmtId="4" fontId="32" fillId="9" borderId="14" xfId="1" applyNumberFormat="1" applyFont="1" applyFill="1" applyBorder="1" applyAlignment="1">
      <alignment vertical="center"/>
    </xf>
    <xf numFmtId="0" fontId="12" fillId="9" borderId="15" xfId="1" applyFont="1" applyFill="1" applyBorder="1" applyAlignment="1">
      <alignment vertical="center"/>
    </xf>
    <xf numFmtId="0" fontId="8" fillId="9" borderId="16" xfId="6" applyFont="1" applyFill="1" applyBorder="1" applyAlignment="1">
      <alignment horizontal="center" vertical="center"/>
    </xf>
    <xf numFmtId="0" fontId="8" fillId="9" borderId="0" xfId="6" applyFont="1" applyFill="1" applyBorder="1" applyAlignment="1">
      <alignment horizontal="center" vertical="center" wrapText="1"/>
    </xf>
    <xf numFmtId="1" fontId="8" fillId="9" borderId="0" xfId="1" applyNumberFormat="1" applyFont="1" applyFill="1" applyBorder="1" applyAlignment="1">
      <alignment horizontal="center" vertical="center" wrapText="1"/>
    </xf>
    <xf numFmtId="0" fontId="12" fillId="9" borderId="0" xfId="1" applyFont="1" applyFill="1" applyBorder="1" applyAlignment="1">
      <alignment vertical="center"/>
    </xf>
    <xf numFmtId="0" fontId="32" fillId="9" borderId="0" xfId="1" applyFont="1" applyFill="1" applyBorder="1" applyAlignment="1">
      <alignment vertical="center"/>
    </xf>
    <xf numFmtId="4" fontId="12" fillId="9" borderId="0" xfId="1" applyNumberFormat="1" applyFont="1" applyFill="1" applyBorder="1" applyAlignment="1">
      <alignment horizontal="center" vertical="center"/>
    </xf>
    <xf numFmtId="4" fontId="12" fillId="9" borderId="17" xfId="1" applyNumberFormat="1" applyFont="1" applyFill="1" applyBorder="1" applyAlignment="1">
      <alignment horizontal="center" vertical="center"/>
    </xf>
    <xf numFmtId="0" fontId="11" fillId="9" borderId="16" xfId="6" applyFont="1" applyFill="1" applyBorder="1" applyAlignment="1">
      <alignment horizontal="center" vertical="center"/>
    </xf>
    <xf numFmtId="0" fontId="11" fillId="9" borderId="0" xfId="6" applyFont="1" applyFill="1" applyBorder="1" applyAlignment="1">
      <alignment vertical="center"/>
    </xf>
    <xf numFmtId="3" fontId="9" fillId="9" borderId="0" xfId="6" applyNumberFormat="1" applyFont="1" applyFill="1" applyBorder="1" applyAlignment="1">
      <alignment horizontal="center" vertical="center"/>
    </xf>
    <xf numFmtId="0" fontId="11" fillId="9" borderId="17" xfId="1" applyFont="1" applyFill="1" applyBorder="1" applyAlignment="1">
      <alignment vertical="top"/>
    </xf>
    <xf numFmtId="43" fontId="32" fillId="0" borderId="0" xfId="8" applyFont="1" applyFill="1" applyBorder="1" applyAlignment="1">
      <alignment vertical="center"/>
    </xf>
    <xf numFmtId="4" fontId="12" fillId="9" borderId="0" xfId="1" applyNumberFormat="1" applyFont="1" applyFill="1" applyBorder="1" applyAlignment="1">
      <alignment vertical="center"/>
    </xf>
    <xf numFmtId="4" fontId="33" fillId="9" borderId="0" xfId="1" applyNumberFormat="1" applyFont="1" applyFill="1" applyBorder="1" applyAlignment="1">
      <alignment horizontal="center" vertical="center"/>
    </xf>
    <xf numFmtId="4" fontId="32" fillId="9" borderId="0" xfId="1" applyNumberFormat="1" applyFont="1" applyFill="1" applyBorder="1" applyAlignment="1">
      <alignment vertical="center"/>
    </xf>
    <xf numFmtId="43" fontId="32" fillId="0" borderId="0" xfId="1" applyNumberFormat="1" applyFont="1" applyFill="1" applyBorder="1" applyAlignment="1">
      <alignment vertical="center"/>
    </xf>
    <xf numFmtId="43" fontId="12" fillId="0" borderId="0" xfId="1" applyNumberFormat="1" applyFont="1" applyFill="1" applyBorder="1" applyAlignment="1">
      <alignment vertical="center"/>
    </xf>
    <xf numFmtId="0" fontId="8" fillId="9" borderId="18" xfId="6" applyFont="1" applyFill="1" applyBorder="1" applyAlignment="1">
      <alignment horizontal="left" vertical="center"/>
    </xf>
    <xf numFmtId="0" fontId="8" fillId="9" borderId="8" xfId="6" applyFont="1" applyFill="1" applyBorder="1" applyAlignment="1">
      <alignment horizontal="left" vertical="center"/>
    </xf>
    <xf numFmtId="3" fontId="10" fillId="9" borderId="8" xfId="6" applyNumberFormat="1" applyFont="1" applyFill="1" applyBorder="1" applyAlignment="1">
      <alignment horizontal="center" vertical="center"/>
    </xf>
    <xf numFmtId="4" fontId="12" fillId="9" borderId="8" xfId="1" applyNumberFormat="1" applyFont="1" applyFill="1" applyBorder="1" applyAlignment="1">
      <alignment horizontal="right" vertical="center"/>
    </xf>
    <xf numFmtId="0" fontId="12" fillId="9" borderId="8" xfId="1" applyFont="1" applyFill="1" applyBorder="1" applyAlignment="1">
      <alignment vertical="center"/>
    </xf>
    <xf numFmtId="4" fontId="12" fillId="9" borderId="8" xfId="1" applyNumberFormat="1" applyFont="1" applyFill="1" applyBorder="1" applyAlignment="1">
      <alignment horizontal="center" vertical="center"/>
    </xf>
    <xf numFmtId="0" fontId="32" fillId="9" borderId="8" xfId="1" applyFont="1" applyFill="1" applyBorder="1" applyAlignment="1">
      <alignment vertical="center"/>
    </xf>
    <xf numFmtId="0" fontId="11" fillId="9" borderId="19" xfId="1" applyFont="1" applyFill="1" applyBorder="1" applyAlignment="1">
      <alignment vertical="top"/>
    </xf>
    <xf numFmtId="0" fontId="32" fillId="0" borderId="0" xfId="1" applyFont="1" applyBorder="1" applyAlignment="1">
      <alignment vertical="top" wrapText="1"/>
    </xf>
    <xf numFmtId="0" fontId="32" fillId="0" borderId="0" xfId="1" applyFont="1" applyFill="1" applyBorder="1" applyAlignment="1">
      <alignment horizontal="center" vertical="top"/>
    </xf>
    <xf numFmtId="0" fontId="32" fillId="0" borderId="0" xfId="1" applyFont="1" applyBorder="1" applyAlignment="1">
      <alignment vertical="top"/>
    </xf>
    <xf numFmtId="0" fontId="8" fillId="0" borderId="0" xfId="6" applyFont="1" applyFill="1" applyBorder="1" applyAlignment="1">
      <alignment horizontal="left" vertical="center"/>
    </xf>
    <xf numFmtId="0" fontId="12" fillId="0" borderId="16" xfId="1" applyFont="1" applyFill="1" applyBorder="1" applyAlignment="1">
      <alignment horizontal="center" vertical="center" wrapText="1"/>
    </xf>
    <xf numFmtId="0" fontId="32" fillId="0" borderId="20" xfId="1" applyFont="1" applyFill="1" applyBorder="1" applyAlignment="1">
      <alignment horizontal="center" vertical="top"/>
    </xf>
    <xf numFmtId="0" fontId="12" fillId="0" borderId="21" xfId="1" applyFont="1" applyFill="1" applyBorder="1" applyAlignment="1">
      <alignment horizontal="center" vertical="center" wrapText="1"/>
    </xf>
    <xf numFmtId="1" fontId="8" fillId="0" borderId="20" xfId="1" applyNumberFormat="1" applyFont="1" applyFill="1" applyBorder="1" applyAlignment="1">
      <alignment horizontal="left" vertical="center" wrapText="1"/>
    </xf>
    <xf numFmtId="165" fontId="32" fillId="0" borderId="21" xfId="8" applyNumberFormat="1" applyFont="1" applyFill="1" applyBorder="1" applyAlignment="1">
      <alignment horizontal="center" vertical="center"/>
    </xf>
    <xf numFmtId="0" fontId="32" fillId="0" borderId="21" xfId="1" applyFont="1" applyBorder="1" applyAlignment="1">
      <alignment horizontal="center" vertical="center"/>
    </xf>
    <xf numFmtId="0" fontId="32" fillId="0" borderId="21" xfId="1" applyFont="1" applyFill="1" applyBorder="1" applyAlignment="1">
      <alignment horizontal="center" vertical="center"/>
    </xf>
    <xf numFmtId="0" fontId="12" fillId="0" borderId="20" xfId="1" applyFont="1" applyFill="1" applyBorder="1" applyAlignment="1">
      <alignment horizontal="left" vertical="center" wrapText="1"/>
    </xf>
    <xf numFmtId="4" fontId="32" fillId="0" borderId="21" xfId="3" applyNumberFormat="1" applyFont="1" applyFill="1" applyBorder="1" applyAlignment="1">
      <alignment horizontal="center" vertical="center"/>
    </xf>
    <xf numFmtId="0" fontId="9" fillId="6" borderId="1" xfId="1" applyFont="1" applyFill="1" applyBorder="1" applyAlignment="1">
      <alignment horizontal="center" vertical="center"/>
    </xf>
    <xf numFmtId="1" fontId="9" fillId="6" borderId="1" xfId="2" applyNumberFormat="1" applyFont="1" applyFill="1" applyBorder="1" applyAlignment="1">
      <alignment horizontal="center" vertical="center"/>
    </xf>
    <xf numFmtId="2" fontId="9" fillId="6" borderId="1" xfId="2" applyNumberFormat="1" applyFont="1" applyFill="1" applyBorder="1" applyAlignment="1">
      <alignment horizontal="center" vertical="center"/>
    </xf>
    <xf numFmtId="4" fontId="9" fillId="6" borderId="1" xfId="3" applyNumberFormat="1" applyFont="1" applyFill="1" applyBorder="1" applyAlignment="1">
      <alignment horizontal="center" vertical="center"/>
    </xf>
    <xf numFmtId="2" fontId="9" fillId="6" borderId="4" xfId="2" applyNumberFormat="1" applyFont="1" applyFill="1" applyBorder="1" applyAlignment="1">
      <alignment horizontal="center" vertical="center"/>
    </xf>
    <xf numFmtId="4" fontId="9" fillId="6" borderId="4" xfId="3" applyNumberFormat="1" applyFont="1" applyFill="1" applyBorder="1" applyAlignment="1">
      <alignment horizontal="center" vertical="center"/>
    </xf>
    <xf numFmtId="0" fontId="3" fillId="6" borderId="0" xfId="1" applyFont="1" applyFill="1" applyBorder="1" applyAlignment="1">
      <alignment vertical="center"/>
    </xf>
    <xf numFmtId="0" fontId="17" fillId="0" borderId="4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top" wrapText="1"/>
    </xf>
    <xf numFmtId="0" fontId="8" fillId="0" borderId="12" xfId="6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</cellXfs>
  <cellStyles count="9">
    <cellStyle name="Comma" xfId="8" builtinId="3"/>
    <cellStyle name="Comma 2" xfId="5"/>
    <cellStyle name="Comma 5 2" xfId="4"/>
    <cellStyle name="Comma 6" xfId="3"/>
    <cellStyle name="Normal" xfId="0" builtinId="0"/>
    <cellStyle name="Normal 2" xfId="7"/>
    <cellStyle name="Normal 2 2" xfId="1"/>
    <cellStyle name="Normal 3" xfId="6"/>
    <cellStyle name="Normal 5" xfId="2"/>
  </cellStyles>
  <dxfs count="0"/>
  <tableStyles count="0" defaultTableStyle="TableStyleMedium2" defaultPivotStyle="PivotStyleLight16"/>
  <colors>
    <mruColors>
      <color rgb="FF6699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1.xml"/><Relationship Id="rId117" Type="http://schemas.openxmlformats.org/officeDocument/2006/relationships/externalLink" Target="externalLinks/externalLink112.xml"/><Relationship Id="rId21" Type="http://schemas.openxmlformats.org/officeDocument/2006/relationships/externalLink" Target="externalLinks/externalLink16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63" Type="http://schemas.openxmlformats.org/officeDocument/2006/relationships/externalLink" Target="externalLinks/externalLink58.xml"/><Relationship Id="rId68" Type="http://schemas.openxmlformats.org/officeDocument/2006/relationships/externalLink" Target="externalLinks/externalLink63.xml"/><Relationship Id="rId84" Type="http://schemas.openxmlformats.org/officeDocument/2006/relationships/externalLink" Target="externalLinks/externalLink79.xml"/><Relationship Id="rId89" Type="http://schemas.openxmlformats.org/officeDocument/2006/relationships/externalLink" Target="externalLinks/externalLink84.xml"/><Relationship Id="rId112" Type="http://schemas.openxmlformats.org/officeDocument/2006/relationships/externalLink" Target="externalLinks/externalLink107.xml"/><Relationship Id="rId133" Type="http://schemas.openxmlformats.org/officeDocument/2006/relationships/styles" Target="styles.xml"/><Relationship Id="rId16" Type="http://schemas.openxmlformats.org/officeDocument/2006/relationships/externalLink" Target="externalLinks/externalLink11.xml"/><Relationship Id="rId107" Type="http://schemas.openxmlformats.org/officeDocument/2006/relationships/externalLink" Target="externalLinks/externalLink102.xml"/><Relationship Id="rId11" Type="http://schemas.openxmlformats.org/officeDocument/2006/relationships/externalLink" Target="externalLinks/externalLink6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53" Type="http://schemas.openxmlformats.org/officeDocument/2006/relationships/externalLink" Target="externalLinks/externalLink48.xml"/><Relationship Id="rId58" Type="http://schemas.openxmlformats.org/officeDocument/2006/relationships/externalLink" Target="externalLinks/externalLink53.xml"/><Relationship Id="rId74" Type="http://schemas.openxmlformats.org/officeDocument/2006/relationships/externalLink" Target="externalLinks/externalLink69.xml"/><Relationship Id="rId79" Type="http://schemas.openxmlformats.org/officeDocument/2006/relationships/externalLink" Target="externalLinks/externalLink74.xml"/><Relationship Id="rId102" Type="http://schemas.openxmlformats.org/officeDocument/2006/relationships/externalLink" Target="externalLinks/externalLink97.xml"/><Relationship Id="rId123" Type="http://schemas.openxmlformats.org/officeDocument/2006/relationships/externalLink" Target="externalLinks/externalLink118.xml"/><Relationship Id="rId128" Type="http://schemas.openxmlformats.org/officeDocument/2006/relationships/externalLink" Target="externalLinks/externalLink123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85.xml"/><Relationship Id="rId95" Type="http://schemas.openxmlformats.org/officeDocument/2006/relationships/externalLink" Target="externalLinks/externalLink90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externalLink" Target="externalLinks/externalLink51.xml"/><Relationship Id="rId64" Type="http://schemas.openxmlformats.org/officeDocument/2006/relationships/externalLink" Target="externalLinks/externalLink59.xml"/><Relationship Id="rId69" Type="http://schemas.openxmlformats.org/officeDocument/2006/relationships/externalLink" Target="externalLinks/externalLink64.xml"/><Relationship Id="rId77" Type="http://schemas.openxmlformats.org/officeDocument/2006/relationships/externalLink" Target="externalLinks/externalLink72.xml"/><Relationship Id="rId100" Type="http://schemas.openxmlformats.org/officeDocument/2006/relationships/externalLink" Target="externalLinks/externalLink95.xml"/><Relationship Id="rId105" Type="http://schemas.openxmlformats.org/officeDocument/2006/relationships/externalLink" Target="externalLinks/externalLink100.xml"/><Relationship Id="rId113" Type="http://schemas.openxmlformats.org/officeDocument/2006/relationships/externalLink" Target="externalLinks/externalLink108.xml"/><Relationship Id="rId118" Type="http://schemas.openxmlformats.org/officeDocument/2006/relationships/externalLink" Target="externalLinks/externalLink113.xml"/><Relationship Id="rId126" Type="http://schemas.openxmlformats.org/officeDocument/2006/relationships/externalLink" Target="externalLinks/externalLink121.xml"/><Relationship Id="rId134" Type="http://schemas.openxmlformats.org/officeDocument/2006/relationships/sharedStrings" Target="sharedStrings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72" Type="http://schemas.openxmlformats.org/officeDocument/2006/relationships/externalLink" Target="externalLinks/externalLink67.xml"/><Relationship Id="rId80" Type="http://schemas.openxmlformats.org/officeDocument/2006/relationships/externalLink" Target="externalLinks/externalLink75.xml"/><Relationship Id="rId85" Type="http://schemas.openxmlformats.org/officeDocument/2006/relationships/externalLink" Target="externalLinks/externalLink80.xml"/><Relationship Id="rId93" Type="http://schemas.openxmlformats.org/officeDocument/2006/relationships/externalLink" Target="externalLinks/externalLink88.xml"/><Relationship Id="rId98" Type="http://schemas.openxmlformats.org/officeDocument/2006/relationships/externalLink" Target="externalLinks/externalLink93.xml"/><Relationship Id="rId121" Type="http://schemas.openxmlformats.org/officeDocument/2006/relationships/externalLink" Target="externalLinks/externalLink116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externalLink" Target="externalLinks/externalLink54.xml"/><Relationship Id="rId67" Type="http://schemas.openxmlformats.org/officeDocument/2006/relationships/externalLink" Target="externalLinks/externalLink62.xml"/><Relationship Id="rId103" Type="http://schemas.openxmlformats.org/officeDocument/2006/relationships/externalLink" Target="externalLinks/externalLink98.xml"/><Relationship Id="rId108" Type="http://schemas.openxmlformats.org/officeDocument/2006/relationships/externalLink" Target="externalLinks/externalLink103.xml"/><Relationship Id="rId116" Type="http://schemas.openxmlformats.org/officeDocument/2006/relationships/externalLink" Target="externalLinks/externalLink111.xml"/><Relationship Id="rId124" Type="http://schemas.openxmlformats.org/officeDocument/2006/relationships/externalLink" Target="externalLinks/externalLink119.xml"/><Relationship Id="rId129" Type="http://schemas.openxmlformats.org/officeDocument/2006/relationships/externalLink" Target="externalLinks/externalLink124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62" Type="http://schemas.openxmlformats.org/officeDocument/2006/relationships/externalLink" Target="externalLinks/externalLink57.xml"/><Relationship Id="rId70" Type="http://schemas.openxmlformats.org/officeDocument/2006/relationships/externalLink" Target="externalLinks/externalLink65.xml"/><Relationship Id="rId75" Type="http://schemas.openxmlformats.org/officeDocument/2006/relationships/externalLink" Target="externalLinks/externalLink70.xml"/><Relationship Id="rId83" Type="http://schemas.openxmlformats.org/officeDocument/2006/relationships/externalLink" Target="externalLinks/externalLink78.xml"/><Relationship Id="rId88" Type="http://schemas.openxmlformats.org/officeDocument/2006/relationships/externalLink" Target="externalLinks/externalLink83.xml"/><Relationship Id="rId91" Type="http://schemas.openxmlformats.org/officeDocument/2006/relationships/externalLink" Target="externalLinks/externalLink86.xml"/><Relationship Id="rId96" Type="http://schemas.openxmlformats.org/officeDocument/2006/relationships/externalLink" Target="externalLinks/externalLink91.xml"/><Relationship Id="rId111" Type="http://schemas.openxmlformats.org/officeDocument/2006/relationships/externalLink" Target="externalLinks/externalLink106.xml"/><Relationship Id="rId13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106" Type="http://schemas.openxmlformats.org/officeDocument/2006/relationships/externalLink" Target="externalLinks/externalLink101.xml"/><Relationship Id="rId114" Type="http://schemas.openxmlformats.org/officeDocument/2006/relationships/externalLink" Target="externalLinks/externalLink109.xml"/><Relationship Id="rId119" Type="http://schemas.openxmlformats.org/officeDocument/2006/relationships/externalLink" Target="externalLinks/externalLink114.xml"/><Relationship Id="rId127" Type="http://schemas.openxmlformats.org/officeDocument/2006/relationships/externalLink" Target="externalLinks/externalLink12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externalLink" Target="externalLinks/externalLink55.xml"/><Relationship Id="rId65" Type="http://schemas.openxmlformats.org/officeDocument/2006/relationships/externalLink" Target="externalLinks/externalLink60.xml"/><Relationship Id="rId73" Type="http://schemas.openxmlformats.org/officeDocument/2006/relationships/externalLink" Target="externalLinks/externalLink68.xml"/><Relationship Id="rId78" Type="http://schemas.openxmlformats.org/officeDocument/2006/relationships/externalLink" Target="externalLinks/externalLink73.xml"/><Relationship Id="rId81" Type="http://schemas.openxmlformats.org/officeDocument/2006/relationships/externalLink" Target="externalLinks/externalLink76.xml"/><Relationship Id="rId86" Type="http://schemas.openxmlformats.org/officeDocument/2006/relationships/externalLink" Target="externalLinks/externalLink81.xml"/><Relationship Id="rId94" Type="http://schemas.openxmlformats.org/officeDocument/2006/relationships/externalLink" Target="externalLinks/externalLink89.xml"/><Relationship Id="rId99" Type="http://schemas.openxmlformats.org/officeDocument/2006/relationships/externalLink" Target="externalLinks/externalLink94.xml"/><Relationship Id="rId101" Type="http://schemas.openxmlformats.org/officeDocument/2006/relationships/externalLink" Target="externalLinks/externalLink96.xml"/><Relationship Id="rId122" Type="http://schemas.openxmlformats.org/officeDocument/2006/relationships/externalLink" Target="externalLinks/externalLink117.xml"/><Relationship Id="rId130" Type="http://schemas.openxmlformats.org/officeDocument/2006/relationships/externalLink" Target="externalLinks/externalLink125.xml"/><Relationship Id="rId13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34.xml"/><Relationship Id="rId109" Type="http://schemas.openxmlformats.org/officeDocument/2006/relationships/externalLink" Target="externalLinks/externalLink104.xml"/><Relationship Id="rId34" Type="http://schemas.openxmlformats.org/officeDocument/2006/relationships/externalLink" Target="externalLinks/externalLink29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76" Type="http://schemas.openxmlformats.org/officeDocument/2006/relationships/externalLink" Target="externalLinks/externalLink71.xml"/><Relationship Id="rId97" Type="http://schemas.openxmlformats.org/officeDocument/2006/relationships/externalLink" Target="externalLinks/externalLink92.xml"/><Relationship Id="rId104" Type="http://schemas.openxmlformats.org/officeDocument/2006/relationships/externalLink" Target="externalLinks/externalLink99.xml"/><Relationship Id="rId120" Type="http://schemas.openxmlformats.org/officeDocument/2006/relationships/externalLink" Target="externalLinks/externalLink115.xml"/><Relationship Id="rId125" Type="http://schemas.openxmlformats.org/officeDocument/2006/relationships/externalLink" Target="externalLinks/externalLink120.xml"/><Relationship Id="rId7" Type="http://schemas.openxmlformats.org/officeDocument/2006/relationships/externalLink" Target="externalLinks/externalLink2.xml"/><Relationship Id="rId71" Type="http://schemas.openxmlformats.org/officeDocument/2006/relationships/externalLink" Target="externalLinks/externalLink66.xml"/><Relationship Id="rId92" Type="http://schemas.openxmlformats.org/officeDocument/2006/relationships/externalLink" Target="externalLinks/externalLink8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66" Type="http://schemas.openxmlformats.org/officeDocument/2006/relationships/externalLink" Target="externalLinks/externalLink61.xml"/><Relationship Id="rId87" Type="http://schemas.openxmlformats.org/officeDocument/2006/relationships/externalLink" Target="externalLinks/externalLink82.xml"/><Relationship Id="rId110" Type="http://schemas.openxmlformats.org/officeDocument/2006/relationships/externalLink" Target="externalLinks/externalLink105.xml"/><Relationship Id="rId115" Type="http://schemas.openxmlformats.org/officeDocument/2006/relationships/externalLink" Target="externalLinks/externalLink110.xml"/><Relationship Id="rId131" Type="http://schemas.openxmlformats.org/officeDocument/2006/relationships/externalLink" Target="externalLinks/externalLink126.xml"/><Relationship Id="rId61" Type="http://schemas.openxmlformats.org/officeDocument/2006/relationships/externalLink" Target="externalLinks/externalLink56.xml"/><Relationship Id="rId82" Type="http://schemas.openxmlformats.org/officeDocument/2006/relationships/externalLink" Target="externalLinks/externalLink77.xml"/><Relationship Id="rId19" Type="http://schemas.openxmlformats.org/officeDocument/2006/relationships/externalLink" Target="externalLinks/externalLink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USERS\Yee\Exc\InfraSource\Fairness\LBO%2520for%2520GFI%2520v.1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J:\DATA\S1\ECU\SECTORS\External\PERUMF97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USERS\Yee\Exc\InfraSource\Valuation%2520Presentation\Valuation%2520Model\Valuation%2520-%2520InfraSource%2520Consolidated%252012-2-02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ATA\S1\ECU\SECTORS\External\ecuredtab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EALS\RUNNING\steeltech\easco1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Ekstrom\Ahold%2520_%2520US%2520Foodservice%2520-77522\Models\SF%2520Models\utopia-model2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1996\TENET\P4\CHSMRG3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ka.guntsadze\AppData\Local\Microsoft\Windows\Temporary%2520Internet%2520Files\Content.Outlook\AO3SBZYR\mailbox\Documents\FY%25202005\Audit\audit%2520fy05\FINCA_2005_PBC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3%20FA%20Movement%20Schedule%20-%20BALYKCHY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FA%20roll-forward%20&amp;%20testing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240%20Cost%20of%20Sales%20breakdown-%20Atyrau%20branch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My%2520Documents\Marcel\Training\training%2520Almaty\!CF%2520TASK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I:\DATA\KEN\current\External\KenBOP(current)base%2520May%2520mission%2520rev.2%2520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755%20Depreciation%20Analytical%20Testing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Blank%20Excel%20Workpaper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2%20FA%20movement,%20Balykchi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My%2520Documents\ML%2520Standard%2520Models\LBO%2520v4.3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one%2520pager%25205.26.02a2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Nana-ts\net\Documents%2520and%2520Settings\inga\Desktop\ea_sabazo_det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Nana-ts\PRICE\Documents%2520and%2520Settings\cicino\Local%2520Settings\Temporary%2520Internet%2520Files\Content.IE5\67NC4HI1\CPICalc04_musha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esktop\2012%2520wlis%2520biujeti\2012%2520&#4332;&#4314;&#4312;&#4321;%2520&#4321;&#4317;&#4330;&#4312;&#4304;&#4314;&#4323;&#4320;&#4312;%2520&#4318;&#4320;&#4317;&#4306;&#4320;&#4304;&#4315;&#4308;&#4305;&#4312;&#4321;%2520&#4305;&#4312;&#4323;&#4335;&#4308;&#4322;&#4312;(5).xlsx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344%20Administrative%20expense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340%20Receivable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My%2520Documents\moldova\Oct2000mission\data\eff9911b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41%20Salaries%20-%20CHUY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J:\Audit\TSB015\AUDIT\Dec2001\Final\&#1041;&#1048;&#1056;&#1046;&#1040;\Gzb_1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ocuments%2520and%2520Settings\iuvarova\My%2520Documents\Loans_Calc\NEC-Neva_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0;&#1057;&#1050;\&#1054;&#1090;&#1095;&#1077;&#1090;%2520&#1087;&#1086;%2520&#1087;&#1088;&#1086;&#1089;&#1088;&#1086;&#1095;&#1082;&#1072;&#1084;%252030.04.09%2520&#1050;&#1088;&#1072;&#1089;&#1085;&#1086;&#1103;&#1088;&#1089;&#1082;(&#1085;&#1086;&#1074;&#1099;&#1081;)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8;&#1057;&#1050;\&#1054;&#1090;&#1095;&#1077;&#1090;%2520&#1087;&#1086;%2520&#1087;&#1088;&#1086;&#1089;&#1088;&#1086;&#1095;&#1082;&#1072;&#1084;%252031.05.09%2520&#1058;&#1086;&#1084;&#1089;&#1082;(&#1085;&#1086;&#1074;&#1099;&#1081;)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3;&#1057;&#1050;\&#1054;&#1090;&#1095;&#1077;&#1090;%2520&#1087;&#1086;%2520&#1087;&#1088;&#1086;&#1089;&#1088;&#1086;&#1095;&#1082;&#1072;&#1084;%252017.04.09.&#1053;&#1086;&#1074;&#1086;&#1089;&#1080;&#1073;(&#1085;&#1086;&#1074;&#1099;&#1081;)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WINDOWS\TEMP\LME_PRIC_2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PA\CHL\SECTORS\BOP\Bop020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eyee\Desktop\computer\Equity%2520Raise\Equity%2520Raise\May%25202010%2520Update\Investor%2520Model%2520-%2520Budget_3.10.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Alestra%2520Model%25204_16_02%2520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Martin\AppData\Local\Microsoft\Windows\Temporary%2520Internet%2520Files\Content.Outlook\SPBBMSQF\WIN\TEMP\MFLOW9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J:\WIN\TEMP\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WIN\TEMP\MFLOW9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DD\GEO\BOP\GeoBo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Martin\AppData\Local\Microsoft\Windows\Temporary%2520Internet%2520Files\Content.Outlook\SPBBMSQF\DATA\KEN\current\External\KenBOP(current)base%2520May%2520mission%2520rev.2%252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K:\DOCUME~1\bud67\LOCALS~1\Temp\Rar$DI01.562\WIN\TEMP\MFLOW9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J:\DATA\DD\GEO\BOP\GeoBo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ocuments%2520and%2520Settings\LABREGO\My%2520Local%2520Documents\Ecuador\ecubopLates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ATA\US\MDA\WEO\Templates\wrs92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c\fs\01_GDRIVE\01_From_MRDI_&amp;_GOV\03_From_GOV_Maka_Samxaraze_Minida_Ghlonti_10\Forma-1_(2016w)_2016-04-10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ka.guntsadze\AppData\Local\Microsoft\Windows\Temporary%2520Internet%2520Files\Content.Outlook\AO3SBZYR\2016%2520Tveebi%2520GFS-1986-2001%2520EB%2520REAL%25202016%252003%252021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nbg-file01\Users\ggrigolava\AppData\Local\Microsoft\Windows\Temporary%2520Internet%2520Files\Content.Outlook\WNWVM2ZI\Copy%2520of%2520CD_Issue_CalendarUPD%25202%2520(2)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Budget_2012\City%2520Hall\Fund\Fund_201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My%2520Documents\Marcel\Personal\Current\REE691\Audit%25201999\August%25201999\RKTF\Special%2520Report%2520Eng\HH-AUDIT\OLY017\DIAGNOST\ENGLISCH\OLYMPUS\ANLAGEN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4\users10\emartin\My%2520Documents\Georgia\Missions\2013-11\Mission\DATA\DH\GEO\GEO_RE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users\Kawasaki\Fresh%2520Del%2520Monte\Spaceshot\Merger%2520Model\New%2520Merger%2520Model\Spaceshot%25205.1.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lgogadze\Desktop\LG_office%2520doc\Budget\Budget%25202013-2015\sent\UBT%2520Georgia%25202013-2015%2520v17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ela\ZEDAMXEDVELOBA\STATISTIKA\Consolidate%2520Report\2010\Consolidate_Report_09-201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ata3\users3\Users\dsimard\AppData\Local\Microsoft\Windows\Temporary%2520Internet%2520Files\Content.Outlook\VUMFOKLA\BOP\GEOMon%2520(SBA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ocuments%2520and%2520Settings\Robert\Local%2520Settings\Temporary%2520Internet%2520Files\OLK919\GT_Consolidated_10_08_05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Substantive%20Analytical%20Review%20-%20Disaggregated%20Pop.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resbatumi6\Desktop\skolebs%2520axali%2520forma\forma%2520beneficiarebi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CITIN\PHILIPPINES\Globe\Financial\Model\Financial%2520Projectionsv43_Updated%25202003_No%2520time%2520stamp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.guntsadze\AppData\Local\Microsoft\Windows\Temporary%2520Internet%2520Files\Content.Outlook\AO3SBZYR\mailbox\Documents\DOCUME~1\eyee\LOCALS~1\Temp\Rar$DI00.110\LA\FIPR%2520Mayo%252011-%2520El%2520Salvado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EMILYYEE%2520MAC\Desktop\Personal\IFC\Ghana%2520Telecom\DM%2520Package\Assumptions\GT%2520model%2520for%2520IFC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rostan\STEEL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TEMP\SEN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520and%2520Settings\Administrator\My%2520Documents\Files%2520from%2520USB%2520Drive\Budget\Affiliate%2520Budgets\Draft%25201%2520Microfins%2520and%2520Op%2520Plans\Affiliate%2520Operating%2520Plans\Afr%2520OPs%25202010_v1_TZ_20091019_AB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One_pager_09_12_02_v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c\fs\01_GDRIVE\04_From_Giorgi_Petriashvili\01_Khelshekrulebebi\01_Khelshek_2017-04-02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Work\GT\Consolidation%25202\GT_Mobile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AppData\Local\Microsoft\Windows\Temporary%2520Internet%2520Files\Content.IE5\6SOCZTIK\&#4330;&#4304;&#4320;&#4312;&#4308;&#4314;&#4312;%2520&#4324;&#4317;&#4320;&#4315;&#4308;&#4305;&#4312;%2520(1)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SV\VULNERABILITIES\VULNERABILITIES%25202005-09\working-files\Master%2520Cross%2520Country%2520MSG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AHMSA\RT_COMPS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klau\dial\irr%2520ttn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ocuments%2520and%2520Settings\bud67\Local%2520Settings\Temporary%2520Internet%2520Files\Content.Outlook\Z7NUK1DM\GEO%2520vulnerability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S:\Current\GeoFi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Streich\Allegheny\Alt\Comps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0;&#1057;&#1050;\&#1054;&#1090;&#1095;&#1077;&#1090;%2520&#1087;&#1086;%2520&#1087;&#1088;&#1086;&#1089;&#1088;&#1086;&#1095;&#1082;&#1072;&#1084;%252022.10.2010%2520&#1050;&#1088;&#1072;&#1089;&#1085;&#1086;&#1103;&#1088;&#1089;&#1082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0;&#1057;&#1050;\&#1054;&#1090;&#1095;&#1077;&#1090;%2520&#1087;&#1086;%2520&#1087;&#1088;&#1086;&#1089;&#1088;&#1086;&#1095;&#1082;&#1072;&#1084;%252010%252007%252009%2520&#1050;&#1088;&#1072;&#1089;&#1085;&#1086;&#1103;&#1088;&#1089;&#1082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8;&#1057;&#1050;\&#1054;&#1090;&#1095;&#1077;&#1090;%2520&#1087;&#1086;%2520&#1087;&#1088;&#1086;&#1089;&#1088;&#1086;&#1095;&#1082;&#1072;&#1084;%252017%252007%252009%2520&#1058;&#1086;&#1084;&#1089;&#1082;(&#1085;&#1086;&#1074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Colombia\WEO\GEEColombiaOct200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J:\Audit\Clients\Shirvan%2520oil\FS%2520&amp;%2520Reports\Financials\F-1,2,3_97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XLFILES\HASH\MAMSI\MMEHIST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GLjungman\AppData\Local\Microsoft\Windows\Temporary%2520Internet%2520Files\Content.Outlook\JGJ9R3X1\Users\SMazraani\AppData\Local\Microsoft\Windows\Temporary%2520Internet%2520Files\Content.IE5\3DMDGPRW\GEO_Charts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ata3\users3\users3\Documents%2520and%2520Settings\BCLEMENTS\Local%2520Settings\Temporary%2520Internet%2520Files\OLK5\External%2520DSA%2520Template_country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9.%2520Supervision\_Analysis\Analysis-MF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users\Hozack\AgraQuest\Operating%2520Model\Company%2520Model\P01_ML_Rev02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ollinche\Boston%2520Scientific\Models\model4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L:\Merrill\InfraSource\Board%2520Meeting\LBO%2520for%2520GFI_Final_6.17.03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One_Pager37%2520(Re.CPN)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FPSSWN06p\wrs2\mcd\system\WRSTAB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Burgoon\Bestfoods\Strategic_1-2000\Bestfoods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EQUITY\Deals-New\3M(Sarns)\Template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ka.guntsadze\AppData\Local\Microsoft\Windows\Temporary%2520Internet%2520Files\Content.Outlook\AO3SBZYR\Crestviewdc\shared\Personal\deadlink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c\fs\01_GDRIVE\04_From_Giorgi_Petriashvili\03_Danarcheni_Davalebebi_2016-05-04\128_G_Shukhoshvilistvis_Kancelariistvis_2017-2020_Pr\02_Kancelariistvis_2017-2020_Dag_Proektebi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users\Hozack\AgraQuest\Operating%2520Model\Company%2520Model\AGRQ%2520MODEL%2520400%2520from%2520DON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ATA\DD\FSU\FSU_DATABASE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WINDOWS\TEMP\CRI-BOP-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ocuments%2520and%2520Settings\llipscomb\Desktop\Georgia%2520Backup%2520files\Documents%2520and%2520Settings\LABREGO\My%2520Local%2520Documents\Ecuador\ecubopLatest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ata\hunnicutt\cytec\merger2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My%2520Documents\chemicals\morton\MII%2520-%2520FOE%25206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X:\Documents%2520and%2520Settings\eyee\My%2520Documents\Chinasoft\Due%2520Diligence\Due%2520Diligence%2520Trip%2520Docs\&#26032;&#24314;&#25991;&#20214;&#22841;\Chinasoft%2520Financial%2520Model-1.0(GY)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tsotne.khavlashvili\AppData\Local\Microsoft\Windows\Temporary%2520Internet%2520Files\Content.Outlook\PX1UWCUJ\2012%25203-6%2520months%2520deficit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.villagebanking.org/DOCUME~1/ATAYLO~1/LOCALS~1/Temp/notesE1EF34/Appendix%202%20FINCA%20Disbursement%20Budget%2008-12-09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aCikosgan\REPORT_2005_Ikv\07_2005_report\CPI_By_import_and_Domestic_goods_achiko+regulirebadi%2520fasebi%2520(es%2520aris%2520bolo%2520varianti)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CA\CRI\Dbase\Dinput\CRI-INPUT-ABOP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CA\CRI\EXTERNAL\Output\Other-2002\CRI-INPUT-ABOP-4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701%20OTHER%20ASSETS%20Leadsheet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201%20Current%20accounts%20Combined%20Leadsheet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Macro331-08-w\net\USERS\Irina%2520Dolinskaya\FPmodel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Documents%2520and%2520Settings\lcurran\My%2520Documents\India\blank%2520files\MD98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USERS\Irina%2520Dolinskaya\FPmodel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D-FUP99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192.168.11.113\sheskidvebi\2016%2520&#4332;&#4314;&#4312;&#4321;%2520&#4322;&#4308;&#4316;&#4307;&#4308;&#4320;&#4308;&#4305;&#4312;\mTvarobis%2520administacia%2520cxrili%252010%2520ricxvamde\93-%2520tskalmomarageba%2520(1)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WIN\Temporary%2520Internet%2520Files\OLKA1E5\wrs9151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eals\UPS\Logistics%2520Comps%2520-%25208-21-01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ile01\Regional%2520Department\Users\Lberdzenishvili\Desktop\17.02.2014\martvilis%2520municipalitetis%2520sakrebulo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Projects\Prometheus\A_D2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NRG_Duke_One_Page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ka.guntsadze\AppData\Local\Microsoft\Windows\Temporary%2520Internet%2520Files\Content.Outlook\AO3SBZYR\Corp_finance\PUBLIC\Ury,Craig\Projects\NeuroVasx\Forward%2520Comp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Macro331-08-w\net\DATA\US\MDA\WEO\Templates\wrs921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W:\DATA\DH\GEO\BOP\Data\FLOW2004a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c\fs\Users\g.tsintsadze\AppData\Local\Microsoft\Windows\INetCache\Content.Outlook\KGMCI2S6\yovel%252010%2520ricxvamde%2520xrili\99-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ATA\S1\ECU\SECTORS\External\PERUMF97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CA\CRI\EXTERNAL\Output\CRI-BOP-01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My%2520Documents\_WORK\Finca\Kyrg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imf1s\vol1\data\wrs\eu2\system2000\WRSTAB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mtabatadze\Desktop\&#4321;&#4313;&#4317;&#4314;&#4308;&#4305;&#4312;%2520&#4315;&#4304;&#4321;&#4332;&#4304;&#4309;&#4314;\&#4321;&#4313;&#4317;&#4314;&#4308;&#4305;&#4312;%2520&#4315;&#4304;&#4321;&#4332;&#4304;&#4309;&#4314;\&#4321;&#4304;&#4315;&#4330;&#4334;&#4308;-&#4335;&#4304;&#4309;&#4304;&#4334;&#4308;&#4311;&#4312;\Downloads\didi%2520xanchali\&#4315;&#4304;&#4321;&#4332;.&#4318;&#4312;&#4320;&#4304;&#4307;&#4312;\forma%2520beneficiarebis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TITAN%2520Partial%2520Recap_019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CPLAZO\IMAE\PR\INF1-ALEX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InfraSource%2520DCF%2520Model%2520-%2520adjust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Tables"/>
      <sheetName val="Index"/>
      <sheetName val="Annual Raw Dat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BO Model"/>
    </sheetNames>
    <sheetDataSet>
      <sheetData sheetId="0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47"/>
    </sheetNames>
    <sheetDataSet>
      <sheetData sheetId="0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</sheetNames>
    <sheetDataSet>
      <sheetData sheetId="0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</sheetNames>
    <sheetDataSet>
      <sheetData sheetId="0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Cash"/>
    </sheetNames>
    <sheetDataSet>
      <sheetData sheetId="0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Movement "/>
      <sheetName val="Breakdowns "/>
      <sheetName val="Dep-ion"/>
      <sheetName val="depreciation testing"/>
      <sheetName val="XREF"/>
      <sheetName val="Tickmarks"/>
      <sheetName val="M-100"/>
      <sheetName val="10Cas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vement schedule"/>
      <sheetName val="Disclosure (leasing)"/>
      <sheetName val="depreciation testing"/>
      <sheetName val=" threshhold"/>
      <sheetName val="Additions testing"/>
      <sheetName val="Tickmarks"/>
      <sheetName val="Disposals testing"/>
      <sheetName val=" threshold"/>
      <sheetName val="Leased Assets"/>
      <sheetName val="FA Movement-consolidated-2000"/>
      <sheetName val="depreciation testing (2)"/>
      <sheetName val="adds"/>
      <sheetName val="1651 "/>
      <sheetName val="FA Rollforward"/>
      <sheetName val="FA UZ"/>
      <sheetName val="Disposals"/>
      <sheetName val="FA Movement "/>
      <sheetName val="10Cash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eshold Calc"/>
      <sheetName val="COS"/>
      <sheetName val="utilities.01"/>
      <sheetName val="realization.01"/>
      <sheetName val="services.01"/>
      <sheetName val="supplementary.01"/>
      <sheetName val="technical.01"/>
      <sheetName val="post.01"/>
      <sheetName val="other.01"/>
      <sheetName val="utilities.00"/>
      <sheetName val="services.00"/>
      <sheetName val="rent.00"/>
      <sheetName val="technical.00"/>
      <sheetName val="post.00"/>
      <sheetName val="other.00"/>
      <sheetName val="FA depreciation"/>
      <sheetName val="Tickmarks"/>
      <sheetName val="breakdown"/>
      <sheetName val="2001"/>
      <sheetName val="2000"/>
      <sheetName val="Additions testing"/>
      <sheetName val="Movement schedule"/>
      <sheetName val="depreciation testing"/>
      <sheetName val="FA Movement "/>
      <sheetName val="10Cash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Provisions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"/>
      <sheetName val="DSA output"/>
    </sheetNames>
    <sheetDataSet>
      <sheetData sheetId="0" refreshError="1"/>
      <sheetData sheetId="1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heet"/>
      <sheetName val="Threshold"/>
      <sheetName val="Tickmarks"/>
      <sheetName val="P&amp;L"/>
      <sheetName val="Provisions"/>
      <sheetName val="breakdown"/>
      <sheetName val="FA depreciation"/>
      <sheetName val="Additions testing"/>
      <sheetName val="Movement schedule"/>
      <sheetName val="depreciation testing"/>
    </sheetNames>
    <sheetDataSet>
      <sheetData sheetId="0" refreshError="1">
        <row r="16">
          <cell r="G16">
            <v>4073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KB som (3)"/>
      <sheetName val="Sheet1"/>
      <sheetName val="Tickmarks"/>
      <sheetName val="Выбытие ОС"/>
      <sheetName val="Additions_Disposals"/>
      <sheetName val="SocFund"/>
      <sheetName val="Лист1"/>
      <sheetName val="Circularization"/>
      <sheetName val="Loan portfolio as of 30.09.03"/>
      <sheetName val="11201"/>
      <sheetName val="11204"/>
      <sheetName val="10150"/>
      <sheetName val="10001"/>
      <sheetName val="Roll 2003"/>
      <sheetName val="Roll 2002"/>
      <sheetName val="Roll 2002 (9mo)"/>
      <sheetName val="Contingent liability LLR"/>
      <sheetName val="PL 2003"/>
      <sheetName val="PL 2002"/>
      <sheetName val="PL 2002 (9mo)"/>
      <sheetName val="Sheet1 (2)"/>
      <sheetName val="Reconciliation"/>
      <sheetName val="By decades"/>
      <sheetName val="1633"/>
      <sheetName val="1630"/>
      <sheetName val="1635"/>
      <sheetName val="Sheet2"/>
      <sheetName val="Sheet1 (3)"/>
      <sheetName val="160304"/>
      <sheetName val="Roll (2)"/>
      <sheetName val="Roll"/>
      <sheetName val="Services in COP"/>
      <sheetName val="Production report1"/>
      <sheetName val="Production report2"/>
      <sheetName val="Лист5"/>
      <sheetName val="COP(charge)"/>
      <sheetName val="Finished goods 2002"/>
      <sheetName val="Finished goods"/>
      <sheetName val="январь2003"/>
      <sheetName val="Лист3"/>
      <sheetName val="Лист6 (2)"/>
      <sheetName val="Work in progress"/>
      <sheetName val="Лист2"/>
      <sheetName val="Лист3 (2)"/>
      <sheetName val="Лист4"/>
      <sheetName val="Лист6"/>
      <sheetName val="Лист9 (2)"/>
      <sheetName val="Лист12"/>
      <sheetName val="Production report"/>
      <sheetName val="Analisys"/>
      <sheetName val="USD"/>
      <sheetName val="EUR "/>
      <sheetName val="Au840978 (2)"/>
      <sheetName val="Au840978"/>
      <sheetName val="Unrealized"/>
      <sheetName val="840"/>
      <sheetName val="978"/>
      <sheetName val="DD Reserve calculation"/>
      <sheetName val="COP 2002"/>
      <sheetName val="COP 2003"/>
      <sheetName val="THEPS"/>
      <sheetName val="BHPP"/>
      <sheetName val="1620-THEPS"/>
      <sheetName val="1720-THEPS"/>
      <sheetName val="1730-THEPS"/>
      <sheetName val="1790-THEPS"/>
      <sheetName val="LLP per DT"/>
      <sheetName val="Bishkekkuru"/>
      <sheetName val="Loans"/>
      <sheetName val="Interest recalc"/>
      <sheetName val="Rough estimation"/>
      <sheetName val="BS 2004"/>
      <sheetName val="PL 2004"/>
      <sheetName val="BS 2003"/>
      <sheetName val="Sheet6"/>
      <sheetName val="Sheet5"/>
      <sheetName val="1790"/>
      <sheetName val="1610"/>
      <sheetName val="3290"/>
      <sheetName val="3430-south"/>
      <sheetName val="1610-south"/>
      <sheetName val="запрос"/>
      <sheetName val="Final Audit 311204"/>
      <sheetName val="SS for final audit"/>
      <sheetName val="blank"/>
      <sheetName val="Турдакунов"/>
      <sheetName val="Тоголокова"/>
      <sheetName val="Фатуллаев"/>
      <sheetName val="Сейталиева"/>
      <sheetName val="Самаков"/>
      <sheetName val="Сартбаев"/>
      <sheetName val="ЧП Суховетрова"/>
      <sheetName val="Платонова"/>
      <sheetName val="Момункулова"/>
      <sheetName val="Sydykov K."/>
      <sheetName val="Dusheev Omurbek-Karakol (2)"/>
      <sheetName val="XREF"/>
      <sheetName val="Subscriptions"/>
      <sheetName val="Share Register"/>
      <sheetName val="Cash flow projections PBC 2005"/>
      <sheetName val="Disclosure"/>
      <sheetName val="Rollfwd 2007"/>
      <sheetName val="Rollfwd 2006"/>
      <sheetName val="Test of OB"/>
      <sheetName val="Additions 30.09.07"/>
      <sheetName val="Additions 3 month."/>
      <sheetName val="Disposal 31.12.07"/>
      <sheetName val="Depreciation"/>
      <sheetName val="Tickmarks (2)"/>
      <sheetName val="Datasheet"/>
      <sheetName val="P&amp;L"/>
      <sheetName val="Provisions"/>
      <sheetName val="breakdown"/>
      <sheetName val="FA depreciation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epreciation testing"/>
      <sheetName val="% threshhold"/>
      <sheetName val="Tickmarks"/>
      <sheetName val="Additions_Disposals"/>
      <sheetName val="Datasheet"/>
      <sheetName val="P&amp;L"/>
      <sheetName val="Provision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get"/>
    </sheetNames>
    <sheetDataSet>
      <sheetData sheetId="0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</sheetNames>
    <sheetDataSet>
      <sheetData sheetId="0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nebi"/>
    </sheetNames>
    <sheetDataSet>
      <sheetData sheetId="0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ties"/>
    </sheetNames>
    <sheetDataSet>
      <sheetData sheetId="0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_2012"/>
    </sheetNames>
    <sheetDataSet>
      <sheetData sheetId="0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250"/>
      <sheetName val="8180 (8181,8182)"/>
      <sheetName val="8140"/>
      <sheetName val="8210"/>
      <sheetName val="8030; 8221"/>
      <sheetName val="8070"/>
      <sheetName val="8200"/>
      <sheetName val="8145"/>
      <sheetName val="8113"/>
      <sheetName val="8082"/>
      <sheetName val="XREF"/>
      <sheetName val="Tickmarks"/>
      <sheetName val="8180 _8181_8182_"/>
      <sheetName val="Target"/>
      <sheetName val="depreciation testing"/>
      <sheetName val="Additions_Disposals"/>
    </sheetNames>
    <sheetDataSet>
      <sheetData sheetId="0" refreshError="1">
        <row r="15">
          <cell r="D15" t="str">
            <v>GL</v>
          </cell>
        </row>
        <row r="44">
          <cell r="C44">
            <v>620764.84000000008</v>
          </cell>
          <cell r="D44" t="str">
            <v>!</v>
          </cell>
        </row>
      </sheetData>
      <sheetData sheetId="1" refreshError="1">
        <row r="15">
          <cell r="D15" t="str">
            <v>GL</v>
          </cell>
          <cell r="P15" t="str">
            <v>GL</v>
          </cell>
        </row>
        <row r="16">
          <cell r="P16" t="str">
            <v>!</v>
          </cell>
        </row>
        <row r="17">
          <cell r="P17" t="str">
            <v>GL</v>
          </cell>
        </row>
        <row r="18">
          <cell r="P18" t="str">
            <v>!</v>
          </cell>
        </row>
        <row r="19">
          <cell r="P19" t="str">
            <v>!</v>
          </cell>
        </row>
        <row r="20">
          <cell r="O20">
            <v>119927.58</v>
          </cell>
          <cell r="P20" t="str">
            <v>!</v>
          </cell>
        </row>
      </sheetData>
      <sheetData sheetId="2" refreshError="1">
        <row r="15">
          <cell r="D15" t="str">
            <v>GL</v>
          </cell>
          <cell r="P15" t="str">
            <v>GL</v>
          </cell>
        </row>
        <row r="16">
          <cell r="O16">
            <v>2404864.4500000002</v>
          </cell>
          <cell r="P16" t="str">
            <v>!</v>
          </cell>
        </row>
      </sheetData>
      <sheetData sheetId="3" refreshError="1">
        <row r="15">
          <cell r="D15" t="str">
            <v>GL</v>
          </cell>
        </row>
        <row r="18">
          <cell r="O18">
            <v>369779.94</v>
          </cell>
        </row>
      </sheetData>
      <sheetData sheetId="4" refreshError="1"/>
      <sheetData sheetId="5" refreshError="1">
        <row r="15">
          <cell r="P15" t="str">
            <v>GL</v>
          </cell>
        </row>
        <row r="16">
          <cell r="P16" t="str">
            <v>GL</v>
          </cell>
        </row>
        <row r="17">
          <cell r="P17" t="str">
            <v>GL</v>
          </cell>
        </row>
        <row r="18">
          <cell r="O18">
            <v>1413898.9800000002</v>
          </cell>
          <cell r="P18" t="str">
            <v>!</v>
          </cell>
        </row>
      </sheetData>
      <sheetData sheetId="6" refreshError="1">
        <row r="16">
          <cell r="P16" t="str">
            <v>GL</v>
          </cell>
        </row>
        <row r="17">
          <cell r="O17">
            <v>674792.71000000008</v>
          </cell>
          <cell r="P17" t="str">
            <v>!</v>
          </cell>
        </row>
      </sheetData>
      <sheetData sheetId="7" refreshError="1">
        <row r="3">
          <cell r="A3">
            <v>25461.85</v>
          </cell>
        </row>
        <row r="15">
          <cell r="P15" t="str">
            <v>GL</v>
          </cell>
        </row>
        <row r="16">
          <cell r="P16" t="str">
            <v>GL</v>
          </cell>
        </row>
        <row r="17">
          <cell r="O17">
            <v>423663.33000000007</v>
          </cell>
          <cell r="P17" t="str">
            <v>!</v>
          </cell>
        </row>
        <row r="18">
          <cell r="P18" t="str">
            <v>!</v>
          </cell>
        </row>
      </sheetData>
      <sheetData sheetId="8" refreshError="1">
        <row r="3">
          <cell r="A3">
            <v>25461.85</v>
          </cell>
        </row>
        <row r="15">
          <cell r="P15" t="str">
            <v>GL</v>
          </cell>
        </row>
        <row r="16">
          <cell r="O16">
            <v>438998.77</v>
          </cell>
          <cell r="P16" t="str">
            <v>!</v>
          </cell>
        </row>
        <row r="17">
          <cell r="P17" t="str">
            <v>!</v>
          </cell>
        </row>
        <row r="18">
          <cell r="P18" t="str">
            <v>!</v>
          </cell>
        </row>
      </sheetData>
      <sheetData sheetId="9" refreshError="1">
        <row r="15">
          <cell r="D15" t="str">
            <v>GL</v>
          </cell>
          <cell r="P15" t="str">
            <v>GL</v>
          </cell>
        </row>
        <row r="16">
          <cell r="O16">
            <v>210157.7</v>
          </cell>
          <cell r="P16" t="str">
            <v>!</v>
          </cell>
        </row>
        <row r="17">
          <cell r="P17" t="str">
            <v>GL</v>
          </cell>
        </row>
        <row r="18">
          <cell r="P18" t="str">
            <v>!</v>
          </cell>
        </row>
        <row r="19">
          <cell r="P19" t="str">
            <v>!</v>
          </cell>
        </row>
        <row r="20">
          <cell r="P20" t="str">
            <v>!</v>
          </cell>
        </row>
      </sheetData>
      <sheetData sheetId="10" refreshError="1">
        <row r="3">
          <cell r="A3">
            <v>25461.85</v>
          </cell>
          <cell r="B3">
            <v>25462</v>
          </cell>
          <cell r="D3" t="str">
            <v>Administrative Combined Leadsheet</v>
          </cell>
          <cell r="E3" t="str">
            <v>!</v>
          </cell>
        </row>
        <row r="4">
          <cell r="A4">
            <v>119927.58</v>
          </cell>
          <cell r="B4">
            <v>119928</v>
          </cell>
          <cell r="D4" t="str">
            <v>Administrative Combined Leadsheet</v>
          </cell>
          <cell r="E4" t="str">
            <v>!</v>
          </cell>
        </row>
        <row r="5">
          <cell r="A5">
            <v>369779.94</v>
          </cell>
          <cell r="B5">
            <v>369780</v>
          </cell>
          <cell r="D5" t="str">
            <v>Administrative Combined Leadsheet</v>
          </cell>
          <cell r="E5" t="str">
            <v>!</v>
          </cell>
        </row>
        <row r="6">
          <cell r="A6">
            <v>620764.84000000008</v>
          </cell>
          <cell r="B6">
            <v>620765</v>
          </cell>
          <cell r="D6" t="str">
            <v>Administrative Combined Leadsheet</v>
          </cell>
          <cell r="E6" t="str">
            <v>!</v>
          </cell>
        </row>
        <row r="7">
          <cell r="A7">
            <v>2404864.4500000002</v>
          </cell>
          <cell r="B7">
            <v>2404864</v>
          </cell>
          <cell r="D7" t="str">
            <v>Administrative Combined Leadsheet</v>
          </cell>
          <cell r="E7" t="str">
            <v>!</v>
          </cell>
        </row>
        <row r="8">
          <cell r="A8">
            <v>1555845.97</v>
          </cell>
          <cell r="B8">
            <v>1555846</v>
          </cell>
          <cell r="D8" t="str">
            <v>Administrative Combined Leadsheet</v>
          </cell>
          <cell r="E8" t="str">
            <v>!</v>
          </cell>
        </row>
        <row r="9">
          <cell r="A9">
            <v>119014.37999999999</v>
          </cell>
          <cell r="B9">
            <v>119014</v>
          </cell>
          <cell r="D9" t="str">
            <v>Administrative Combined Leadsheet</v>
          </cell>
          <cell r="E9" t="str">
            <v>!</v>
          </cell>
        </row>
        <row r="10">
          <cell r="A10">
            <v>1413898.9800000002</v>
          </cell>
          <cell r="B10">
            <v>1413899</v>
          </cell>
          <cell r="D10" t="str">
            <v>Administrative Combined Leadsheet</v>
          </cell>
          <cell r="E10" t="str">
            <v>!</v>
          </cell>
        </row>
        <row r="11">
          <cell r="A11">
            <v>423663.33000000007</v>
          </cell>
          <cell r="B11">
            <v>423663</v>
          </cell>
          <cell r="D11" t="str">
            <v>Administrative Combined Leadsheet</v>
          </cell>
          <cell r="E11" t="str">
            <v>!</v>
          </cell>
        </row>
        <row r="12">
          <cell r="A12">
            <v>674792.71000000008</v>
          </cell>
          <cell r="B12">
            <v>674793</v>
          </cell>
          <cell r="D12" t="str">
            <v>Administrative Combined Leadsheet</v>
          </cell>
          <cell r="E12" t="str">
            <v>!</v>
          </cell>
        </row>
        <row r="13">
          <cell r="A13">
            <v>438998.77</v>
          </cell>
          <cell r="B13">
            <v>438999</v>
          </cell>
          <cell r="D13" t="str">
            <v>Administrative Combined Leadsheet</v>
          </cell>
          <cell r="E13" t="str">
            <v>!</v>
          </cell>
        </row>
        <row r="14">
          <cell r="A14">
            <v>210157.7</v>
          </cell>
          <cell r="B14">
            <v>210158</v>
          </cell>
          <cell r="D14" t="str">
            <v>Administrative Combined Leadsheet</v>
          </cell>
          <cell r="E14" t="str">
            <v>!</v>
          </cell>
        </row>
      </sheetData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trade receivables 1401"/>
      <sheetName val="1530"/>
      <sheetName val="1531"/>
      <sheetName val="1570"/>
      <sheetName val="1450"/>
      <sheetName val="XREF"/>
      <sheetName val="Tickmarks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Target"/>
      <sheetName val="depreciation tes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ly Program"/>
    </sheetNames>
    <sheetDataSet>
      <sheetData sheetId="0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eakdown"/>
      <sheetName val="Salary test"/>
      <sheetName val="XREF"/>
      <sheetName val="Tickmarks"/>
      <sheetName val="summary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Target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</sheetNames>
    <sheetDataSet>
      <sheetData sheetId="0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е данные"/>
    </sheetNames>
    <sheetDataSet>
      <sheetData sheetId="0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kro"/>
    </sheetNames>
    <sheetDataSet>
      <sheetData sheetId="0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rint"/>
    </sheetNames>
    <sheetDataSet>
      <sheetData sheetId="0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loyee"/>
    </sheetNames>
    <sheetDataSet>
      <sheetData sheetId="0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ME_prices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ganda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MOND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LOW96"/>
    </sheetNames>
    <definedNames>
      <definedName name="[Macros Import].qbop"/>
    </defined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LOW96"/>
    </sheetNames>
    <definedNames>
      <definedName name="[Macros Import].qbop"/>
    </defined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"/>
      <sheetName val="WB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Imp"/>
      <sheetName val="in-ou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LOW96"/>
    </sheetNames>
    <definedNames>
      <definedName name="[Macros Import].qbop"/>
    </defined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"/>
      <sheetName val="WB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RES"/>
      <sheetName val="Input"/>
      <sheetName val="OUTPUT"/>
      <sheetName val="Tra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FSM2001 Functional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წმინდა_ამოღება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lagevermögen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User Defined Template"/>
      <sheetName val="UBT Georgia 2013-2015 v17"/>
      <sheetName val="UBT%20Georgia%202013-2015%20v17"/>
    </sheetNames>
    <definedNames>
      <definedName name="AxesFormat" sheetId="0"/>
      <definedName name="C.XAxisTicks2"/>
      <definedName name="C.XScaleSkip"/>
      <definedName name="Choices_Wrapper" sheetId="0"/>
      <definedName name="D.FreqNum"/>
      <definedName name="RunPool" sheetId="0"/>
      <definedName name="RunPurchase" sheetId="0"/>
      <definedName name="SumPool" sheetId="0"/>
      <definedName name="SumPurch" sheetId="0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B prog"/>
      <sheetName val="MS data prog"/>
      <sheetName val="int_calc"/>
      <sheetName val="NBG old"/>
      <sheetName val="red"/>
      <sheetName val="res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Debt Profile"/>
    </sheetNames>
    <sheetDataSet>
      <sheetData sheetId="0" refreshError="1"/>
      <sheetData sheetId="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Sheet"/>
      <sheetName val="Threshold Table"/>
      <sheetName val="Tickmarks"/>
      <sheetName val="Module1"/>
      <sheetName val="Determination of Threshold"/>
      <sheetName val="Analysis"/>
      <sheetName val="Controls"/>
      <sheetName val="Debt Profile"/>
    </sheetNames>
    <sheetDataSet>
      <sheetData sheetId="0" refreshError="1"/>
      <sheetData sheetId="1" refreshError="1">
        <row r="6">
          <cell r="A6">
            <v>1</v>
          </cell>
          <cell r="B6">
            <v>0.9</v>
          </cell>
          <cell r="C6">
            <v>4.5</v>
          </cell>
          <cell r="D6">
            <v>1</v>
          </cell>
          <cell r="E6">
            <v>0.45</v>
          </cell>
          <cell r="F6">
            <v>3</v>
          </cell>
        </row>
        <row r="7">
          <cell r="A7">
            <v>2</v>
          </cell>
          <cell r="B7">
            <v>0.85</v>
          </cell>
          <cell r="C7">
            <v>4.25</v>
          </cell>
          <cell r="D7">
            <v>2</v>
          </cell>
          <cell r="E7">
            <v>0.4</v>
          </cell>
          <cell r="F7">
            <v>2.67</v>
          </cell>
        </row>
        <row r="8">
          <cell r="A8">
            <v>4</v>
          </cell>
          <cell r="B8">
            <v>0.75</v>
          </cell>
          <cell r="C8">
            <v>3.75</v>
          </cell>
          <cell r="D8">
            <v>4</v>
          </cell>
          <cell r="E8">
            <v>0.35</v>
          </cell>
          <cell r="F8">
            <v>2.33</v>
          </cell>
        </row>
        <row r="9">
          <cell r="A9">
            <v>6</v>
          </cell>
          <cell r="B9">
            <v>0.65</v>
          </cell>
          <cell r="C9">
            <v>3.25</v>
          </cell>
          <cell r="D9">
            <v>6</v>
          </cell>
          <cell r="E9">
            <v>0.3</v>
          </cell>
          <cell r="F9">
            <v>2</v>
          </cell>
        </row>
        <row r="10">
          <cell r="A10">
            <v>12</v>
          </cell>
          <cell r="B10">
            <v>0.5</v>
          </cell>
          <cell r="C10">
            <v>2.5</v>
          </cell>
          <cell r="D10">
            <v>12</v>
          </cell>
          <cell r="E10">
            <v>0.25</v>
          </cell>
          <cell r="F10">
            <v>1.67</v>
          </cell>
        </row>
        <row r="11">
          <cell r="A11">
            <v>13</v>
          </cell>
          <cell r="B11">
            <v>0.4</v>
          </cell>
          <cell r="C11">
            <v>2</v>
          </cell>
          <cell r="D11">
            <v>13</v>
          </cell>
          <cell r="E11">
            <v>0.2</v>
          </cell>
          <cell r="F11">
            <v>1.33</v>
          </cell>
        </row>
      </sheetData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y Drivers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istics by Product (Source )"/>
      <sheetName val="Manual Input"/>
      <sheetName val="USD Conversion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CFS"/>
      <sheetName val="P&amp;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t Cap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"/>
      <sheetName val="PriceSyn"/>
    </sheetNames>
    <sheetDataSet>
      <sheetData sheetId="0" refreshError="1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Validation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"/>
      <sheetName val="Inputs"/>
    </sheetNames>
    <sheetDataSet>
      <sheetData sheetId="0" refreshError="1"/>
      <sheetData sheetId="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K"/>
    </sheet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</sheet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ბიზნეს ინფო"/>
    </sheetNames>
    <sheetDataSet>
      <sheetData sheetId="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ntry name lookup"/>
    </sheetNames>
    <sheetDataSet>
      <sheetData sheetId="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s"/>
    </sheetNames>
    <sheetDataSet>
      <sheetData sheetId="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FELINE PUMAS"/>
      <sheetName val="Cvt. Debt"/>
      <sheetName val="Common"/>
      <sheetName val="F. FLEXCAPS"/>
      <sheetName val="LY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&amp;T"/>
    </sheetNames>
    <sheetDataSet>
      <sheetData sheetId="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"/>
      <sheetName val="EON"/>
      <sheetName val="EXC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rMicro"/>
    </sheetNames>
    <sheetDataSet>
      <sheetData sheetId="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rSprint"/>
      <sheetName val="Employee"/>
    </sheetNames>
    <sheetDataSet>
      <sheetData sheetId="0" refreshError="1"/>
      <sheetData sheetId="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rVB"/>
    </sheetNames>
    <sheetDataSet>
      <sheetData sheetId="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"/>
    </sheetNames>
    <sheetDataSet>
      <sheetData sheetId="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-97"/>
    </sheetNames>
    <sheetDataSet>
      <sheetData sheetId="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Rates"/>
    </sheetNames>
    <sheetDataSet>
      <sheetData sheetId="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V_base"/>
    </sheetNames>
    <sheetDataSet>
      <sheetData sheetId="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</sheetNames>
    <sheetDataSet>
      <sheetData sheetId="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ty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Inputs"/>
    </sheetNames>
    <sheetDataSet>
      <sheetData sheetId="0" refreshError="1"/>
      <sheetData sheetId="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Assum"/>
    </sheetNames>
    <sheetDataSet>
      <sheetData sheetId="0" refreshError="1"/>
      <sheetData sheetId="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"/>
    </sheetNames>
    <sheetDataSet>
      <sheetData sheetId="0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bined Model"/>
    </sheetNames>
    <sheetDataSet>
      <sheetData sheetId="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Statement"/>
    </sheetNames>
    <sheetDataSet>
      <sheetData sheetId="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x Detail"/>
    </sheetNames>
    <sheetDataSet>
      <sheetData sheetId="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O Files Location"/>
    </sheetNames>
    <sheetDataSet>
      <sheetData sheetId="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(Priv.Cap)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RES"/>
    </sheetNames>
    <sheetDataSet>
      <sheetData sheetId="0" refreshError="1"/>
      <sheetData sheetId="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E"/>
      <sheetName val="Scenarios"/>
    </sheetNames>
    <sheetDataSet>
      <sheetData sheetId="0" refreshError="1"/>
      <sheetData sheetId="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</sheetNames>
    <sheetDataSet>
      <sheetData sheetId="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3-6 months deficit"/>
      <sheetName val="2012%203-6%20months%20deficit"/>
    </sheetNames>
    <definedNames>
      <definedName name="hkjh"/>
    </definedNames>
    <sheetDataSet>
      <sheetData sheetId="0" refreshError="1"/>
      <sheetData sheetId="1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asic Info"/>
      <sheetName val="Global"/>
      <sheetName val="Ecuador"/>
      <sheetName val="Uganda"/>
      <sheetName val="DRC"/>
      <sheetName val="Total Budget"/>
      <sheetName val="Assumptions"/>
    </sheetNames>
    <sheetDataSet>
      <sheetData sheetId="0" refreshError="1"/>
      <sheetData sheetId="1">
        <row r="39">
          <cell r="C39">
            <v>0.1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mestic"/>
      <sheetName val="mixed"/>
    </sheetNames>
    <sheetDataSet>
      <sheetData sheetId="0" refreshError="1"/>
      <sheetData sheetId="1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"/>
    </sheetNames>
    <sheetDataSet>
      <sheetData sheetId="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"/>
    </sheetNames>
    <sheetDataSet>
      <sheetData sheetId="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  <sheetName val="XREF"/>
      <sheetName val="Assumptions"/>
      <sheetName val="MOE"/>
      <sheetName val="Scenarios"/>
      <sheetName val="Basic Info"/>
      <sheetName val="Inputs"/>
    </sheetNames>
    <sheetDataSet>
      <sheetData sheetId="0" refreshError="1">
        <row r="1"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</row>
        <row r="2">
          <cell r="H2" t="str">
            <v>AJE</v>
          </cell>
          <cell r="I2" t="str">
            <v>Adjusted</v>
          </cell>
          <cell r="J2" t="str">
            <v>RJE</v>
          </cell>
          <cell r="K2" t="str">
            <v>Final</v>
          </cell>
        </row>
        <row r="3">
          <cell r="H3">
            <v>-10263</v>
          </cell>
          <cell r="I3">
            <v>0</v>
          </cell>
          <cell r="J3">
            <v>-10263</v>
          </cell>
        </row>
        <row r="4">
          <cell r="H4">
            <v>0</v>
          </cell>
          <cell r="I4">
            <v>-10263</v>
          </cell>
          <cell r="J4">
            <v>0</v>
          </cell>
          <cell r="K4">
            <v>-10263</v>
          </cell>
        </row>
        <row r="5">
          <cell r="H5">
            <v>0</v>
          </cell>
          <cell r="I5">
            <v>7096</v>
          </cell>
          <cell r="J5">
            <v>0</v>
          </cell>
          <cell r="K5">
            <v>7096</v>
          </cell>
        </row>
        <row r="6">
          <cell r="H6">
            <v>0</v>
          </cell>
          <cell r="I6">
            <v>8110</v>
          </cell>
          <cell r="J6">
            <v>0</v>
          </cell>
          <cell r="K6">
            <v>8110</v>
          </cell>
        </row>
        <row r="7"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H8">
            <v>0</v>
          </cell>
          <cell r="I8">
            <v>444</v>
          </cell>
          <cell r="J8">
            <v>0</v>
          </cell>
          <cell r="K8">
            <v>444</v>
          </cell>
        </row>
        <row r="9">
          <cell r="H9">
            <v>0</v>
          </cell>
          <cell r="I9">
            <v>13</v>
          </cell>
          <cell r="J9">
            <v>0</v>
          </cell>
          <cell r="K9">
            <v>13</v>
          </cell>
        </row>
        <row r="10">
          <cell r="H10">
            <v>0</v>
          </cell>
          <cell r="I10">
            <v>69</v>
          </cell>
          <cell r="J10">
            <v>0</v>
          </cell>
          <cell r="K10">
            <v>69</v>
          </cell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H18">
            <v>0</v>
          </cell>
          <cell r="I18">
            <v>2683</v>
          </cell>
          <cell r="J18">
            <v>0</v>
          </cell>
          <cell r="K18">
            <v>2683</v>
          </cell>
        </row>
        <row r="19">
          <cell r="H19">
            <v>0</v>
          </cell>
          <cell r="I19">
            <v>8434</v>
          </cell>
          <cell r="J19">
            <v>0</v>
          </cell>
          <cell r="K19">
            <v>8434</v>
          </cell>
        </row>
        <row r="20">
          <cell r="H20">
            <v>0</v>
          </cell>
          <cell r="I20">
            <v>1488</v>
          </cell>
          <cell r="J20">
            <v>0</v>
          </cell>
          <cell r="K20">
            <v>1488</v>
          </cell>
        </row>
        <row r="21">
          <cell r="H21">
            <v>0</v>
          </cell>
          <cell r="I21">
            <v>2137</v>
          </cell>
          <cell r="J21">
            <v>0</v>
          </cell>
          <cell r="K21">
            <v>2137</v>
          </cell>
        </row>
        <row r="22">
          <cell r="H22">
            <v>0</v>
          </cell>
          <cell r="I22">
            <v>-2137</v>
          </cell>
          <cell r="J22">
            <v>0</v>
          </cell>
          <cell r="K22">
            <v>-2137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H24">
            <v>0</v>
          </cell>
          <cell r="I24">
            <v>521</v>
          </cell>
          <cell r="J24">
            <v>0</v>
          </cell>
          <cell r="K24">
            <v>521</v>
          </cell>
        </row>
        <row r="25">
          <cell r="H25">
            <v>0</v>
          </cell>
          <cell r="I25">
            <v>-357</v>
          </cell>
          <cell r="J25">
            <v>0</v>
          </cell>
          <cell r="K25">
            <v>-357</v>
          </cell>
        </row>
        <row r="26">
          <cell r="H26">
            <v>0</v>
          </cell>
          <cell r="I26">
            <v>53</v>
          </cell>
          <cell r="J26">
            <v>0</v>
          </cell>
          <cell r="K26">
            <v>53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H29">
            <v>0</v>
          </cell>
          <cell r="I29">
            <v>18291</v>
          </cell>
          <cell r="J29">
            <v>0</v>
          </cell>
          <cell r="K29">
            <v>18291</v>
          </cell>
        </row>
        <row r="30">
          <cell r="H30">
            <v>0</v>
          </cell>
          <cell r="I30">
            <v>18291</v>
          </cell>
          <cell r="J30">
            <v>0</v>
          </cell>
          <cell r="K30">
            <v>18291</v>
          </cell>
        </row>
      </sheetData>
      <sheetData sheetId="1" refreshError="1">
        <row r="1"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</row>
        <row r="2">
          <cell r="H2" t="str">
            <v>AJE</v>
          </cell>
          <cell r="I2" t="str">
            <v>Adjusted</v>
          </cell>
          <cell r="J2" t="str">
            <v>RJE</v>
          </cell>
        </row>
        <row r="3">
          <cell r="G3">
            <v>0</v>
          </cell>
          <cell r="H3">
            <v>-10263</v>
          </cell>
          <cell r="I3">
            <v>0</v>
          </cell>
          <cell r="J3">
            <v>-10263</v>
          </cell>
        </row>
        <row r="4">
          <cell r="G4">
            <v>0</v>
          </cell>
          <cell r="H4">
            <v>7096</v>
          </cell>
          <cell r="I4">
            <v>0</v>
          </cell>
          <cell r="J4">
            <v>7096</v>
          </cell>
        </row>
        <row r="5">
          <cell r="G5">
            <v>0</v>
          </cell>
          <cell r="H5">
            <v>8110</v>
          </cell>
          <cell r="I5">
            <v>0</v>
          </cell>
          <cell r="J5">
            <v>8110</v>
          </cell>
        </row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G7">
            <v>0</v>
          </cell>
          <cell r="H7">
            <v>444</v>
          </cell>
          <cell r="I7">
            <v>0</v>
          </cell>
          <cell r="J7">
            <v>444</v>
          </cell>
        </row>
        <row r="8">
          <cell r="G8">
            <v>0</v>
          </cell>
          <cell r="H8">
            <v>13</v>
          </cell>
          <cell r="I8">
            <v>0</v>
          </cell>
          <cell r="J8">
            <v>13</v>
          </cell>
        </row>
        <row r="9">
          <cell r="G9">
            <v>0</v>
          </cell>
          <cell r="H9">
            <v>69</v>
          </cell>
          <cell r="I9">
            <v>0</v>
          </cell>
          <cell r="J9">
            <v>69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G17">
            <v>0</v>
          </cell>
          <cell r="H17">
            <v>2683</v>
          </cell>
          <cell r="I17">
            <v>0</v>
          </cell>
          <cell r="J17">
            <v>2683</v>
          </cell>
        </row>
        <row r="18">
          <cell r="G18">
            <v>0</v>
          </cell>
          <cell r="H18">
            <v>8434</v>
          </cell>
          <cell r="I18">
            <v>0</v>
          </cell>
          <cell r="J18">
            <v>8434</v>
          </cell>
        </row>
        <row r="19">
          <cell r="G19">
            <v>0</v>
          </cell>
          <cell r="H19">
            <v>1488</v>
          </cell>
          <cell r="I19">
            <v>0</v>
          </cell>
          <cell r="J19">
            <v>1488</v>
          </cell>
        </row>
        <row r="20">
          <cell r="G20">
            <v>0</v>
          </cell>
          <cell r="H20">
            <v>2137</v>
          </cell>
          <cell r="I20">
            <v>0</v>
          </cell>
          <cell r="J20">
            <v>2137</v>
          </cell>
        </row>
        <row r="21">
          <cell r="G21">
            <v>0</v>
          </cell>
          <cell r="H21">
            <v>-2137</v>
          </cell>
          <cell r="I21">
            <v>0</v>
          </cell>
          <cell r="J21">
            <v>-2137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G23">
            <v>0</v>
          </cell>
          <cell r="H23">
            <v>521</v>
          </cell>
          <cell r="I23">
            <v>0</v>
          </cell>
          <cell r="J23">
            <v>521</v>
          </cell>
        </row>
        <row r="24">
          <cell r="G24">
            <v>0</v>
          </cell>
          <cell r="H24">
            <v>-357</v>
          </cell>
          <cell r="I24">
            <v>0</v>
          </cell>
          <cell r="J24">
            <v>-357</v>
          </cell>
        </row>
        <row r="25">
          <cell r="G25">
            <v>0</v>
          </cell>
          <cell r="H25">
            <v>53</v>
          </cell>
          <cell r="I25">
            <v>0</v>
          </cell>
          <cell r="J25">
            <v>53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G28">
            <v>0</v>
          </cell>
          <cell r="H28">
            <v>18291</v>
          </cell>
          <cell r="I28">
            <v>0</v>
          </cell>
          <cell r="J28">
            <v>18291</v>
          </cell>
        </row>
        <row r="29">
          <cell r="G29">
            <v>0</v>
          </cell>
          <cell r="H29">
            <v>18291</v>
          </cell>
          <cell r="I29">
            <v>0</v>
          </cell>
          <cell r="J29">
            <v>18291</v>
          </cell>
        </row>
        <row r="30">
          <cell r="G30">
            <v>0</v>
          </cell>
          <cell r="H30">
            <v>6497</v>
          </cell>
          <cell r="I30">
            <v>0</v>
          </cell>
          <cell r="J30">
            <v>6497</v>
          </cell>
        </row>
        <row r="31">
          <cell r="G31">
            <v>0</v>
          </cell>
          <cell r="H31">
            <v>6497</v>
          </cell>
          <cell r="I31">
            <v>0</v>
          </cell>
          <cell r="J31">
            <v>6497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  <sheetName val="Basic Info"/>
      <sheetName val="Assumptions"/>
    </sheetNames>
    <sheetDataSet>
      <sheetData sheetId="0" refreshError="1">
        <row r="1">
          <cell r="F1" t="str">
            <v>Preliminary</v>
          </cell>
        </row>
        <row r="2">
          <cell r="F2" t="str">
            <v>Preliminary</v>
          </cell>
          <cell r="M2" t="str">
            <v>PY1</v>
          </cell>
        </row>
        <row r="3">
          <cell r="F3">
            <v>1</v>
          </cell>
        </row>
        <row r="4">
          <cell r="F4">
            <v>1</v>
          </cell>
          <cell r="M4">
            <v>0</v>
          </cell>
        </row>
        <row r="5">
          <cell r="F5">
            <v>823518</v>
          </cell>
          <cell r="M5">
            <v>69253</v>
          </cell>
        </row>
        <row r="6">
          <cell r="F6">
            <v>42971</v>
          </cell>
          <cell r="M6">
            <v>20486</v>
          </cell>
        </row>
        <row r="7">
          <cell r="F7">
            <v>866490</v>
          </cell>
          <cell r="M7">
            <v>89739</v>
          </cell>
        </row>
        <row r="8">
          <cell r="F8">
            <v>0</v>
          </cell>
        </row>
        <row r="9">
          <cell r="F9">
            <v>0</v>
          </cell>
          <cell r="M9">
            <v>0</v>
          </cell>
        </row>
        <row r="10">
          <cell r="F10">
            <v>0</v>
          </cell>
          <cell r="M10">
            <v>0</v>
          </cell>
        </row>
        <row r="11">
          <cell r="F11">
            <v>0</v>
          </cell>
          <cell r="M11">
            <v>0</v>
          </cell>
        </row>
        <row r="12">
          <cell r="F12">
            <v>0</v>
          </cell>
          <cell r="M12">
            <v>0</v>
          </cell>
        </row>
        <row r="13">
          <cell r="F13">
            <v>0</v>
          </cell>
          <cell r="M13">
            <v>0</v>
          </cell>
        </row>
        <row r="14">
          <cell r="F14">
            <v>0</v>
          </cell>
          <cell r="M14">
            <v>0</v>
          </cell>
        </row>
        <row r="15">
          <cell r="F15">
            <v>0</v>
          </cell>
          <cell r="M15">
            <v>0</v>
          </cell>
        </row>
        <row r="16">
          <cell r="F16">
            <v>0</v>
          </cell>
          <cell r="M16">
            <v>0</v>
          </cell>
        </row>
        <row r="17">
          <cell r="F17">
            <v>0</v>
          </cell>
          <cell r="M17">
            <v>20000</v>
          </cell>
        </row>
        <row r="18">
          <cell r="F18">
            <v>0</v>
          </cell>
          <cell r="M18">
            <v>20000</v>
          </cell>
        </row>
        <row r="19">
          <cell r="F19">
            <v>0</v>
          </cell>
        </row>
        <row r="20">
          <cell r="F20">
            <v>0</v>
          </cell>
          <cell r="M20">
            <v>0</v>
          </cell>
        </row>
        <row r="21">
          <cell r="F21">
            <v>0</v>
          </cell>
          <cell r="M21">
            <v>0</v>
          </cell>
        </row>
        <row r="22">
          <cell r="F22">
            <v>0</v>
          </cell>
        </row>
        <row r="23">
          <cell r="F23">
            <v>0</v>
          </cell>
          <cell r="M23">
            <v>0</v>
          </cell>
        </row>
        <row r="24">
          <cell r="F24">
            <v>0</v>
          </cell>
          <cell r="M24">
            <v>0</v>
          </cell>
        </row>
        <row r="25">
          <cell r="F25">
            <v>0</v>
          </cell>
          <cell r="M25">
            <v>0</v>
          </cell>
        </row>
        <row r="26">
          <cell r="F26">
            <v>0</v>
          </cell>
          <cell r="M26">
            <v>1137</v>
          </cell>
        </row>
        <row r="27">
          <cell r="F27">
            <v>0</v>
          </cell>
          <cell r="M27">
            <v>0</v>
          </cell>
        </row>
        <row r="28">
          <cell r="F28">
            <v>0</v>
          </cell>
          <cell r="M28">
            <v>1137</v>
          </cell>
        </row>
        <row r="29">
          <cell r="F29">
            <v>0</v>
          </cell>
        </row>
        <row r="30">
          <cell r="F30">
            <v>0</v>
          </cell>
          <cell r="M30">
            <v>0</v>
          </cell>
        </row>
        <row r="31">
          <cell r="F31">
            <v>0</v>
          </cell>
          <cell r="M31">
            <v>0</v>
          </cell>
        </row>
        <row r="32">
          <cell r="F32">
            <v>0</v>
          </cell>
          <cell r="M32">
            <v>0</v>
          </cell>
        </row>
        <row r="33">
          <cell r="F33">
            <v>866490</v>
          </cell>
          <cell r="M33">
            <v>110876</v>
          </cell>
        </row>
      </sheetData>
      <sheetData sheetId="1" refreshError="1">
        <row r="1">
          <cell r="F1" t="str">
            <v>Preliminary</v>
          </cell>
          <cell r="K1" t="str">
            <v>PY1</v>
          </cell>
        </row>
        <row r="2">
          <cell r="F2" t="str">
            <v>Preliminary</v>
          </cell>
        </row>
        <row r="3">
          <cell r="F3">
            <v>1</v>
          </cell>
          <cell r="K3">
            <v>0</v>
          </cell>
        </row>
        <row r="4">
          <cell r="F4">
            <v>823518</v>
          </cell>
          <cell r="K4">
            <v>69253</v>
          </cell>
        </row>
        <row r="5">
          <cell r="F5">
            <v>42971</v>
          </cell>
          <cell r="K5">
            <v>20486</v>
          </cell>
        </row>
        <row r="6">
          <cell r="F6">
            <v>866490</v>
          </cell>
          <cell r="K6">
            <v>89739</v>
          </cell>
        </row>
        <row r="7">
          <cell r="F7">
            <v>866490</v>
          </cell>
        </row>
        <row r="8">
          <cell r="F8">
            <v>0</v>
          </cell>
          <cell r="K8">
            <v>0</v>
          </cell>
        </row>
        <row r="9">
          <cell r="F9">
            <v>0</v>
          </cell>
          <cell r="K9">
            <v>0</v>
          </cell>
        </row>
        <row r="10">
          <cell r="F10">
            <v>0</v>
          </cell>
          <cell r="K10">
            <v>0</v>
          </cell>
        </row>
        <row r="11">
          <cell r="F11">
            <v>0</v>
          </cell>
          <cell r="K11">
            <v>0</v>
          </cell>
        </row>
        <row r="12">
          <cell r="F12">
            <v>0</v>
          </cell>
          <cell r="K12">
            <v>0</v>
          </cell>
        </row>
        <row r="13">
          <cell r="F13">
            <v>0</v>
          </cell>
          <cell r="K13">
            <v>0</v>
          </cell>
        </row>
        <row r="14">
          <cell r="F14">
            <v>0</v>
          </cell>
          <cell r="K14">
            <v>0</v>
          </cell>
        </row>
        <row r="15">
          <cell r="F15">
            <v>0</v>
          </cell>
          <cell r="K15">
            <v>0</v>
          </cell>
        </row>
        <row r="16">
          <cell r="F16">
            <v>0</v>
          </cell>
          <cell r="K16">
            <v>20000</v>
          </cell>
        </row>
        <row r="17">
          <cell r="F17">
            <v>0</v>
          </cell>
          <cell r="K17">
            <v>20000</v>
          </cell>
        </row>
        <row r="18">
          <cell r="F18">
            <v>0</v>
          </cell>
        </row>
        <row r="19">
          <cell r="F19">
            <v>0</v>
          </cell>
          <cell r="K19">
            <v>0</v>
          </cell>
        </row>
        <row r="20">
          <cell r="F20">
            <v>0</v>
          </cell>
          <cell r="K20">
            <v>0</v>
          </cell>
        </row>
        <row r="21">
          <cell r="F21">
            <v>0</v>
          </cell>
        </row>
        <row r="22">
          <cell r="F22">
            <v>0</v>
          </cell>
          <cell r="K22">
            <v>0</v>
          </cell>
        </row>
        <row r="23">
          <cell r="F23">
            <v>0</v>
          </cell>
          <cell r="K23">
            <v>0</v>
          </cell>
        </row>
        <row r="24">
          <cell r="F24">
            <v>0</v>
          </cell>
          <cell r="K24">
            <v>0</v>
          </cell>
        </row>
        <row r="25">
          <cell r="F25">
            <v>0</v>
          </cell>
          <cell r="K25">
            <v>1137</v>
          </cell>
        </row>
        <row r="26">
          <cell r="F26">
            <v>0</v>
          </cell>
          <cell r="K26">
            <v>0</v>
          </cell>
        </row>
        <row r="27">
          <cell r="F27">
            <v>0</v>
          </cell>
          <cell r="K27">
            <v>1137</v>
          </cell>
        </row>
        <row r="28">
          <cell r="F28">
            <v>0</v>
          </cell>
        </row>
        <row r="29">
          <cell r="F29">
            <v>0</v>
          </cell>
          <cell r="K29">
            <v>0</v>
          </cell>
        </row>
        <row r="30">
          <cell r="F30">
            <v>0</v>
          </cell>
          <cell r="K30">
            <v>0</v>
          </cell>
        </row>
        <row r="31">
          <cell r="F31">
            <v>0</v>
          </cell>
          <cell r="K31">
            <v>0</v>
          </cell>
        </row>
        <row r="32">
          <cell r="F32">
            <v>866490</v>
          </cell>
          <cell r="K32">
            <v>110876</v>
          </cell>
        </row>
        <row r="33">
          <cell r="F33">
            <v>866490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Inp1"/>
      <sheetName val="ModDef"/>
    </sheetNames>
    <sheetDataSet>
      <sheetData sheetId="0" refreshError="1"/>
      <sheetData sheetId="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"/>
    </sheetNames>
    <sheetDataSet>
      <sheetData sheetId="0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Def"/>
      <sheetName val="Model"/>
    </sheetNames>
    <sheetDataSet>
      <sheetData sheetId="0" refreshError="1"/>
      <sheetData sheetId="1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"/>
      <sheetName val="Links"/>
      <sheetName val="Lead"/>
    </sheetNames>
    <sheetDataSet>
      <sheetData sheetId="0" refreshError="1">
        <row r="5">
          <cell r="D5" t="str">
            <v>Fundación Paraguaya de Cooperación y Desarrollo</v>
          </cell>
        </row>
        <row r="6">
          <cell r="D6" t="str">
            <v>Miles de Guaranies</v>
          </cell>
        </row>
      </sheetData>
      <sheetData sheetId="1" refreshError="1"/>
      <sheetData sheetId="2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"/>
    </sheetNames>
    <sheetDataSet>
      <sheetData sheetId="0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დასახელება"/>
    </sheetNames>
    <sheetDataSet>
      <sheetData sheetId="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"/>
    </sheetNames>
    <sheetDataSet>
      <sheetData sheetId="0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"/>
    </sheetNames>
    <sheetDataSet>
      <sheetData sheetId="0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</sheetNames>
    <sheetDataSet>
      <sheetData sheetId="0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</sheetNames>
    <sheetDataSet>
      <sheetData sheetId="0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ly Raw Data"/>
      <sheetName val="Quarterly MacroFlow"/>
    </sheetNames>
    <sheetDataSet>
      <sheetData sheetId="0" refreshError="1"/>
      <sheetData sheetId="1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(Priv.Cap)"/>
    </sheetNames>
    <sheetDataSet>
      <sheetData sheetId="0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Movement Kyrg"/>
    </sheetNames>
    <sheetDataSet>
      <sheetData sheetId="0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"/>
    </sheetNames>
    <sheetDataSet>
      <sheetData sheetId="0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</sheetNames>
    <sheetDataSet>
      <sheetData sheetId="0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8"/>
  <sheetViews>
    <sheetView tabSelected="1" view="pageBreakPreview" zoomScaleNormal="100" zoomScaleSheetLayoutView="100" workbookViewId="0">
      <selection activeCell="H14" sqref="H14"/>
    </sheetView>
  </sheetViews>
  <sheetFormatPr defaultColWidth="4.140625" defaultRowHeight="12.75" x14ac:dyDescent="0.25"/>
  <cols>
    <col min="1" max="1" width="3.85546875" style="141" customWidth="1"/>
    <col min="2" max="2" width="42.42578125" style="142" customWidth="1"/>
    <col min="3" max="3" width="11.42578125" style="143" customWidth="1"/>
    <col min="4" max="4" width="16.7109375" style="143" customWidth="1"/>
    <col min="5" max="6" width="16.85546875" style="143" customWidth="1"/>
    <col min="7" max="7" width="11.42578125" style="143" customWidth="1"/>
    <col min="8" max="8" width="16.7109375" style="143" customWidth="1"/>
    <col min="9" max="9" width="17.42578125" style="143" customWidth="1"/>
    <col min="10" max="10" width="17.85546875" style="143" customWidth="1"/>
    <col min="11" max="11" width="12" style="143" customWidth="1"/>
    <col min="12" max="12" width="16.5703125" style="143" customWidth="1"/>
    <col min="13" max="13" width="16.7109375" style="143" customWidth="1"/>
    <col min="14" max="14" width="17.5703125" style="143" customWidth="1"/>
    <col min="15" max="221" width="9.140625" style="143" customWidth="1"/>
    <col min="222" max="234" width="4.140625" style="143"/>
    <col min="235" max="235" width="4.5703125" style="143" customWidth="1"/>
    <col min="236" max="236" width="57.85546875" style="143" customWidth="1"/>
    <col min="237" max="237" width="16.7109375" style="143" customWidth="1"/>
    <col min="238" max="238" width="17" style="143" customWidth="1"/>
    <col min="239" max="477" width="9.140625" style="143" customWidth="1"/>
    <col min="478" max="490" width="4.140625" style="143"/>
    <col min="491" max="491" width="4.5703125" style="143" customWidth="1"/>
    <col min="492" max="492" width="57.85546875" style="143" customWidth="1"/>
    <col min="493" max="493" width="16.7109375" style="143" customWidth="1"/>
    <col min="494" max="494" width="17" style="143" customWidth="1"/>
    <col min="495" max="733" width="9.140625" style="143" customWidth="1"/>
    <col min="734" max="746" width="4.140625" style="143"/>
    <col min="747" max="747" width="4.5703125" style="143" customWidth="1"/>
    <col min="748" max="748" width="57.85546875" style="143" customWidth="1"/>
    <col min="749" max="749" width="16.7109375" style="143" customWidth="1"/>
    <col min="750" max="750" width="17" style="143" customWidth="1"/>
    <col min="751" max="989" width="9.140625" style="143" customWidth="1"/>
    <col min="990" max="1002" width="4.140625" style="143"/>
    <col min="1003" max="1003" width="4.5703125" style="143" customWidth="1"/>
    <col min="1004" max="1004" width="57.85546875" style="143" customWidth="1"/>
    <col min="1005" max="1005" width="16.7109375" style="143" customWidth="1"/>
    <col min="1006" max="1006" width="17" style="143" customWidth="1"/>
    <col min="1007" max="1245" width="9.140625" style="143" customWidth="1"/>
    <col min="1246" max="1258" width="4.140625" style="143"/>
    <col min="1259" max="1259" width="4.5703125" style="143" customWidth="1"/>
    <col min="1260" max="1260" width="57.85546875" style="143" customWidth="1"/>
    <col min="1261" max="1261" width="16.7109375" style="143" customWidth="1"/>
    <col min="1262" max="1262" width="17" style="143" customWidth="1"/>
    <col min="1263" max="1501" width="9.140625" style="143" customWidth="1"/>
    <col min="1502" max="1514" width="4.140625" style="143"/>
    <col min="1515" max="1515" width="4.5703125" style="143" customWidth="1"/>
    <col min="1516" max="1516" width="57.85546875" style="143" customWidth="1"/>
    <col min="1517" max="1517" width="16.7109375" style="143" customWidth="1"/>
    <col min="1518" max="1518" width="17" style="143" customWidth="1"/>
    <col min="1519" max="1757" width="9.140625" style="143" customWidth="1"/>
    <col min="1758" max="1770" width="4.140625" style="143"/>
    <col min="1771" max="1771" width="4.5703125" style="143" customWidth="1"/>
    <col min="1772" max="1772" width="57.85546875" style="143" customWidth="1"/>
    <col min="1773" max="1773" width="16.7109375" style="143" customWidth="1"/>
    <col min="1774" max="1774" width="17" style="143" customWidth="1"/>
    <col min="1775" max="2013" width="9.140625" style="143" customWidth="1"/>
    <col min="2014" max="2026" width="4.140625" style="143"/>
    <col min="2027" max="2027" width="4.5703125" style="143" customWidth="1"/>
    <col min="2028" max="2028" width="57.85546875" style="143" customWidth="1"/>
    <col min="2029" max="2029" width="16.7109375" style="143" customWidth="1"/>
    <col min="2030" max="2030" width="17" style="143" customWidth="1"/>
    <col min="2031" max="2269" width="9.140625" style="143" customWidth="1"/>
    <col min="2270" max="2282" width="4.140625" style="143"/>
    <col min="2283" max="2283" width="4.5703125" style="143" customWidth="1"/>
    <col min="2284" max="2284" width="57.85546875" style="143" customWidth="1"/>
    <col min="2285" max="2285" width="16.7109375" style="143" customWidth="1"/>
    <col min="2286" max="2286" width="17" style="143" customWidth="1"/>
    <col min="2287" max="2525" width="9.140625" style="143" customWidth="1"/>
    <col min="2526" max="2538" width="4.140625" style="143"/>
    <col min="2539" max="2539" width="4.5703125" style="143" customWidth="1"/>
    <col min="2540" max="2540" width="57.85546875" style="143" customWidth="1"/>
    <col min="2541" max="2541" width="16.7109375" style="143" customWidth="1"/>
    <col min="2542" max="2542" width="17" style="143" customWidth="1"/>
    <col min="2543" max="2781" width="9.140625" style="143" customWidth="1"/>
    <col min="2782" max="2794" width="4.140625" style="143"/>
    <col min="2795" max="2795" width="4.5703125" style="143" customWidth="1"/>
    <col min="2796" max="2796" width="57.85546875" style="143" customWidth="1"/>
    <col min="2797" max="2797" width="16.7109375" style="143" customWidth="1"/>
    <col min="2798" max="2798" width="17" style="143" customWidth="1"/>
    <col min="2799" max="3037" width="9.140625" style="143" customWidth="1"/>
    <col min="3038" max="3050" width="4.140625" style="143"/>
    <col min="3051" max="3051" width="4.5703125" style="143" customWidth="1"/>
    <col min="3052" max="3052" width="57.85546875" style="143" customWidth="1"/>
    <col min="3053" max="3053" width="16.7109375" style="143" customWidth="1"/>
    <col min="3054" max="3054" width="17" style="143" customWidth="1"/>
    <col min="3055" max="3293" width="9.140625" style="143" customWidth="1"/>
    <col min="3294" max="3306" width="4.140625" style="143"/>
    <col min="3307" max="3307" width="4.5703125" style="143" customWidth="1"/>
    <col min="3308" max="3308" width="57.85546875" style="143" customWidth="1"/>
    <col min="3309" max="3309" width="16.7109375" style="143" customWidth="1"/>
    <col min="3310" max="3310" width="17" style="143" customWidth="1"/>
    <col min="3311" max="3549" width="9.140625" style="143" customWidth="1"/>
    <col min="3550" max="3562" width="4.140625" style="143"/>
    <col min="3563" max="3563" width="4.5703125" style="143" customWidth="1"/>
    <col min="3564" max="3564" width="57.85546875" style="143" customWidth="1"/>
    <col min="3565" max="3565" width="16.7109375" style="143" customWidth="1"/>
    <col min="3566" max="3566" width="17" style="143" customWidth="1"/>
    <col min="3567" max="3805" width="9.140625" style="143" customWidth="1"/>
    <col min="3806" max="3818" width="4.140625" style="143"/>
    <col min="3819" max="3819" width="4.5703125" style="143" customWidth="1"/>
    <col min="3820" max="3820" width="57.85546875" style="143" customWidth="1"/>
    <col min="3821" max="3821" width="16.7109375" style="143" customWidth="1"/>
    <col min="3822" max="3822" width="17" style="143" customWidth="1"/>
    <col min="3823" max="4061" width="9.140625" style="143" customWidth="1"/>
    <col min="4062" max="4074" width="4.140625" style="143"/>
    <col min="4075" max="4075" width="4.5703125" style="143" customWidth="1"/>
    <col min="4076" max="4076" width="57.85546875" style="143" customWidth="1"/>
    <col min="4077" max="4077" width="16.7109375" style="143" customWidth="1"/>
    <col min="4078" max="4078" width="17" style="143" customWidth="1"/>
    <col min="4079" max="4317" width="9.140625" style="143" customWidth="1"/>
    <col min="4318" max="4330" width="4.140625" style="143"/>
    <col min="4331" max="4331" width="4.5703125" style="143" customWidth="1"/>
    <col min="4332" max="4332" width="57.85546875" style="143" customWidth="1"/>
    <col min="4333" max="4333" width="16.7109375" style="143" customWidth="1"/>
    <col min="4334" max="4334" width="17" style="143" customWidth="1"/>
    <col min="4335" max="4573" width="9.140625" style="143" customWidth="1"/>
    <col min="4574" max="4586" width="4.140625" style="143"/>
    <col min="4587" max="4587" width="4.5703125" style="143" customWidth="1"/>
    <col min="4588" max="4588" width="57.85546875" style="143" customWidth="1"/>
    <col min="4589" max="4589" width="16.7109375" style="143" customWidth="1"/>
    <col min="4590" max="4590" width="17" style="143" customWidth="1"/>
    <col min="4591" max="4829" width="9.140625" style="143" customWidth="1"/>
    <col min="4830" max="4842" width="4.140625" style="143"/>
    <col min="4843" max="4843" width="4.5703125" style="143" customWidth="1"/>
    <col min="4844" max="4844" width="57.85546875" style="143" customWidth="1"/>
    <col min="4845" max="4845" width="16.7109375" style="143" customWidth="1"/>
    <col min="4846" max="4846" width="17" style="143" customWidth="1"/>
    <col min="4847" max="5085" width="9.140625" style="143" customWidth="1"/>
    <col min="5086" max="5098" width="4.140625" style="143"/>
    <col min="5099" max="5099" width="4.5703125" style="143" customWidth="1"/>
    <col min="5100" max="5100" width="57.85546875" style="143" customWidth="1"/>
    <col min="5101" max="5101" width="16.7109375" style="143" customWidth="1"/>
    <col min="5102" max="5102" width="17" style="143" customWidth="1"/>
    <col min="5103" max="5341" width="9.140625" style="143" customWidth="1"/>
    <col min="5342" max="5354" width="4.140625" style="143"/>
    <col min="5355" max="5355" width="4.5703125" style="143" customWidth="1"/>
    <col min="5356" max="5356" width="57.85546875" style="143" customWidth="1"/>
    <col min="5357" max="5357" width="16.7109375" style="143" customWidth="1"/>
    <col min="5358" max="5358" width="17" style="143" customWidth="1"/>
    <col min="5359" max="5597" width="9.140625" style="143" customWidth="1"/>
    <col min="5598" max="5610" width="4.140625" style="143"/>
    <col min="5611" max="5611" width="4.5703125" style="143" customWidth="1"/>
    <col min="5612" max="5612" width="57.85546875" style="143" customWidth="1"/>
    <col min="5613" max="5613" width="16.7109375" style="143" customWidth="1"/>
    <col min="5614" max="5614" width="17" style="143" customWidth="1"/>
    <col min="5615" max="5853" width="9.140625" style="143" customWidth="1"/>
    <col min="5854" max="5866" width="4.140625" style="143"/>
    <col min="5867" max="5867" width="4.5703125" style="143" customWidth="1"/>
    <col min="5868" max="5868" width="57.85546875" style="143" customWidth="1"/>
    <col min="5869" max="5869" width="16.7109375" style="143" customWidth="1"/>
    <col min="5870" max="5870" width="17" style="143" customWidth="1"/>
    <col min="5871" max="6109" width="9.140625" style="143" customWidth="1"/>
    <col min="6110" max="6122" width="4.140625" style="143"/>
    <col min="6123" max="6123" width="4.5703125" style="143" customWidth="1"/>
    <col min="6124" max="6124" width="57.85546875" style="143" customWidth="1"/>
    <col min="6125" max="6125" width="16.7109375" style="143" customWidth="1"/>
    <col min="6126" max="6126" width="17" style="143" customWidth="1"/>
    <col min="6127" max="6365" width="9.140625" style="143" customWidth="1"/>
    <col min="6366" max="6378" width="4.140625" style="143"/>
    <col min="6379" max="6379" width="4.5703125" style="143" customWidth="1"/>
    <col min="6380" max="6380" width="57.85546875" style="143" customWidth="1"/>
    <col min="6381" max="6381" width="16.7109375" style="143" customWidth="1"/>
    <col min="6382" max="6382" width="17" style="143" customWidth="1"/>
    <col min="6383" max="6621" width="9.140625" style="143" customWidth="1"/>
    <col min="6622" max="6634" width="4.140625" style="143"/>
    <col min="6635" max="6635" width="4.5703125" style="143" customWidth="1"/>
    <col min="6636" max="6636" width="57.85546875" style="143" customWidth="1"/>
    <col min="6637" max="6637" width="16.7109375" style="143" customWidth="1"/>
    <col min="6638" max="6638" width="17" style="143" customWidth="1"/>
    <col min="6639" max="6877" width="9.140625" style="143" customWidth="1"/>
    <col min="6878" max="6890" width="4.140625" style="143"/>
    <col min="6891" max="6891" width="4.5703125" style="143" customWidth="1"/>
    <col min="6892" max="6892" width="57.85546875" style="143" customWidth="1"/>
    <col min="6893" max="6893" width="16.7109375" style="143" customWidth="1"/>
    <col min="6894" max="6894" width="17" style="143" customWidth="1"/>
    <col min="6895" max="7133" width="9.140625" style="143" customWidth="1"/>
    <col min="7134" max="7146" width="4.140625" style="143"/>
    <col min="7147" max="7147" width="4.5703125" style="143" customWidth="1"/>
    <col min="7148" max="7148" width="57.85546875" style="143" customWidth="1"/>
    <col min="7149" max="7149" width="16.7109375" style="143" customWidth="1"/>
    <col min="7150" max="7150" width="17" style="143" customWidth="1"/>
    <col min="7151" max="7389" width="9.140625" style="143" customWidth="1"/>
    <col min="7390" max="7402" width="4.140625" style="143"/>
    <col min="7403" max="7403" width="4.5703125" style="143" customWidth="1"/>
    <col min="7404" max="7404" width="57.85546875" style="143" customWidth="1"/>
    <col min="7405" max="7405" width="16.7109375" style="143" customWidth="1"/>
    <col min="7406" max="7406" width="17" style="143" customWidth="1"/>
    <col min="7407" max="7645" width="9.140625" style="143" customWidth="1"/>
    <col min="7646" max="7658" width="4.140625" style="143"/>
    <col min="7659" max="7659" width="4.5703125" style="143" customWidth="1"/>
    <col min="7660" max="7660" width="57.85546875" style="143" customWidth="1"/>
    <col min="7661" max="7661" width="16.7109375" style="143" customWidth="1"/>
    <col min="7662" max="7662" width="17" style="143" customWidth="1"/>
    <col min="7663" max="7901" width="9.140625" style="143" customWidth="1"/>
    <col min="7902" max="7914" width="4.140625" style="143"/>
    <col min="7915" max="7915" width="4.5703125" style="143" customWidth="1"/>
    <col min="7916" max="7916" width="57.85546875" style="143" customWidth="1"/>
    <col min="7917" max="7917" width="16.7109375" style="143" customWidth="1"/>
    <col min="7918" max="7918" width="17" style="143" customWidth="1"/>
    <col min="7919" max="8157" width="9.140625" style="143" customWidth="1"/>
    <col min="8158" max="8170" width="4.140625" style="143"/>
    <col min="8171" max="8171" width="4.5703125" style="143" customWidth="1"/>
    <col min="8172" max="8172" width="57.85546875" style="143" customWidth="1"/>
    <col min="8173" max="8173" width="16.7109375" style="143" customWidth="1"/>
    <col min="8174" max="8174" width="17" style="143" customWidth="1"/>
    <col min="8175" max="8413" width="9.140625" style="143" customWidth="1"/>
    <col min="8414" max="8426" width="4.140625" style="143"/>
    <col min="8427" max="8427" width="4.5703125" style="143" customWidth="1"/>
    <col min="8428" max="8428" width="57.85546875" style="143" customWidth="1"/>
    <col min="8429" max="8429" width="16.7109375" style="143" customWidth="1"/>
    <col min="8430" max="8430" width="17" style="143" customWidth="1"/>
    <col min="8431" max="8669" width="9.140625" style="143" customWidth="1"/>
    <col min="8670" max="8682" width="4.140625" style="143"/>
    <col min="8683" max="8683" width="4.5703125" style="143" customWidth="1"/>
    <col min="8684" max="8684" width="57.85546875" style="143" customWidth="1"/>
    <col min="8685" max="8685" width="16.7109375" style="143" customWidth="1"/>
    <col min="8686" max="8686" width="17" style="143" customWidth="1"/>
    <col min="8687" max="8925" width="9.140625" style="143" customWidth="1"/>
    <col min="8926" max="8938" width="4.140625" style="143"/>
    <col min="8939" max="8939" width="4.5703125" style="143" customWidth="1"/>
    <col min="8940" max="8940" width="57.85546875" style="143" customWidth="1"/>
    <col min="8941" max="8941" width="16.7109375" style="143" customWidth="1"/>
    <col min="8942" max="8942" width="17" style="143" customWidth="1"/>
    <col min="8943" max="9181" width="9.140625" style="143" customWidth="1"/>
    <col min="9182" max="9194" width="4.140625" style="143"/>
    <col min="9195" max="9195" width="4.5703125" style="143" customWidth="1"/>
    <col min="9196" max="9196" width="57.85546875" style="143" customWidth="1"/>
    <col min="9197" max="9197" width="16.7109375" style="143" customWidth="1"/>
    <col min="9198" max="9198" width="17" style="143" customWidth="1"/>
    <col min="9199" max="9437" width="9.140625" style="143" customWidth="1"/>
    <col min="9438" max="9450" width="4.140625" style="143"/>
    <col min="9451" max="9451" width="4.5703125" style="143" customWidth="1"/>
    <col min="9452" max="9452" width="57.85546875" style="143" customWidth="1"/>
    <col min="9453" max="9453" width="16.7109375" style="143" customWidth="1"/>
    <col min="9454" max="9454" width="17" style="143" customWidth="1"/>
    <col min="9455" max="9693" width="9.140625" style="143" customWidth="1"/>
    <col min="9694" max="9706" width="4.140625" style="143"/>
    <col min="9707" max="9707" width="4.5703125" style="143" customWidth="1"/>
    <col min="9708" max="9708" width="57.85546875" style="143" customWidth="1"/>
    <col min="9709" max="9709" width="16.7109375" style="143" customWidth="1"/>
    <col min="9710" max="9710" width="17" style="143" customWidth="1"/>
    <col min="9711" max="9949" width="9.140625" style="143" customWidth="1"/>
    <col min="9950" max="9962" width="4.140625" style="143"/>
    <col min="9963" max="9963" width="4.5703125" style="143" customWidth="1"/>
    <col min="9964" max="9964" width="57.85546875" style="143" customWidth="1"/>
    <col min="9965" max="9965" width="16.7109375" style="143" customWidth="1"/>
    <col min="9966" max="9966" width="17" style="143" customWidth="1"/>
    <col min="9967" max="10205" width="9.140625" style="143" customWidth="1"/>
    <col min="10206" max="10218" width="4.140625" style="143"/>
    <col min="10219" max="10219" width="4.5703125" style="143" customWidth="1"/>
    <col min="10220" max="10220" width="57.85546875" style="143" customWidth="1"/>
    <col min="10221" max="10221" width="16.7109375" style="143" customWidth="1"/>
    <col min="10222" max="10222" width="17" style="143" customWidth="1"/>
    <col min="10223" max="10461" width="9.140625" style="143" customWidth="1"/>
    <col min="10462" max="10474" width="4.140625" style="143"/>
    <col min="10475" max="10475" width="4.5703125" style="143" customWidth="1"/>
    <col min="10476" max="10476" width="57.85546875" style="143" customWidth="1"/>
    <col min="10477" max="10477" width="16.7109375" style="143" customWidth="1"/>
    <col min="10478" max="10478" width="17" style="143" customWidth="1"/>
    <col min="10479" max="10717" width="9.140625" style="143" customWidth="1"/>
    <col min="10718" max="10730" width="4.140625" style="143"/>
    <col min="10731" max="10731" width="4.5703125" style="143" customWidth="1"/>
    <col min="10732" max="10732" width="57.85546875" style="143" customWidth="1"/>
    <col min="10733" max="10733" width="16.7109375" style="143" customWidth="1"/>
    <col min="10734" max="10734" width="17" style="143" customWidth="1"/>
    <col min="10735" max="10973" width="9.140625" style="143" customWidth="1"/>
    <col min="10974" max="10986" width="4.140625" style="143"/>
    <col min="10987" max="10987" width="4.5703125" style="143" customWidth="1"/>
    <col min="10988" max="10988" width="57.85546875" style="143" customWidth="1"/>
    <col min="10989" max="10989" width="16.7109375" style="143" customWidth="1"/>
    <col min="10990" max="10990" width="17" style="143" customWidth="1"/>
    <col min="10991" max="11229" width="9.140625" style="143" customWidth="1"/>
    <col min="11230" max="11242" width="4.140625" style="143"/>
    <col min="11243" max="11243" width="4.5703125" style="143" customWidth="1"/>
    <col min="11244" max="11244" width="57.85546875" style="143" customWidth="1"/>
    <col min="11245" max="11245" width="16.7109375" style="143" customWidth="1"/>
    <col min="11246" max="11246" width="17" style="143" customWidth="1"/>
    <col min="11247" max="11485" width="9.140625" style="143" customWidth="1"/>
    <col min="11486" max="11498" width="4.140625" style="143"/>
    <col min="11499" max="11499" width="4.5703125" style="143" customWidth="1"/>
    <col min="11500" max="11500" width="57.85546875" style="143" customWidth="1"/>
    <col min="11501" max="11501" width="16.7109375" style="143" customWidth="1"/>
    <col min="11502" max="11502" width="17" style="143" customWidth="1"/>
    <col min="11503" max="11741" width="9.140625" style="143" customWidth="1"/>
    <col min="11742" max="11754" width="4.140625" style="143"/>
    <col min="11755" max="11755" width="4.5703125" style="143" customWidth="1"/>
    <col min="11756" max="11756" width="57.85546875" style="143" customWidth="1"/>
    <col min="11757" max="11757" width="16.7109375" style="143" customWidth="1"/>
    <col min="11758" max="11758" width="17" style="143" customWidth="1"/>
    <col min="11759" max="11997" width="9.140625" style="143" customWidth="1"/>
    <col min="11998" max="12010" width="4.140625" style="143"/>
    <col min="12011" max="12011" width="4.5703125" style="143" customWidth="1"/>
    <col min="12012" max="12012" width="57.85546875" style="143" customWidth="1"/>
    <col min="12013" max="12013" width="16.7109375" style="143" customWidth="1"/>
    <col min="12014" max="12014" width="17" style="143" customWidth="1"/>
    <col min="12015" max="12253" width="9.140625" style="143" customWidth="1"/>
    <col min="12254" max="12266" width="4.140625" style="143"/>
    <col min="12267" max="12267" width="4.5703125" style="143" customWidth="1"/>
    <col min="12268" max="12268" width="57.85546875" style="143" customWidth="1"/>
    <col min="12269" max="12269" width="16.7109375" style="143" customWidth="1"/>
    <col min="12270" max="12270" width="17" style="143" customWidth="1"/>
    <col min="12271" max="12509" width="9.140625" style="143" customWidth="1"/>
    <col min="12510" max="12522" width="4.140625" style="143"/>
    <col min="12523" max="12523" width="4.5703125" style="143" customWidth="1"/>
    <col min="12524" max="12524" width="57.85546875" style="143" customWidth="1"/>
    <col min="12525" max="12525" width="16.7109375" style="143" customWidth="1"/>
    <col min="12526" max="12526" width="17" style="143" customWidth="1"/>
    <col min="12527" max="12765" width="9.140625" style="143" customWidth="1"/>
    <col min="12766" max="12778" width="4.140625" style="143"/>
    <col min="12779" max="12779" width="4.5703125" style="143" customWidth="1"/>
    <col min="12780" max="12780" width="57.85546875" style="143" customWidth="1"/>
    <col min="12781" max="12781" width="16.7109375" style="143" customWidth="1"/>
    <col min="12782" max="12782" width="17" style="143" customWidth="1"/>
    <col min="12783" max="13021" width="9.140625" style="143" customWidth="1"/>
    <col min="13022" max="13034" width="4.140625" style="143"/>
    <col min="13035" max="13035" width="4.5703125" style="143" customWidth="1"/>
    <col min="13036" max="13036" width="57.85546875" style="143" customWidth="1"/>
    <col min="13037" max="13037" width="16.7109375" style="143" customWidth="1"/>
    <col min="13038" max="13038" width="17" style="143" customWidth="1"/>
    <col min="13039" max="13277" width="9.140625" style="143" customWidth="1"/>
    <col min="13278" max="13290" width="4.140625" style="143"/>
    <col min="13291" max="13291" width="4.5703125" style="143" customWidth="1"/>
    <col min="13292" max="13292" width="57.85546875" style="143" customWidth="1"/>
    <col min="13293" max="13293" width="16.7109375" style="143" customWidth="1"/>
    <col min="13294" max="13294" width="17" style="143" customWidth="1"/>
    <col min="13295" max="13533" width="9.140625" style="143" customWidth="1"/>
    <col min="13534" max="13546" width="4.140625" style="143"/>
    <col min="13547" max="13547" width="4.5703125" style="143" customWidth="1"/>
    <col min="13548" max="13548" width="57.85546875" style="143" customWidth="1"/>
    <col min="13549" max="13549" width="16.7109375" style="143" customWidth="1"/>
    <col min="13550" max="13550" width="17" style="143" customWidth="1"/>
    <col min="13551" max="13789" width="9.140625" style="143" customWidth="1"/>
    <col min="13790" max="13802" width="4.140625" style="143"/>
    <col min="13803" max="13803" width="4.5703125" style="143" customWidth="1"/>
    <col min="13804" max="13804" width="57.85546875" style="143" customWidth="1"/>
    <col min="13805" max="13805" width="16.7109375" style="143" customWidth="1"/>
    <col min="13806" max="13806" width="17" style="143" customWidth="1"/>
    <col min="13807" max="14045" width="9.140625" style="143" customWidth="1"/>
    <col min="14046" max="14058" width="4.140625" style="143"/>
    <col min="14059" max="14059" width="4.5703125" style="143" customWidth="1"/>
    <col min="14060" max="14060" width="57.85546875" style="143" customWidth="1"/>
    <col min="14061" max="14061" width="16.7109375" style="143" customWidth="1"/>
    <col min="14062" max="14062" width="17" style="143" customWidth="1"/>
    <col min="14063" max="14301" width="9.140625" style="143" customWidth="1"/>
    <col min="14302" max="14314" width="4.140625" style="143"/>
    <col min="14315" max="14315" width="4.5703125" style="143" customWidth="1"/>
    <col min="14316" max="14316" width="57.85546875" style="143" customWidth="1"/>
    <col min="14317" max="14317" width="16.7109375" style="143" customWidth="1"/>
    <col min="14318" max="14318" width="17" style="143" customWidth="1"/>
    <col min="14319" max="14557" width="9.140625" style="143" customWidth="1"/>
    <col min="14558" max="14570" width="4.140625" style="143"/>
    <col min="14571" max="14571" width="4.5703125" style="143" customWidth="1"/>
    <col min="14572" max="14572" width="57.85546875" style="143" customWidth="1"/>
    <col min="14573" max="14573" width="16.7109375" style="143" customWidth="1"/>
    <col min="14574" max="14574" width="17" style="143" customWidth="1"/>
    <col min="14575" max="14813" width="9.140625" style="143" customWidth="1"/>
    <col min="14814" max="14826" width="4.140625" style="143"/>
    <col min="14827" max="14827" width="4.5703125" style="143" customWidth="1"/>
    <col min="14828" max="14828" width="57.85546875" style="143" customWidth="1"/>
    <col min="14829" max="14829" width="16.7109375" style="143" customWidth="1"/>
    <col min="14830" max="14830" width="17" style="143" customWidth="1"/>
    <col min="14831" max="15069" width="9.140625" style="143" customWidth="1"/>
    <col min="15070" max="15082" width="4.140625" style="143"/>
    <col min="15083" max="15083" width="4.5703125" style="143" customWidth="1"/>
    <col min="15084" max="15084" width="57.85546875" style="143" customWidth="1"/>
    <col min="15085" max="15085" width="16.7109375" style="143" customWidth="1"/>
    <col min="15086" max="15086" width="17" style="143" customWidth="1"/>
    <col min="15087" max="15325" width="9.140625" style="143" customWidth="1"/>
    <col min="15326" max="15338" width="4.140625" style="143"/>
    <col min="15339" max="15339" width="4.5703125" style="143" customWidth="1"/>
    <col min="15340" max="15340" width="57.85546875" style="143" customWidth="1"/>
    <col min="15341" max="15341" width="16.7109375" style="143" customWidth="1"/>
    <col min="15342" max="15342" width="17" style="143" customWidth="1"/>
    <col min="15343" max="15581" width="9.140625" style="143" customWidth="1"/>
    <col min="15582" max="15594" width="4.140625" style="143"/>
    <col min="15595" max="15595" width="4.5703125" style="143" customWidth="1"/>
    <col min="15596" max="15596" width="57.85546875" style="143" customWidth="1"/>
    <col min="15597" max="15597" width="16.7109375" style="143" customWidth="1"/>
    <col min="15598" max="15598" width="17" style="143" customWidth="1"/>
    <col min="15599" max="15837" width="9.140625" style="143" customWidth="1"/>
    <col min="15838" max="15850" width="4.140625" style="143"/>
    <col min="15851" max="15851" width="4.5703125" style="143" customWidth="1"/>
    <col min="15852" max="15852" width="57.85546875" style="143" customWidth="1"/>
    <col min="15853" max="15853" width="16.7109375" style="143" customWidth="1"/>
    <col min="15854" max="15854" width="17" style="143" customWidth="1"/>
    <col min="15855" max="16093" width="9.140625" style="143" customWidth="1"/>
    <col min="16094" max="16106" width="4.140625" style="143"/>
    <col min="16107" max="16107" width="4.5703125" style="143" customWidth="1"/>
    <col min="16108" max="16108" width="57.85546875" style="143" customWidth="1"/>
    <col min="16109" max="16109" width="16.7109375" style="143" customWidth="1"/>
    <col min="16110" max="16110" width="17" style="143" customWidth="1"/>
    <col min="16111" max="16349" width="9.140625" style="143" customWidth="1"/>
    <col min="16350" max="16384" width="4.140625" style="143"/>
  </cols>
  <sheetData>
    <row r="1" spans="1:14" ht="32.25" customHeight="1" x14ac:dyDescent="0.25">
      <c r="F1" s="144"/>
      <c r="I1" s="144"/>
      <c r="K1" s="144"/>
      <c r="L1" s="144"/>
    </row>
    <row r="2" spans="1:14" ht="57" customHeight="1" x14ac:dyDescent="0.25">
      <c r="A2" s="312" t="s">
        <v>185</v>
      </c>
      <c r="B2" s="312"/>
      <c r="C2" s="312"/>
      <c r="D2" s="312"/>
      <c r="E2" s="312"/>
      <c r="F2" s="312"/>
      <c r="G2" s="145"/>
      <c r="H2" s="145"/>
      <c r="I2" s="145"/>
      <c r="J2" s="145"/>
      <c r="K2" s="145"/>
      <c r="L2" s="145"/>
      <c r="M2" s="145"/>
      <c r="N2" s="145"/>
    </row>
    <row r="3" spans="1:14" ht="57" customHeight="1" x14ac:dyDescent="0.25">
      <c r="A3" s="146"/>
      <c r="B3" s="146"/>
      <c r="C3" s="313" t="s">
        <v>211</v>
      </c>
      <c r="D3" s="314"/>
      <c r="E3" s="315"/>
      <c r="F3" s="316"/>
      <c r="G3" s="313" t="s">
        <v>212</v>
      </c>
      <c r="H3" s="314"/>
      <c r="I3" s="315"/>
      <c r="J3" s="316"/>
      <c r="K3" s="313" t="s">
        <v>213</v>
      </c>
      <c r="L3" s="314"/>
      <c r="M3" s="315"/>
      <c r="N3" s="316"/>
    </row>
    <row r="4" spans="1:14" ht="102" customHeight="1" x14ac:dyDescent="0.25">
      <c r="A4" s="147" t="s">
        <v>168</v>
      </c>
      <c r="B4" s="147" t="s">
        <v>66</v>
      </c>
      <c r="C4" s="148" t="s">
        <v>67</v>
      </c>
      <c r="D4" s="148" t="s">
        <v>214</v>
      </c>
      <c r="E4" s="148" t="s">
        <v>163</v>
      </c>
      <c r="F4" s="148" t="s">
        <v>164</v>
      </c>
      <c r="G4" s="148" t="s">
        <v>67</v>
      </c>
      <c r="H4" s="148" t="s">
        <v>214</v>
      </c>
      <c r="I4" s="148" t="s">
        <v>163</v>
      </c>
      <c r="J4" s="148" t="s">
        <v>164</v>
      </c>
      <c r="K4" s="148" t="s">
        <v>67</v>
      </c>
      <c r="L4" s="158" t="s">
        <v>215</v>
      </c>
      <c r="M4" s="148" t="s">
        <v>163</v>
      </c>
      <c r="N4" s="148" t="s">
        <v>164</v>
      </c>
    </row>
    <row r="5" spans="1:14" ht="33.75" customHeight="1" x14ac:dyDescent="0.25">
      <c r="A5" s="149">
        <v>1</v>
      </c>
      <c r="B5" s="150" t="s">
        <v>68</v>
      </c>
      <c r="C5" s="151">
        <f>'ცენტრალური აპარატი '!D279</f>
        <v>327</v>
      </c>
      <c r="D5" s="151">
        <v>300</v>
      </c>
      <c r="E5" s="151">
        <f>'ცენტრალური აპარატი '!G279</f>
        <v>448250</v>
      </c>
      <c r="F5" s="151">
        <f>'ცენტრალური აპარატი '!H279</f>
        <v>5379000</v>
      </c>
      <c r="G5" s="151">
        <f>'ცენტრალური აპარატი '!I279</f>
        <v>278</v>
      </c>
      <c r="H5" s="151">
        <v>265</v>
      </c>
      <c r="I5" s="151">
        <f>'ცენტრალური აპარატი '!L279</f>
        <v>424600</v>
      </c>
      <c r="J5" s="151">
        <f>'ცენტრალური აპარატი '!M279</f>
        <v>5095200</v>
      </c>
      <c r="K5" s="151">
        <f>C5-G5</f>
        <v>49</v>
      </c>
      <c r="L5" s="151">
        <f>D5-H5</f>
        <v>35</v>
      </c>
      <c r="M5" s="152">
        <f>E5-I5</f>
        <v>23650</v>
      </c>
      <c r="N5" s="152">
        <f>F5-J5</f>
        <v>283800</v>
      </c>
    </row>
    <row r="6" spans="1:14" ht="33.75" customHeight="1" x14ac:dyDescent="0.25">
      <c r="A6" s="149">
        <v>2</v>
      </c>
      <c r="B6" s="153" t="s">
        <v>157</v>
      </c>
      <c r="C6" s="151">
        <f>საშტატო_თბილისი!D34</f>
        <v>168</v>
      </c>
      <c r="D6" s="151">
        <v>157</v>
      </c>
      <c r="E6" s="151">
        <f>საშტატო_თბილისი!G34</f>
        <v>103550</v>
      </c>
      <c r="F6" s="151">
        <f>საშტატო_თბილისი!H34</f>
        <v>1242600</v>
      </c>
      <c r="G6" s="151">
        <f>საშტატო_თბილისი!I34</f>
        <v>111</v>
      </c>
      <c r="H6" s="151">
        <v>111</v>
      </c>
      <c r="I6" s="151">
        <f>საშტატო_თბილისი!L34</f>
        <v>90200</v>
      </c>
      <c r="J6" s="151">
        <f>საშტატო_თბილისი!M34</f>
        <v>1082400</v>
      </c>
      <c r="K6" s="151">
        <f t="shared" ref="K6:K8" si="0">C6-G6</f>
        <v>57</v>
      </c>
      <c r="L6" s="151">
        <f t="shared" ref="L6:L8" si="1">D6-H6</f>
        <v>46</v>
      </c>
      <c r="M6" s="152">
        <f t="shared" ref="M6:M8" si="2">E6-I6</f>
        <v>13350</v>
      </c>
      <c r="N6" s="152">
        <f t="shared" ref="N6:N8" si="3">F6-J6</f>
        <v>160200</v>
      </c>
    </row>
    <row r="7" spans="1:14" ht="38.25" customHeight="1" x14ac:dyDescent="0.25">
      <c r="A7" s="149">
        <v>3</v>
      </c>
      <c r="B7" s="153" t="s">
        <v>158</v>
      </c>
      <c r="C7" s="151">
        <f>'საშტატო_რეგიონები '!D501</f>
        <v>772</v>
      </c>
      <c r="D7" s="151">
        <v>686</v>
      </c>
      <c r="E7" s="151">
        <f>'საშტატო_რეგიონები '!G501</f>
        <v>510450</v>
      </c>
      <c r="F7" s="151">
        <f>'საშტატო_რეგიონები '!H501</f>
        <v>6125400</v>
      </c>
      <c r="G7" s="151">
        <f>'საშტატო_რეგიონები '!I501</f>
        <v>548</v>
      </c>
      <c r="H7" s="151">
        <f>551-44-10</f>
        <v>497</v>
      </c>
      <c r="I7" s="151">
        <f>'საშტატო_რეგიონები '!L501</f>
        <v>445050</v>
      </c>
      <c r="J7" s="151">
        <f>'საშტატო_რეგიონები '!M501</f>
        <v>5340600</v>
      </c>
      <c r="K7" s="151">
        <f t="shared" si="0"/>
        <v>224</v>
      </c>
      <c r="L7" s="151">
        <f t="shared" si="1"/>
        <v>189</v>
      </c>
      <c r="M7" s="152">
        <f t="shared" si="2"/>
        <v>65400</v>
      </c>
      <c r="N7" s="152">
        <f t="shared" si="3"/>
        <v>784800</v>
      </c>
    </row>
    <row r="8" spans="1:14" s="157" customFormat="1" ht="33.75" customHeight="1" x14ac:dyDescent="0.25">
      <c r="A8" s="154" t="s">
        <v>69</v>
      </c>
      <c r="B8" s="154"/>
      <c r="C8" s="155">
        <f t="shared" ref="C8:J8" si="4">SUM(C5:C7)</f>
        <v>1267</v>
      </c>
      <c r="D8" s="155">
        <f>SUM(D5:D7)</f>
        <v>1143</v>
      </c>
      <c r="E8" s="155">
        <f t="shared" si="4"/>
        <v>1062250</v>
      </c>
      <c r="F8" s="155">
        <f t="shared" si="4"/>
        <v>12747000</v>
      </c>
      <c r="G8" s="155">
        <f t="shared" si="4"/>
        <v>937</v>
      </c>
      <c r="H8" s="155">
        <f>SUM(H5:H7)</f>
        <v>873</v>
      </c>
      <c r="I8" s="155">
        <f t="shared" si="4"/>
        <v>959850</v>
      </c>
      <c r="J8" s="155">
        <f t="shared" si="4"/>
        <v>11518200</v>
      </c>
      <c r="K8" s="155">
        <f t="shared" si="0"/>
        <v>330</v>
      </c>
      <c r="L8" s="160">
        <f t="shared" si="1"/>
        <v>270</v>
      </c>
      <c r="M8" s="156">
        <f t="shared" si="2"/>
        <v>102400</v>
      </c>
      <c r="N8" s="156">
        <f t="shared" si="3"/>
        <v>1228800</v>
      </c>
    </row>
  </sheetData>
  <mergeCells count="4">
    <mergeCell ref="A2:F2"/>
    <mergeCell ref="C3:F3"/>
    <mergeCell ref="G3:J3"/>
    <mergeCell ref="K3:N3"/>
  </mergeCells>
  <printOptions horizontalCentered="1"/>
  <pageMargins left="0" right="0" top="0.511811023622047" bottom="0" header="0.15748031496063" footer="0.66929133858267698"/>
  <pageSetup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79"/>
  <sheetViews>
    <sheetView view="pageBreakPreview" zoomScaleNormal="100" zoomScaleSheetLayoutView="100" workbookViewId="0">
      <pane ySplit="3" topLeftCell="A199" activePane="bottomLeft" state="frozen"/>
      <selection activeCell="F49" sqref="F49"/>
      <selection pane="bottomLeft" activeCell="J217" sqref="J217"/>
    </sheetView>
  </sheetViews>
  <sheetFormatPr defaultColWidth="12.5703125" defaultRowHeight="15" x14ac:dyDescent="0.25"/>
  <cols>
    <col min="1" max="1" width="3.85546875" style="19" customWidth="1"/>
    <col min="2" max="2" width="5.28515625" style="27" customWidth="1"/>
    <col min="3" max="3" width="43.5703125" style="76" customWidth="1"/>
    <col min="4" max="4" width="15.5703125" style="17" customWidth="1"/>
    <col min="5" max="5" width="16.140625" style="18" customWidth="1"/>
    <col min="6" max="6" width="18.28515625" style="30" customWidth="1"/>
    <col min="7" max="7" width="18.85546875" style="30" customWidth="1"/>
    <col min="8" max="8" width="18.85546875" style="32" customWidth="1"/>
    <col min="9" max="9" width="15.5703125" style="17" customWidth="1"/>
    <col min="10" max="10" width="16.140625" style="18" customWidth="1"/>
    <col min="11" max="11" width="18.28515625" style="30" customWidth="1"/>
    <col min="12" max="12" width="18.85546875" style="30" customWidth="1"/>
    <col min="13" max="13" width="18.85546875" style="32" customWidth="1"/>
    <col min="14" max="14" width="15.5703125" style="17" customWidth="1"/>
    <col min="15" max="15" width="16.140625" style="18" customWidth="1"/>
    <col min="16" max="16" width="18.28515625" style="30" customWidth="1"/>
    <col min="17" max="17" width="18.85546875" style="30" customWidth="1"/>
    <col min="18" max="18" width="18.85546875" style="32" customWidth="1"/>
    <col min="19" max="202" width="9.140625" style="19" customWidth="1"/>
    <col min="203" max="203" width="42.140625" style="19" customWidth="1"/>
    <col min="204" max="204" width="10.5703125" style="19" customWidth="1"/>
    <col min="205" max="205" width="10" style="19" customWidth="1"/>
    <col min="206" max="16384" width="12.5703125" style="19"/>
  </cols>
  <sheetData>
    <row r="1" spans="2:18" ht="24" customHeight="1" x14ac:dyDescent="0.25">
      <c r="H1" s="31" t="s">
        <v>154</v>
      </c>
      <c r="M1" s="31" t="s">
        <v>154</v>
      </c>
      <c r="R1" s="31" t="s">
        <v>154</v>
      </c>
    </row>
    <row r="2" spans="2:18" ht="51" customHeight="1" x14ac:dyDescent="0.25">
      <c r="B2" s="317" t="s">
        <v>186</v>
      </c>
      <c r="C2" s="317"/>
      <c r="D2" s="317"/>
      <c r="E2" s="317"/>
      <c r="F2" s="317"/>
      <c r="G2" s="317"/>
      <c r="H2" s="318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2:18" s="20" customFormat="1" ht="75" x14ac:dyDescent="0.25">
      <c r="B3" s="26" t="s">
        <v>168</v>
      </c>
      <c r="C3" s="77" t="s">
        <v>160</v>
      </c>
      <c r="D3" s="100" t="s">
        <v>0</v>
      </c>
      <c r="E3" s="99" t="s">
        <v>161</v>
      </c>
      <c r="F3" s="100" t="s">
        <v>162</v>
      </c>
      <c r="G3" s="100" t="s">
        <v>163</v>
      </c>
      <c r="H3" s="100" t="s">
        <v>164</v>
      </c>
      <c r="I3" s="103" t="s">
        <v>0</v>
      </c>
      <c r="J3" s="102" t="s">
        <v>161</v>
      </c>
      <c r="K3" s="103" t="s">
        <v>162</v>
      </c>
      <c r="L3" s="103" t="s">
        <v>163</v>
      </c>
      <c r="M3" s="103" t="s">
        <v>164</v>
      </c>
      <c r="N3" s="106" t="s">
        <v>0</v>
      </c>
      <c r="O3" s="105" t="s">
        <v>161</v>
      </c>
      <c r="P3" s="106" t="s">
        <v>162</v>
      </c>
      <c r="Q3" s="106" t="s">
        <v>163</v>
      </c>
      <c r="R3" s="106" t="s">
        <v>164</v>
      </c>
    </row>
    <row r="4" spans="2:18" x14ac:dyDescent="0.25">
      <c r="B4" s="28"/>
      <c r="C4" s="78" t="s">
        <v>12</v>
      </c>
      <c r="D4" s="79">
        <v>1</v>
      </c>
      <c r="E4" s="24"/>
      <c r="F4" s="80">
        <v>5600</v>
      </c>
      <c r="G4" s="80">
        <f>D4*F4</f>
        <v>5600</v>
      </c>
      <c r="H4" s="80">
        <f>G4*12</f>
        <v>67200</v>
      </c>
      <c r="I4" s="115">
        <v>1</v>
      </c>
      <c r="J4" s="116">
        <v>5.6</v>
      </c>
      <c r="K4" s="113">
        <f t="shared" ref="K4:K5" si="0">J4*1000</f>
        <v>5600</v>
      </c>
      <c r="L4" s="113">
        <f t="shared" ref="L4:L5" si="1">I4*K4</f>
        <v>5600</v>
      </c>
      <c r="M4" s="113">
        <f t="shared" ref="M4:M5" si="2">L4*12</f>
        <v>67200</v>
      </c>
      <c r="N4" s="79">
        <f>D4-I4</f>
        <v>0</v>
      </c>
      <c r="O4" s="24"/>
      <c r="P4" s="80">
        <f>F4-K4</f>
        <v>0</v>
      </c>
      <c r="Q4" s="80">
        <f>G4-L4</f>
        <v>0</v>
      </c>
      <c r="R4" s="80">
        <f>H4-M4</f>
        <v>0</v>
      </c>
    </row>
    <row r="5" spans="2:18" x14ac:dyDescent="0.25">
      <c r="B5" s="28"/>
      <c r="C5" s="78" t="s">
        <v>13</v>
      </c>
      <c r="D5" s="79">
        <v>3</v>
      </c>
      <c r="E5" s="24"/>
      <c r="F5" s="80">
        <v>4800</v>
      </c>
      <c r="G5" s="80">
        <f t="shared" ref="G5:G8" si="3">D5*F5</f>
        <v>14400</v>
      </c>
      <c r="H5" s="80">
        <f t="shared" ref="H5:H8" si="4">G5*12</f>
        <v>172800</v>
      </c>
      <c r="I5" s="115">
        <v>3</v>
      </c>
      <c r="J5" s="116">
        <v>4.8</v>
      </c>
      <c r="K5" s="113">
        <f t="shared" si="0"/>
        <v>4800</v>
      </c>
      <c r="L5" s="113">
        <f t="shared" si="1"/>
        <v>14400</v>
      </c>
      <c r="M5" s="113">
        <f t="shared" si="2"/>
        <v>172800</v>
      </c>
      <c r="N5" s="79">
        <f t="shared" ref="N5:N12" si="5">D5-I5</f>
        <v>0</v>
      </c>
      <c r="O5" s="24"/>
      <c r="P5" s="80">
        <f t="shared" ref="P5:P12" si="6">F5-K5</f>
        <v>0</v>
      </c>
      <c r="Q5" s="80">
        <f t="shared" ref="Q5:Q12" si="7">G5-L5</f>
        <v>0</v>
      </c>
      <c r="R5" s="80">
        <f t="shared" ref="R5:R12" si="8">H5-M5</f>
        <v>0</v>
      </c>
    </row>
    <row r="6" spans="2:18" x14ac:dyDescent="0.25">
      <c r="B6" s="28"/>
      <c r="C6" s="78" t="s">
        <v>14</v>
      </c>
      <c r="D6" s="79">
        <v>1</v>
      </c>
      <c r="E6" s="24"/>
      <c r="F6" s="80">
        <v>3200</v>
      </c>
      <c r="G6" s="80">
        <f t="shared" si="3"/>
        <v>3200</v>
      </c>
      <c r="H6" s="80">
        <f t="shared" si="4"/>
        <v>38400</v>
      </c>
      <c r="I6" s="79"/>
      <c r="J6" s="24"/>
      <c r="K6" s="80">
        <v>3200</v>
      </c>
      <c r="L6" s="80">
        <f t="shared" ref="L6:L12" si="9">I6*K6</f>
        <v>0</v>
      </c>
      <c r="M6" s="80">
        <f t="shared" ref="M6:M12" si="10">L6*12</f>
        <v>0</v>
      </c>
      <c r="N6" s="79">
        <f t="shared" si="5"/>
        <v>1</v>
      </c>
      <c r="O6" s="24"/>
      <c r="P6" s="80">
        <f t="shared" si="6"/>
        <v>0</v>
      </c>
      <c r="Q6" s="80">
        <f t="shared" si="7"/>
        <v>3200</v>
      </c>
      <c r="R6" s="80">
        <f t="shared" si="8"/>
        <v>38400</v>
      </c>
    </row>
    <row r="7" spans="2:18" x14ac:dyDescent="0.25">
      <c r="B7" s="28"/>
      <c r="C7" s="78" t="s">
        <v>14</v>
      </c>
      <c r="D7" s="79">
        <v>1</v>
      </c>
      <c r="E7" s="24"/>
      <c r="F7" s="80">
        <v>2200</v>
      </c>
      <c r="G7" s="80">
        <f t="shared" si="3"/>
        <v>2200</v>
      </c>
      <c r="H7" s="80">
        <f t="shared" si="4"/>
        <v>26400</v>
      </c>
      <c r="I7" s="79"/>
      <c r="J7" s="24"/>
      <c r="K7" s="80">
        <v>2200</v>
      </c>
      <c r="L7" s="80">
        <f t="shared" si="9"/>
        <v>0</v>
      </c>
      <c r="M7" s="80">
        <f t="shared" si="10"/>
        <v>0</v>
      </c>
      <c r="N7" s="79">
        <f t="shared" si="5"/>
        <v>1</v>
      </c>
      <c r="O7" s="24"/>
      <c r="P7" s="80">
        <f t="shared" si="6"/>
        <v>0</v>
      </c>
      <c r="Q7" s="80">
        <f t="shared" si="7"/>
        <v>2200</v>
      </c>
      <c r="R7" s="80">
        <f t="shared" si="8"/>
        <v>26400</v>
      </c>
    </row>
    <row r="8" spans="2:18" x14ac:dyDescent="0.25">
      <c r="B8" s="28"/>
      <c r="C8" s="78" t="s">
        <v>14</v>
      </c>
      <c r="D8" s="79">
        <v>1</v>
      </c>
      <c r="E8" s="24"/>
      <c r="F8" s="80">
        <v>1900</v>
      </c>
      <c r="G8" s="80">
        <f t="shared" si="3"/>
        <v>1900</v>
      </c>
      <c r="H8" s="80">
        <f t="shared" si="4"/>
        <v>22800</v>
      </c>
      <c r="I8" s="79"/>
      <c r="J8" s="24"/>
      <c r="K8" s="80">
        <v>1900</v>
      </c>
      <c r="L8" s="80">
        <f t="shared" si="9"/>
        <v>0</v>
      </c>
      <c r="M8" s="80">
        <f t="shared" si="10"/>
        <v>0</v>
      </c>
      <c r="N8" s="79">
        <f t="shared" si="5"/>
        <v>1</v>
      </c>
      <c r="O8" s="24"/>
      <c r="P8" s="80">
        <f t="shared" si="6"/>
        <v>0</v>
      </c>
      <c r="Q8" s="80">
        <f t="shared" si="7"/>
        <v>1900</v>
      </c>
      <c r="R8" s="80">
        <f t="shared" si="8"/>
        <v>22800</v>
      </c>
    </row>
    <row r="9" spans="2:18" x14ac:dyDescent="0.25">
      <c r="B9" s="28"/>
      <c r="C9" s="110" t="s">
        <v>189</v>
      </c>
      <c r="D9" s="79"/>
      <c r="E9" s="24"/>
      <c r="F9" s="80"/>
      <c r="G9" s="80"/>
      <c r="H9" s="80"/>
      <c r="I9" s="111">
        <v>1</v>
      </c>
      <c r="J9" s="112">
        <v>1.3</v>
      </c>
      <c r="K9" s="113">
        <f t="shared" ref="K9:K12" si="11">J9*1000</f>
        <v>1300</v>
      </c>
      <c r="L9" s="114">
        <f t="shared" si="9"/>
        <v>1300</v>
      </c>
      <c r="M9" s="114">
        <f t="shared" si="10"/>
        <v>15600</v>
      </c>
      <c r="N9" s="79">
        <f t="shared" si="5"/>
        <v>-1</v>
      </c>
      <c r="O9" s="24"/>
      <c r="P9" s="80">
        <f t="shared" si="6"/>
        <v>-1300</v>
      </c>
      <c r="Q9" s="80">
        <f t="shared" si="7"/>
        <v>-1300</v>
      </c>
      <c r="R9" s="80">
        <f t="shared" si="8"/>
        <v>-15600</v>
      </c>
    </row>
    <row r="10" spans="2:18" x14ac:dyDescent="0.25">
      <c r="B10" s="28"/>
      <c r="C10" s="110" t="s">
        <v>190</v>
      </c>
      <c r="D10" s="79"/>
      <c r="E10" s="24"/>
      <c r="F10" s="80"/>
      <c r="G10" s="80"/>
      <c r="H10" s="80"/>
      <c r="I10" s="111">
        <v>3</v>
      </c>
      <c r="J10" s="112">
        <v>1.2</v>
      </c>
      <c r="K10" s="113">
        <f t="shared" si="11"/>
        <v>1200</v>
      </c>
      <c r="L10" s="114">
        <f t="shared" si="9"/>
        <v>3600</v>
      </c>
      <c r="M10" s="114">
        <f t="shared" si="10"/>
        <v>43200</v>
      </c>
      <c r="N10" s="79">
        <f t="shared" si="5"/>
        <v>-3</v>
      </c>
      <c r="O10" s="24"/>
      <c r="P10" s="80">
        <f t="shared" si="6"/>
        <v>-1200</v>
      </c>
      <c r="Q10" s="80">
        <f t="shared" si="7"/>
        <v>-3600</v>
      </c>
      <c r="R10" s="80">
        <f t="shared" si="8"/>
        <v>-43200</v>
      </c>
    </row>
    <row r="11" spans="2:18" ht="30" x14ac:dyDescent="0.25">
      <c r="B11" s="28"/>
      <c r="C11" s="110" t="s">
        <v>191</v>
      </c>
      <c r="D11" s="79"/>
      <c r="E11" s="24"/>
      <c r="F11" s="80"/>
      <c r="G11" s="80"/>
      <c r="H11" s="80"/>
      <c r="I11" s="111">
        <v>1</v>
      </c>
      <c r="J11" s="112">
        <v>2.5</v>
      </c>
      <c r="K11" s="113">
        <f t="shared" si="11"/>
        <v>2500</v>
      </c>
      <c r="L11" s="114">
        <f t="shared" si="9"/>
        <v>2500</v>
      </c>
      <c r="M11" s="114">
        <f t="shared" si="10"/>
        <v>30000</v>
      </c>
      <c r="N11" s="79">
        <f t="shared" si="5"/>
        <v>-1</v>
      </c>
      <c r="O11" s="24"/>
      <c r="P11" s="80">
        <f t="shared" si="6"/>
        <v>-2500</v>
      </c>
      <c r="Q11" s="80">
        <f t="shared" si="7"/>
        <v>-2500</v>
      </c>
      <c r="R11" s="80">
        <f t="shared" si="8"/>
        <v>-30000</v>
      </c>
    </row>
    <row r="12" spans="2:18" ht="30" x14ac:dyDescent="0.25">
      <c r="B12" s="28"/>
      <c r="C12" s="110" t="s">
        <v>192</v>
      </c>
      <c r="D12" s="79"/>
      <c r="E12" s="24"/>
      <c r="F12" s="80"/>
      <c r="G12" s="80"/>
      <c r="H12" s="80"/>
      <c r="I12" s="111">
        <v>1</v>
      </c>
      <c r="J12" s="112">
        <v>2.5</v>
      </c>
      <c r="K12" s="113">
        <f t="shared" si="11"/>
        <v>2500</v>
      </c>
      <c r="L12" s="114">
        <f t="shared" si="9"/>
        <v>2500</v>
      </c>
      <c r="M12" s="114">
        <f t="shared" si="10"/>
        <v>30000</v>
      </c>
      <c r="N12" s="79">
        <f t="shared" si="5"/>
        <v>-1</v>
      </c>
      <c r="O12" s="24"/>
      <c r="P12" s="80">
        <f t="shared" si="6"/>
        <v>-2500</v>
      </c>
      <c r="Q12" s="80">
        <f t="shared" si="7"/>
        <v>-2500</v>
      </c>
      <c r="R12" s="80">
        <f t="shared" si="8"/>
        <v>-30000</v>
      </c>
    </row>
    <row r="13" spans="2:18" s="21" customFormat="1" x14ac:dyDescent="0.25">
      <c r="B13" s="81" t="s">
        <v>169</v>
      </c>
      <c r="C13" s="82" t="s">
        <v>166</v>
      </c>
      <c r="D13" s="83">
        <f>SUM(D14:D19)</f>
        <v>11</v>
      </c>
      <c r="E13" s="83"/>
      <c r="F13" s="84"/>
      <c r="G13" s="84">
        <f>SUM(G14:G19)</f>
        <v>17850</v>
      </c>
      <c r="H13" s="84">
        <f>SUM(H14:H19)</f>
        <v>214200</v>
      </c>
      <c r="I13" s="83">
        <f>SUM(I14:I19)</f>
        <v>0</v>
      </c>
      <c r="J13" s="83"/>
      <c r="K13" s="84"/>
      <c r="L13" s="84">
        <f>SUM(L14:L19)</f>
        <v>0</v>
      </c>
      <c r="M13" s="84">
        <f>SUM(M14:M19)</f>
        <v>0</v>
      </c>
      <c r="N13" s="87">
        <f>D13-I13</f>
        <v>11</v>
      </c>
      <c r="O13" s="87"/>
      <c r="P13" s="89">
        <f>F13-K13</f>
        <v>0</v>
      </c>
      <c r="Q13" s="89">
        <f>G13-L13</f>
        <v>17850</v>
      </c>
      <c r="R13" s="89">
        <f>H13-M13</f>
        <v>214200</v>
      </c>
    </row>
    <row r="14" spans="2:18" x14ac:dyDescent="0.25">
      <c r="B14" s="28"/>
      <c r="C14" s="78" t="s">
        <v>165</v>
      </c>
      <c r="D14" s="79">
        <v>1</v>
      </c>
      <c r="E14" s="24">
        <v>3.6</v>
      </c>
      <c r="F14" s="85">
        <f>E14*1000</f>
        <v>3600</v>
      </c>
      <c r="G14" s="85">
        <f t="shared" ref="G14:G19" si="12">D14*F14</f>
        <v>3600</v>
      </c>
      <c r="H14" s="80">
        <f t="shared" ref="H14:H19" si="13">G14*12</f>
        <v>43200</v>
      </c>
      <c r="I14" s="79"/>
      <c r="J14" s="24"/>
      <c r="K14" s="85"/>
      <c r="L14" s="85"/>
      <c r="M14" s="80"/>
      <c r="N14" s="87">
        <f t="shared" ref="N14:N20" si="14">D14-I14</f>
        <v>1</v>
      </c>
      <c r="O14" s="87"/>
      <c r="P14" s="89">
        <f t="shared" ref="P14:P20" si="15">F14-K14</f>
        <v>3600</v>
      </c>
      <c r="Q14" s="89">
        <f t="shared" ref="Q14:Q20" si="16">G14-L14</f>
        <v>3600</v>
      </c>
      <c r="R14" s="89">
        <f t="shared" ref="R14:R20" si="17">H14-M14</f>
        <v>43200</v>
      </c>
    </row>
    <row r="15" spans="2:18" x14ac:dyDescent="0.25">
      <c r="B15" s="28"/>
      <c r="C15" s="78" t="s">
        <v>167</v>
      </c>
      <c r="D15" s="79">
        <v>1</v>
      </c>
      <c r="E15" s="24">
        <v>2.8</v>
      </c>
      <c r="F15" s="85">
        <f t="shared" ref="F15:F19" si="18">E15*1000</f>
        <v>2800</v>
      </c>
      <c r="G15" s="85">
        <f t="shared" si="12"/>
        <v>2800</v>
      </c>
      <c r="H15" s="80">
        <f t="shared" si="13"/>
        <v>33600</v>
      </c>
      <c r="I15" s="79"/>
      <c r="J15" s="24"/>
      <c r="K15" s="85"/>
      <c r="L15" s="85"/>
      <c r="M15" s="80"/>
      <c r="N15" s="87">
        <f t="shared" si="14"/>
        <v>1</v>
      </c>
      <c r="O15" s="87"/>
      <c r="P15" s="89">
        <f t="shared" si="15"/>
        <v>2800</v>
      </c>
      <c r="Q15" s="89">
        <f t="shared" si="16"/>
        <v>2800</v>
      </c>
      <c r="R15" s="89">
        <f t="shared" si="17"/>
        <v>33600</v>
      </c>
    </row>
    <row r="16" spans="2:18" x14ac:dyDescent="0.25">
      <c r="B16" s="28"/>
      <c r="C16" s="78" t="s">
        <v>19</v>
      </c>
      <c r="D16" s="79">
        <v>1</v>
      </c>
      <c r="E16" s="24">
        <v>1.6</v>
      </c>
      <c r="F16" s="85">
        <f t="shared" si="18"/>
        <v>1600</v>
      </c>
      <c r="G16" s="85">
        <f t="shared" ref="G16" si="19">D16*F16</f>
        <v>1600</v>
      </c>
      <c r="H16" s="80">
        <f t="shared" ref="H16" si="20">G16*12</f>
        <v>19200</v>
      </c>
      <c r="I16" s="79"/>
      <c r="J16" s="24"/>
      <c r="K16" s="85"/>
      <c r="L16" s="85"/>
      <c r="M16" s="80"/>
      <c r="N16" s="87">
        <f t="shared" si="14"/>
        <v>1</v>
      </c>
      <c r="O16" s="87"/>
      <c r="P16" s="89">
        <f t="shared" si="15"/>
        <v>1600</v>
      </c>
      <c r="Q16" s="89">
        <f t="shared" si="16"/>
        <v>1600</v>
      </c>
      <c r="R16" s="89">
        <f t="shared" si="17"/>
        <v>19200</v>
      </c>
    </row>
    <row r="17" spans="2:18" x14ac:dyDescent="0.25">
      <c r="B17" s="28"/>
      <c r="C17" s="78" t="s">
        <v>19</v>
      </c>
      <c r="D17" s="79">
        <v>2</v>
      </c>
      <c r="E17" s="24">
        <v>1.4</v>
      </c>
      <c r="F17" s="85">
        <f t="shared" si="18"/>
        <v>1400</v>
      </c>
      <c r="G17" s="85">
        <f t="shared" si="12"/>
        <v>2800</v>
      </c>
      <c r="H17" s="80">
        <f t="shared" si="13"/>
        <v>33600</v>
      </c>
      <c r="I17" s="79"/>
      <c r="J17" s="24"/>
      <c r="K17" s="85"/>
      <c r="L17" s="85"/>
      <c r="M17" s="80"/>
      <c r="N17" s="87">
        <f t="shared" si="14"/>
        <v>2</v>
      </c>
      <c r="O17" s="87"/>
      <c r="P17" s="89">
        <f t="shared" si="15"/>
        <v>1400</v>
      </c>
      <c r="Q17" s="89">
        <f t="shared" si="16"/>
        <v>2800</v>
      </c>
      <c r="R17" s="89">
        <f t="shared" si="17"/>
        <v>33600</v>
      </c>
    </row>
    <row r="18" spans="2:18" x14ac:dyDescent="0.25">
      <c r="B18" s="28"/>
      <c r="C18" s="78" t="s">
        <v>19</v>
      </c>
      <c r="D18" s="79">
        <v>1</v>
      </c>
      <c r="E18" s="24">
        <v>1.3</v>
      </c>
      <c r="F18" s="85">
        <f t="shared" si="18"/>
        <v>1300</v>
      </c>
      <c r="G18" s="85">
        <f t="shared" si="12"/>
        <v>1300</v>
      </c>
      <c r="H18" s="80">
        <f t="shared" si="13"/>
        <v>15600</v>
      </c>
      <c r="I18" s="79"/>
      <c r="J18" s="24"/>
      <c r="K18" s="85"/>
      <c r="L18" s="85"/>
      <c r="M18" s="80"/>
      <c r="N18" s="87">
        <f t="shared" si="14"/>
        <v>1</v>
      </c>
      <c r="O18" s="87"/>
      <c r="P18" s="89">
        <f t="shared" si="15"/>
        <v>1300</v>
      </c>
      <c r="Q18" s="89">
        <f t="shared" si="16"/>
        <v>1300</v>
      </c>
      <c r="R18" s="89">
        <f t="shared" si="17"/>
        <v>15600</v>
      </c>
    </row>
    <row r="19" spans="2:18" x14ac:dyDescent="0.25">
      <c r="B19" s="28"/>
      <c r="C19" s="78" t="s">
        <v>19</v>
      </c>
      <c r="D19" s="79">
        <v>5</v>
      </c>
      <c r="E19" s="24">
        <v>1.1499999999999999</v>
      </c>
      <c r="F19" s="85">
        <f t="shared" si="18"/>
        <v>1150</v>
      </c>
      <c r="G19" s="80">
        <f t="shared" si="12"/>
        <v>5750</v>
      </c>
      <c r="H19" s="80">
        <f t="shared" si="13"/>
        <v>69000</v>
      </c>
      <c r="I19" s="79"/>
      <c r="J19" s="24"/>
      <c r="K19" s="85"/>
      <c r="L19" s="80"/>
      <c r="M19" s="80"/>
      <c r="N19" s="87">
        <f t="shared" si="14"/>
        <v>5</v>
      </c>
      <c r="O19" s="87"/>
      <c r="P19" s="89">
        <f t="shared" si="15"/>
        <v>1150</v>
      </c>
      <c r="Q19" s="89">
        <f t="shared" si="16"/>
        <v>5750</v>
      </c>
      <c r="R19" s="89">
        <f t="shared" si="17"/>
        <v>69000</v>
      </c>
    </row>
    <row r="20" spans="2:18" s="21" customFormat="1" ht="30" x14ac:dyDescent="0.25">
      <c r="B20" s="81" t="s">
        <v>169</v>
      </c>
      <c r="C20" s="117" t="s">
        <v>193</v>
      </c>
      <c r="D20" s="83">
        <f>SUM(D21:D26)</f>
        <v>0</v>
      </c>
      <c r="E20" s="83"/>
      <c r="F20" s="84"/>
      <c r="G20" s="84">
        <f>SUM(G21:G26)</f>
        <v>0</v>
      </c>
      <c r="H20" s="84">
        <f>SUM(H21:H26)</f>
        <v>0</v>
      </c>
      <c r="I20" s="131">
        <f>I21+I22+I23+I26</f>
        <v>31</v>
      </c>
      <c r="J20" s="131"/>
      <c r="K20" s="132"/>
      <c r="L20" s="132">
        <f>L21+L22+L23+L26</f>
        <v>45150</v>
      </c>
      <c r="M20" s="132">
        <f>M21+M22+M23+M26</f>
        <v>541800</v>
      </c>
      <c r="N20" s="87">
        <f t="shared" si="14"/>
        <v>-31</v>
      </c>
      <c r="O20" s="87"/>
      <c r="P20" s="89">
        <f t="shared" si="15"/>
        <v>0</v>
      </c>
      <c r="Q20" s="89">
        <f t="shared" si="16"/>
        <v>-45150</v>
      </c>
      <c r="R20" s="89">
        <f t="shared" si="17"/>
        <v>-541800</v>
      </c>
    </row>
    <row r="21" spans="2:18" x14ac:dyDescent="0.25">
      <c r="B21" s="28"/>
      <c r="C21" s="118" t="s">
        <v>28</v>
      </c>
      <c r="D21" s="79"/>
      <c r="E21" s="24"/>
      <c r="F21" s="85"/>
      <c r="G21" s="85"/>
      <c r="H21" s="80"/>
      <c r="I21" s="115">
        <v>1</v>
      </c>
      <c r="J21" s="116">
        <v>3.6</v>
      </c>
      <c r="K21" s="114">
        <f>J21*1000</f>
        <v>3600</v>
      </c>
      <c r="L21" s="114">
        <f>I21*K21</f>
        <v>3600</v>
      </c>
      <c r="M21" s="113">
        <f>L21*12</f>
        <v>43200</v>
      </c>
      <c r="N21" s="87">
        <f t="shared" ref="N21:N84" si="21">D21-I21</f>
        <v>-1</v>
      </c>
      <c r="O21" s="87"/>
      <c r="P21" s="89">
        <f t="shared" ref="P21:P84" si="22">F21-K21</f>
        <v>-3600</v>
      </c>
      <c r="Q21" s="89">
        <f t="shared" ref="Q21:Q84" si="23">G21-L21</f>
        <v>-3600</v>
      </c>
      <c r="R21" s="89">
        <f t="shared" ref="R21:R84" si="24">H21-M21</f>
        <v>-43200</v>
      </c>
    </row>
    <row r="22" spans="2:18" x14ac:dyDescent="0.25">
      <c r="B22" s="28"/>
      <c r="C22" s="118" t="s">
        <v>24</v>
      </c>
      <c r="D22" s="79"/>
      <c r="E22" s="24"/>
      <c r="F22" s="85"/>
      <c r="G22" s="85"/>
      <c r="H22" s="80"/>
      <c r="I22" s="115">
        <v>1</v>
      </c>
      <c r="J22" s="116">
        <v>2.8</v>
      </c>
      <c r="K22" s="114">
        <f>J22*1000</f>
        <v>2800</v>
      </c>
      <c r="L22" s="114">
        <f>I22*K22</f>
        <v>2800</v>
      </c>
      <c r="M22" s="113">
        <f>L22*12</f>
        <v>33600</v>
      </c>
      <c r="N22" s="87">
        <f t="shared" si="21"/>
        <v>-1</v>
      </c>
      <c r="O22" s="87"/>
      <c r="P22" s="89">
        <f t="shared" si="22"/>
        <v>-2800</v>
      </c>
      <c r="Q22" s="89">
        <f t="shared" si="23"/>
        <v>-2800</v>
      </c>
      <c r="R22" s="89">
        <f t="shared" si="24"/>
        <v>-33600</v>
      </c>
    </row>
    <row r="23" spans="2:18" x14ac:dyDescent="0.25">
      <c r="B23" s="28"/>
      <c r="C23" s="119" t="s">
        <v>194</v>
      </c>
      <c r="D23" s="79"/>
      <c r="E23" s="24"/>
      <c r="F23" s="85"/>
      <c r="G23" s="85"/>
      <c r="H23" s="80"/>
      <c r="I23" s="120">
        <f>SUM(I24:I25)</f>
        <v>9</v>
      </c>
      <c r="J23" s="119"/>
      <c r="K23" s="114"/>
      <c r="L23" s="121">
        <f>SUM(L24:L25)</f>
        <v>13700</v>
      </c>
      <c r="M23" s="121">
        <f>SUM(M24:M25)</f>
        <v>164400</v>
      </c>
      <c r="N23" s="87">
        <f t="shared" si="21"/>
        <v>-9</v>
      </c>
      <c r="O23" s="87"/>
      <c r="P23" s="89">
        <f t="shared" si="22"/>
        <v>0</v>
      </c>
      <c r="Q23" s="89">
        <f t="shared" si="23"/>
        <v>-13700</v>
      </c>
      <c r="R23" s="89">
        <f t="shared" si="24"/>
        <v>-164400</v>
      </c>
    </row>
    <row r="24" spans="2:18" x14ac:dyDescent="0.25">
      <c r="B24" s="28"/>
      <c r="C24" s="118" t="s">
        <v>18</v>
      </c>
      <c r="D24" s="79"/>
      <c r="E24" s="24"/>
      <c r="F24" s="85"/>
      <c r="G24" s="85"/>
      <c r="H24" s="80"/>
      <c r="I24" s="115">
        <v>1</v>
      </c>
      <c r="J24" s="116">
        <v>2.5</v>
      </c>
      <c r="K24" s="114">
        <f>J24*1000</f>
        <v>2500</v>
      </c>
      <c r="L24" s="114">
        <f>I24*K24</f>
        <v>2500</v>
      </c>
      <c r="M24" s="113">
        <f>L24*12</f>
        <v>30000</v>
      </c>
      <c r="N24" s="87">
        <f t="shared" si="21"/>
        <v>-1</v>
      </c>
      <c r="O24" s="87"/>
      <c r="P24" s="89">
        <f t="shared" si="22"/>
        <v>-2500</v>
      </c>
      <c r="Q24" s="89">
        <f t="shared" si="23"/>
        <v>-2500</v>
      </c>
      <c r="R24" s="89">
        <f t="shared" si="24"/>
        <v>-30000</v>
      </c>
    </row>
    <row r="25" spans="2:18" x14ac:dyDescent="0.25">
      <c r="B25" s="28"/>
      <c r="C25" s="118" t="s">
        <v>19</v>
      </c>
      <c r="D25" s="79"/>
      <c r="E25" s="24"/>
      <c r="F25" s="85"/>
      <c r="G25" s="85"/>
      <c r="H25" s="80"/>
      <c r="I25" s="115">
        <v>8</v>
      </c>
      <c r="J25" s="116">
        <v>1.4</v>
      </c>
      <c r="K25" s="114">
        <f>J25*1000</f>
        <v>1400</v>
      </c>
      <c r="L25" s="114">
        <f>I25*K25</f>
        <v>11200</v>
      </c>
      <c r="M25" s="113">
        <f>L25*12</f>
        <v>134400</v>
      </c>
      <c r="N25" s="87">
        <f t="shared" si="21"/>
        <v>-8</v>
      </c>
      <c r="O25" s="87"/>
      <c r="P25" s="89">
        <f t="shared" si="22"/>
        <v>-1400</v>
      </c>
      <c r="Q25" s="89">
        <f t="shared" si="23"/>
        <v>-11200</v>
      </c>
      <c r="R25" s="89">
        <f t="shared" si="24"/>
        <v>-134400</v>
      </c>
    </row>
    <row r="26" spans="2:18" x14ac:dyDescent="0.25">
      <c r="B26" s="28"/>
      <c r="C26" s="119" t="s">
        <v>195</v>
      </c>
      <c r="D26" s="79"/>
      <c r="E26" s="24"/>
      <c r="F26" s="85"/>
      <c r="G26" s="80"/>
      <c r="H26" s="80"/>
      <c r="I26" s="122">
        <f>SUM(I27:I30)</f>
        <v>20</v>
      </c>
      <c r="J26" s="122"/>
      <c r="K26" s="114"/>
      <c r="L26" s="121">
        <f>SUM(L27:L30)</f>
        <v>25050</v>
      </c>
      <c r="M26" s="121">
        <f>SUM(M27:M30)</f>
        <v>300600</v>
      </c>
      <c r="N26" s="87">
        <f t="shared" si="21"/>
        <v>-20</v>
      </c>
      <c r="O26" s="87"/>
      <c r="P26" s="89">
        <f t="shared" si="22"/>
        <v>0</v>
      </c>
      <c r="Q26" s="89">
        <f t="shared" si="23"/>
        <v>-25050</v>
      </c>
      <c r="R26" s="89">
        <f t="shared" si="24"/>
        <v>-300600</v>
      </c>
    </row>
    <row r="27" spans="2:18" x14ac:dyDescent="0.25">
      <c r="B27" s="28"/>
      <c r="C27" s="118" t="s">
        <v>18</v>
      </c>
      <c r="D27" s="79"/>
      <c r="E27" s="24"/>
      <c r="F27" s="85"/>
      <c r="G27" s="80"/>
      <c r="H27" s="80"/>
      <c r="I27" s="115">
        <v>1</v>
      </c>
      <c r="J27" s="116">
        <v>2.5</v>
      </c>
      <c r="K27" s="114">
        <f t="shared" ref="K27:K30" si="25">J27*1000</f>
        <v>2500</v>
      </c>
      <c r="L27" s="113">
        <f t="shared" ref="L27:L30" si="26">I27*K27</f>
        <v>2500</v>
      </c>
      <c r="M27" s="113">
        <f t="shared" ref="M27:M30" si="27">L27*12</f>
        <v>30000</v>
      </c>
      <c r="N27" s="87">
        <f t="shared" si="21"/>
        <v>-1</v>
      </c>
      <c r="O27" s="87"/>
      <c r="P27" s="89">
        <f t="shared" si="22"/>
        <v>-2500</v>
      </c>
      <c r="Q27" s="89">
        <f t="shared" si="23"/>
        <v>-2500</v>
      </c>
      <c r="R27" s="89">
        <f t="shared" si="24"/>
        <v>-30000</v>
      </c>
    </row>
    <row r="28" spans="2:18" x14ac:dyDescent="0.25">
      <c r="B28" s="28"/>
      <c r="C28" s="118" t="s">
        <v>19</v>
      </c>
      <c r="D28" s="79"/>
      <c r="E28" s="24"/>
      <c r="F28" s="85"/>
      <c r="G28" s="80"/>
      <c r="H28" s="80"/>
      <c r="I28" s="115">
        <v>8</v>
      </c>
      <c r="J28" s="116">
        <v>1.4</v>
      </c>
      <c r="K28" s="114">
        <f t="shared" si="25"/>
        <v>1400</v>
      </c>
      <c r="L28" s="114">
        <f t="shared" si="26"/>
        <v>11200</v>
      </c>
      <c r="M28" s="113">
        <f t="shared" si="27"/>
        <v>134400</v>
      </c>
      <c r="N28" s="87">
        <f t="shared" si="21"/>
        <v>-8</v>
      </c>
      <c r="O28" s="87"/>
      <c r="P28" s="89">
        <f t="shared" si="22"/>
        <v>-1400</v>
      </c>
      <c r="Q28" s="89">
        <f t="shared" si="23"/>
        <v>-11200</v>
      </c>
      <c r="R28" s="89">
        <f t="shared" si="24"/>
        <v>-134400</v>
      </c>
    </row>
    <row r="29" spans="2:18" x14ac:dyDescent="0.25">
      <c r="B29" s="28"/>
      <c r="C29" s="118" t="s">
        <v>7</v>
      </c>
      <c r="D29" s="79"/>
      <c r="E29" s="24"/>
      <c r="F29" s="85"/>
      <c r="G29" s="80"/>
      <c r="H29" s="80"/>
      <c r="I29" s="115">
        <v>6</v>
      </c>
      <c r="J29" s="116">
        <v>1.1000000000000001</v>
      </c>
      <c r="K29" s="114">
        <f t="shared" si="25"/>
        <v>1100</v>
      </c>
      <c r="L29" s="114">
        <f t="shared" si="26"/>
        <v>6600</v>
      </c>
      <c r="M29" s="113">
        <f t="shared" si="27"/>
        <v>79200</v>
      </c>
      <c r="N29" s="87">
        <f t="shared" si="21"/>
        <v>-6</v>
      </c>
      <c r="O29" s="87"/>
      <c r="P29" s="89">
        <f t="shared" si="22"/>
        <v>-1100</v>
      </c>
      <c r="Q29" s="89">
        <f t="shared" si="23"/>
        <v>-6600</v>
      </c>
      <c r="R29" s="89">
        <f t="shared" si="24"/>
        <v>-79200</v>
      </c>
    </row>
    <row r="30" spans="2:18" x14ac:dyDescent="0.25">
      <c r="B30" s="28"/>
      <c r="C30" s="118" t="s">
        <v>8</v>
      </c>
      <c r="D30" s="79"/>
      <c r="E30" s="24"/>
      <c r="F30" s="85"/>
      <c r="G30" s="80"/>
      <c r="H30" s="80"/>
      <c r="I30" s="115">
        <v>5</v>
      </c>
      <c r="J30" s="116">
        <v>0.95</v>
      </c>
      <c r="K30" s="114">
        <f t="shared" si="25"/>
        <v>950</v>
      </c>
      <c r="L30" s="114">
        <f t="shared" si="26"/>
        <v>4750</v>
      </c>
      <c r="M30" s="113">
        <f t="shared" si="27"/>
        <v>57000</v>
      </c>
      <c r="N30" s="87">
        <f t="shared" si="21"/>
        <v>-5</v>
      </c>
      <c r="O30" s="87"/>
      <c r="P30" s="89">
        <f t="shared" si="22"/>
        <v>-950</v>
      </c>
      <c r="Q30" s="89">
        <f t="shared" si="23"/>
        <v>-4750</v>
      </c>
      <c r="R30" s="89">
        <f t="shared" si="24"/>
        <v>-57000</v>
      </c>
    </row>
    <row r="31" spans="2:18" s="21" customFormat="1" ht="22.5" customHeight="1" x14ac:dyDescent="0.25">
      <c r="B31" s="81" t="s">
        <v>170</v>
      </c>
      <c r="C31" s="82" t="s">
        <v>15</v>
      </c>
      <c r="D31" s="83">
        <f>D32+D33+D38</f>
        <v>17</v>
      </c>
      <c r="E31" s="83"/>
      <c r="F31" s="83"/>
      <c r="G31" s="84">
        <f>G32+G33+G38</f>
        <v>20400</v>
      </c>
      <c r="H31" s="84">
        <f>H32+H33+H38</f>
        <v>244800</v>
      </c>
      <c r="I31" s="83">
        <f>I32+I33+I38</f>
        <v>0</v>
      </c>
      <c r="J31" s="83"/>
      <c r="K31" s="83"/>
      <c r="L31" s="84">
        <f>L32+L33+L38</f>
        <v>0</v>
      </c>
      <c r="M31" s="84">
        <f>M32+M33+M38</f>
        <v>0</v>
      </c>
      <c r="N31" s="87">
        <f t="shared" si="21"/>
        <v>17</v>
      </c>
      <c r="O31" s="87"/>
      <c r="P31" s="89">
        <f t="shared" si="22"/>
        <v>0</v>
      </c>
      <c r="Q31" s="89">
        <f t="shared" si="23"/>
        <v>20400</v>
      </c>
      <c r="R31" s="89">
        <f t="shared" si="24"/>
        <v>244800</v>
      </c>
    </row>
    <row r="32" spans="2:18" x14ac:dyDescent="0.25">
      <c r="B32" s="28"/>
      <c r="C32" s="78" t="s">
        <v>16</v>
      </c>
      <c r="D32" s="79">
        <v>1</v>
      </c>
      <c r="E32" s="24">
        <v>3.6</v>
      </c>
      <c r="F32" s="85">
        <f>E32*1000</f>
        <v>3600</v>
      </c>
      <c r="G32" s="85">
        <f>D32*F32</f>
        <v>3600</v>
      </c>
      <c r="H32" s="80">
        <f t="shared" ref="H32" si="28">G32*12</f>
        <v>43200</v>
      </c>
      <c r="I32" s="79"/>
      <c r="J32" s="24"/>
      <c r="K32" s="85"/>
      <c r="L32" s="85"/>
      <c r="M32" s="80"/>
      <c r="N32" s="87">
        <f t="shared" si="21"/>
        <v>1</v>
      </c>
      <c r="O32" s="87"/>
      <c r="P32" s="89">
        <f t="shared" si="22"/>
        <v>3600</v>
      </c>
      <c r="Q32" s="89">
        <f t="shared" si="23"/>
        <v>3600</v>
      </c>
      <c r="R32" s="89">
        <f t="shared" si="24"/>
        <v>43200</v>
      </c>
    </row>
    <row r="33" spans="2:18" s="22" customFormat="1" ht="30" x14ac:dyDescent="0.25">
      <c r="B33" s="29">
        <v>1</v>
      </c>
      <c r="C33" s="86" t="s">
        <v>17</v>
      </c>
      <c r="D33" s="87">
        <f>SUM(D34:D37)</f>
        <v>6</v>
      </c>
      <c r="E33" s="88"/>
      <c r="F33" s="89"/>
      <c r="G33" s="89">
        <f>SUM(G34:G37)</f>
        <v>6700</v>
      </c>
      <c r="H33" s="89">
        <f>SUM(H34:H37)</f>
        <v>80400</v>
      </c>
      <c r="I33" s="87"/>
      <c r="J33" s="88"/>
      <c r="K33" s="89"/>
      <c r="L33" s="89"/>
      <c r="M33" s="89"/>
      <c r="N33" s="87">
        <f t="shared" si="21"/>
        <v>6</v>
      </c>
      <c r="O33" s="87"/>
      <c r="P33" s="89">
        <f t="shared" si="22"/>
        <v>0</v>
      </c>
      <c r="Q33" s="89">
        <f t="shared" si="23"/>
        <v>6700</v>
      </c>
      <c r="R33" s="89">
        <f t="shared" si="24"/>
        <v>80400</v>
      </c>
    </row>
    <row r="34" spans="2:18" x14ac:dyDescent="0.25">
      <c r="B34" s="28"/>
      <c r="C34" s="78" t="s">
        <v>18</v>
      </c>
      <c r="D34" s="79">
        <v>1</v>
      </c>
      <c r="E34" s="24">
        <v>2</v>
      </c>
      <c r="F34" s="80">
        <f>E34*1000</f>
        <v>2000</v>
      </c>
      <c r="G34" s="80">
        <f>D34*F34</f>
        <v>2000</v>
      </c>
      <c r="H34" s="80">
        <f t="shared" ref="H34:H37" si="29">G34*12</f>
        <v>24000</v>
      </c>
      <c r="I34" s="79"/>
      <c r="J34" s="24"/>
      <c r="K34" s="80"/>
      <c r="L34" s="80"/>
      <c r="M34" s="80"/>
      <c r="N34" s="87">
        <f t="shared" si="21"/>
        <v>1</v>
      </c>
      <c r="O34" s="87"/>
      <c r="P34" s="89">
        <f t="shared" si="22"/>
        <v>2000</v>
      </c>
      <c r="Q34" s="89">
        <f t="shared" si="23"/>
        <v>2000</v>
      </c>
      <c r="R34" s="89">
        <f t="shared" si="24"/>
        <v>24000</v>
      </c>
    </row>
    <row r="35" spans="2:18" x14ac:dyDescent="0.25">
      <c r="B35" s="28"/>
      <c r="C35" s="78" t="s">
        <v>19</v>
      </c>
      <c r="D35" s="79">
        <v>2</v>
      </c>
      <c r="E35" s="24">
        <v>1.1499999999999999</v>
      </c>
      <c r="F35" s="80">
        <f t="shared" ref="F35:F37" si="30">E35*1000</f>
        <v>1150</v>
      </c>
      <c r="G35" s="80">
        <f t="shared" ref="G35:G37" si="31">D35*F35</f>
        <v>2300</v>
      </c>
      <c r="H35" s="80">
        <f t="shared" si="29"/>
        <v>27600</v>
      </c>
      <c r="I35" s="79"/>
      <c r="J35" s="24"/>
      <c r="K35" s="80"/>
      <c r="L35" s="80"/>
      <c r="M35" s="80"/>
      <c r="N35" s="87">
        <f t="shared" si="21"/>
        <v>2</v>
      </c>
      <c r="O35" s="87"/>
      <c r="P35" s="89">
        <f t="shared" si="22"/>
        <v>1150</v>
      </c>
      <c r="Q35" s="89">
        <f t="shared" si="23"/>
        <v>2300</v>
      </c>
      <c r="R35" s="89">
        <f t="shared" si="24"/>
        <v>27600</v>
      </c>
    </row>
    <row r="36" spans="2:18" x14ac:dyDescent="0.25">
      <c r="B36" s="28"/>
      <c r="C36" s="78" t="s">
        <v>7</v>
      </c>
      <c r="D36" s="79">
        <v>2</v>
      </c>
      <c r="E36" s="24">
        <v>0.85</v>
      </c>
      <c r="F36" s="80">
        <f t="shared" si="30"/>
        <v>850</v>
      </c>
      <c r="G36" s="80">
        <f t="shared" si="31"/>
        <v>1700</v>
      </c>
      <c r="H36" s="80">
        <f t="shared" si="29"/>
        <v>20400</v>
      </c>
      <c r="I36" s="79"/>
      <c r="J36" s="24"/>
      <c r="K36" s="80"/>
      <c r="L36" s="80"/>
      <c r="M36" s="80"/>
      <c r="N36" s="87">
        <f t="shared" si="21"/>
        <v>2</v>
      </c>
      <c r="O36" s="87"/>
      <c r="P36" s="89">
        <f t="shared" si="22"/>
        <v>850</v>
      </c>
      <c r="Q36" s="89">
        <f t="shared" si="23"/>
        <v>1700</v>
      </c>
      <c r="R36" s="89">
        <f t="shared" si="24"/>
        <v>20400</v>
      </c>
    </row>
    <row r="37" spans="2:18" x14ac:dyDescent="0.25">
      <c r="B37" s="28"/>
      <c r="C37" s="78" t="s">
        <v>8</v>
      </c>
      <c r="D37" s="79">
        <v>1</v>
      </c>
      <c r="E37" s="24">
        <v>0.7</v>
      </c>
      <c r="F37" s="80">
        <f t="shared" si="30"/>
        <v>700</v>
      </c>
      <c r="G37" s="80">
        <f t="shared" si="31"/>
        <v>700</v>
      </c>
      <c r="H37" s="80">
        <f t="shared" si="29"/>
        <v>8400</v>
      </c>
      <c r="I37" s="79"/>
      <c r="J37" s="24"/>
      <c r="K37" s="80"/>
      <c r="L37" s="80"/>
      <c r="M37" s="80"/>
      <c r="N37" s="87">
        <f t="shared" si="21"/>
        <v>1</v>
      </c>
      <c r="O37" s="87"/>
      <c r="P37" s="89">
        <f t="shared" si="22"/>
        <v>700</v>
      </c>
      <c r="Q37" s="89">
        <f t="shared" si="23"/>
        <v>700</v>
      </c>
      <c r="R37" s="89">
        <f t="shared" si="24"/>
        <v>8400</v>
      </c>
    </row>
    <row r="38" spans="2:18" s="22" customFormat="1" ht="30" x14ac:dyDescent="0.25">
      <c r="B38" s="29">
        <v>2</v>
      </c>
      <c r="C38" s="86" t="s">
        <v>20</v>
      </c>
      <c r="D38" s="87">
        <f>SUM(D39:D42)</f>
        <v>10</v>
      </c>
      <c r="E38" s="88"/>
      <c r="F38" s="89"/>
      <c r="G38" s="89">
        <f>SUM(G39:G42)</f>
        <v>10100</v>
      </c>
      <c r="H38" s="89">
        <f>SUM(H39:H42)</f>
        <v>121200</v>
      </c>
      <c r="I38" s="87"/>
      <c r="J38" s="88"/>
      <c r="K38" s="89"/>
      <c r="L38" s="89"/>
      <c r="M38" s="89"/>
      <c r="N38" s="87">
        <f t="shared" si="21"/>
        <v>10</v>
      </c>
      <c r="O38" s="87"/>
      <c r="P38" s="89">
        <f t="shared" si="22"/>
        <v>0</v>
      </c>
      <c r="Q38" s="89">
        <f t="shared" si="23"/>
        <v>10100</v>
      </c>
      <c r="R38" s="89">
        <f t="shared" si="24"/>
        <v>121200</v>
      </c>
    </row>
    <row r="39" spans="2:18" x14ac:dyDescent="0.25">
      <c r="B39" s="28"/>
      <c r="C39" s="78" t="s">
        <v>21</v>
      </c>
      <c r="D39" s="79">
        <v>1</v>
      </c>
      <c r="E39" s="24">
        <v>2</v>
      </c>
      <c r="F39" s="80">
        <f>E39*1000</f>
        <v>2000</v>
      </c>
      <c r="G39" s="80">
        <f>D39*F39</f>
        <v>2000</v>
      </c>
      <c r="H39" s="80">
        <f t="shared" ref="H39:H42" si="32">G39*12</f>
        <v>24000</v>
      </c>
      <c r="I39" s="79"/>
      <c r="J39" s="24"/>
      <c r="K39" s="80"/>
      <c r="L39" s="80"/>
      <c r="M39" s="80"/>
      <c r="N39" s="87">
        <f t="shared" si="21"/>
        <v>1</v>
      </c>
      <c r="O39" s="87"/>
      <c r="P39" s="89">
        <f t="shared" si="22"/>
        <v>2000</v>
      </c>
      <c r="Q39" s="89">
        <f t="shared" si="23"/>
        <v>2000</v>
      </c>
      <c r="R39" s="89">
        <f t="shared" si="24"/>
        <v>24000</v>
      </c>
    </row>
    <row r="40" spans="2:18" x14ac:dyDescent="0.25">
      <c r="B40" s="28"/>
      <c r="C40" s="78" t="s">
        <v>19</v>
      </c>
      <c r="D40" s="79">
        <v>1</v>
      </c>
      <c r="E40" s="24">
        <v>1.1499999999999999</v>
      </c>
      <c r="F40" s="80">
        <f t="shared" ref="F40:F42" si="33">E40*1000</f>
        <v>1150</v>
      </c>
      <c r="G40" s="80">
        <f t="shared" ref="G40:G42" si="34">D40*F40</f>
        <v>1150</v>
      </c>
      <c r="H40" s="80">
        <f t="shared" si="32"/>
        <v>13800</v>
      </c>
      <c r="I40" s="79"/>
      <c r="J40" s="24"/>
      <c r="K40" s="80"/>
      <c r="L40" s="80"/>
      <c r="M40" s="80"/>
      <c r="N40" s="87">
        <f t="shared" si="21"/>
        <v>1</v>
      </c>
      <c r="O40" s="87"/>
      <c r="P40" s="89">
        <f t="shared" si="22"/>
        <v>1150</v>
      </c>
      <c r="Q40" s="89">
        <f t="shared" si="23"/>
        <v>1150</v>
      </c>
      <c r="R40" s="89">
        <f t="shared" si="24"/>
        <v>13800</v>
      </c>
    </row>
    <row r="41" spans="2:18" x14ac:dyDescent="0.25">
      <c r="B41" s="28"/>
      <c r="C41" s="78" t="s">
        <v>19</v>
      </c>
      <c r="D41" s="79">
        <v>1</v>
      </c>
      <c r="E41" s="24">
        <v>1</v>
      </c>
      <c r="F41" s="80">
        <f t="shared" si="33"/>
        <v>1000</v>
      </c>
      <c r="G41" s="80">
        <f>D41*F41</f>
        <v>1000</v>
      </c>
      <c r="H41" s="80">
        <f>G41*12</f>
        <v>12000</v>
      </c>
      <c r="I41" s="79"/>
      <c r="J41" s="24"/>
      <c r="K41" s="80"/>
      <c r="L41" s="80"/>
      <c r="M41" s="80"/>
      <c r="N41" s="87">
        <f t="shared" si="21"/>
        <v>1</v>
      </c>
      <c r="O41" s="87"/>
      <c r="P41" s="89">
        <f t="shared" si="22"/>
        <v>1000</v>
      </c>
      <c r="Q41" s="89">
        <f t="shared" si="23"/>
        <v>1000</v>
      </c>
      <c r="R41" s="89">
        <f t="shared" si="24"/>
        <v>12000</v>
      </c>
    </row>
    <row r="42" spans="2:18" x14ac:dyDescent="0.25">
      <c r="B42" s="28"/>
      <c r="C42" s="78" t="s">
        <v>7</v>
      </c>
      <c r="D42" s="79">
        <v>7</v>
      </c>
      <c r="E42" s="24">
        <v>0.85</v>
      </c>
      <c r="F42" s="80">
        <f t="shared" si="33"/>
        <v>850</v>
      </c>
      <c r="G42" s="80">
        <f t="shared" si="34"/>
        <v>5950</v>
      </c>
      <c r="H42" s="80">
        <f t="shared" si="32"/>
        <v>71400</v>
      </c>
      <c r="I42" s="79"/>
      <c r="J42" s="24"/>
      <c r="K42" s="80"/>
      <c r="L42" s="80"/>
      <c r="M42" s="80"/>
      <c r="N42" s="87">
        <f t="shared" si="21"/>
        <v>7</v>
      </c>
      <c r="O42" s="87"/>
      <c r="P42" s="89">
        <f t="shared" si="22"/>
        <v>850</v>
      </c>
      <c r="Q42" s="89">
        <f t="shared" si="23"/>
        <v>5950</v>
      </c>
      <c r="R42" s="89">
        <f t="shared" si="24"/>
        <v>71400</v>
      </c>
    </row>
    <row r="43" spans="2:18" s="21" customFormat="1" ht="23.25" customHeight="1" x14ac:dyDescent="0.25">
      <c r="B43" s="81" t="s">
        <v>171</v>
      </c>
      <c r="C43" s="82" t="s">
        <v>22</v>
      </c>
      <c r="D43" s="83">
        <f>D44+D45+D46+D51</f>
        <v>31</v>
      </c>
      <c r="E43" s="83"/>
      <c r="F43" s="83"/>
      <c r="G43" s="84">
        <f>G44+G45+G46+G51</f>
        <v>38650</v>
      </c>
      <c r="H43" s="84">
        <f>H44+H45+H46+H51</f>
        <v>463800</v>
      </c>
      <c r="I43" s="83">
        <f>I44+I45+I46+I51</f>
        <v>0</v>
      </c>
      <c r="J43" s="83"/>
      <c r="K43" s="83"/>
      <c r="L43" s="84">
        <f>L44+L45+L46+L51</f>
        <v>0</v>
      </c>
      <c r="M43" s="84">
        <f>M44+M45+M46+M51</f>
        <v>0</v>
      </c>
      <c r="N43" s="87">
        <f t="shared" si="21"/>
        <v>31</v>
      </c>
      <c r="O43" s="87"/>
      <c r="P43" s="89">
        <f t="shared" si="22"/>
        <v>0</v>
      </c>
      <c r="Q43" s="89">
        <f t="shared" si="23"/>
        <v>38650</v>
      </c>
      <c r="R43" s="89">
        <f t="shared" si="24"/>
        <v>463800</v>
      </c>
    </row>
    <row r="44" spans="2:18" x14ac:dyDescent="0.25">
      <c r="B44" s="28"/>
      <c r="C44" s="78" t="s">
        <v>23</v>
      </c>
      <c r="D44" s="79">
        <v>1</v>
      </c>
      <c r="E44" s="24">
        <v>3.6</v>
      </c>
      <c r="F44" s="85">
        <f>E44*1000</f>
        <v>3600</v>
      </c>
      <c r="G44" s="85">
        <f>D44*F44</f>
        <v>3600</v>
      </c>
      <c r="H44" s="80">
        <f t="shared" ref="H44:H45" si="35">G44*12</f>
        <v>43200</v>
      </c>
      <c r="I44" s="79"/>
      <c r="J44" s="24"/>
      <c r="K44" s="85"/>
      <c r="L44" s="85"/>
      <c r="M44" s="80"/>
      <c r="N44" s="87">
        <f t="shared" si="21"/>
        <v>1</v>
      </c>
      <c r="O44" s="87"/>
      <c r="P44" s="89">
        <f t="shared" si="22"/>
        <v>3600</v>
      </c>
      <c r="Q44" s="89">
        <f t="shared" si="23"/>
        <v>3600</v>
      </c>
      <c r="R44" s="89">
        <f t="shared" si="24"/>
        <v>43200</v>
      </c>
    </row>
    <row r="45" spans="2:18" x14ac:dyDescent="0.25">
      <c r="B45" s="28"/>
      <c r="C45" s="78" t="s">
        <v>24</v>
      </c>
      <c r="D45" s="91">
        <v>1</v>
      </c>
      <c r="E45" s="92">
        <v>2.6</v>
      </c>
      <c r="F45" s="85">
        <f>E45*1000</f>
        <v>2600</v>
      </c>
      <c r="G45" s="85">
        <f>D45*F45</f>
        <v>2600</v>
      </c>
      <c r="H45" s="80">
        <f t="shared" si="35"/>
        <v>31200</v>
      </c>
      <c r="I45" s="91"/>
      <c r="J45" s="92"/>
      <c r="K45" s="85"/>
      <c r="L45" s="85"/>
      <c r="M45" s="80"/>
      <c r="N45" s="87">
        <f t="shared" si="21"/>
        <v>1</v>
      </c>
      <c r="O45" s="87"/>
      <c r="P45" s="89">
        <f t="shared" si="22"/>
        <v>2600</v>
      </c>
      <c r="Q45" s="89">
        <f t="shared" si="23"/>
        <v>2600</v>
      </c>
      <c r="R45" s="89">
        <f t="shared" si="24"/>
        <v>31200</v>
      </c>
    </row>
    <row r="46" spans="2:18" s="22" customFormat="1" ht="60" x14ac:dyDescent="0.25">
      <c r="B46" s="29">
        <v>1</v>
      </c>
      <c r="C46" s="86" t="s">
        <v>25</v>
      </c>
      <c r="D46" s="87">
        <f>SUM(D47:D50)</f>
        <v>16</v>
      </c>
      <c r="E46" s="88"/>
      <c r="F46" s="89"/>
      <c r="G46" s="89">
        <f>SUM(G47:G50)</f>
        <v>17800</v>
      </c>
      <c r="H46" s="89">
        <f>SUM(H47:H50)</f>
        <v>213600</v>
      </c>
      <c r="I46" s="87"/>
      <c r="J46" s="88"/>
      <c r="K46" s="89"/>
      <c r="L46" s="89"/>
      <c r="M46" s="89"/>
      <c r="N46" s="87">
        <f t="shared" si="21"/>
        <v>16</v>
      </c>
      <c r="O46" s="87"/>
      <c r="P46" s="89">
        <f t="shared" si="22"/>
        <v>0</v>
      </c>
      <c r="Q46" s="89">
        <f t="shared" si="23"/>
        <v>17800</v>
      </c>
      <c r="R46" s="89">
        <f t="shared" si="24"/>
        <v>213600</v>
      </c>
    </row>
    <row r="47" spans="2:18" x14ac:dyDescent="0.25">
      <c r="B47" s="28"/>
      <c r="C47" s="78" t="s">
        <v>18</v>
      </c>
      <c r="D47" s="79">
        <v>1</v>
      </c>
      <c r="E47" s="24">
        <v>2.2000000000000002</v>
      </c>
      <c r="F47" s="80">
        <f>E47*1000</f>
        <v>2200</v>
      </c>
      <c r="G47" s="80">
        <f>D47*F47</f>
        <v>2200</v>
      </c>
      <c r="H47" s="80">
        <f t="shared" ref="H47:H50" si="36">G47*12</f>
        <v>26400</v>
      </c>
      <c r="I47" s="79"/>
      <c r="J47" s="24"/>
      <c r="K47" s="80"/>
      <c r="L47" s="80"/>
      <c r="M47" s="80"/>
      <c r="N47" s="87">
        <f t="shared" si="21"/>
        <v>1</v>
      </c>
      <c r="O47" s="87"/>
      <c r="P47" s="89">
        <f t="shared" si="22"/>
        <v>2200</v>
      </c>
      <c r="Q47" s="89">
        <f t="shared" si="23"/>
        <v>2200</v>
      </c>
      <c r="R47" s="89">
        <f t="shared" si="24"/>
        <v>26400</v>
      </c>
    </row>
    <row r="48" spans="2:18" x14ac:dyDescent="0.25">
      <c r="B48" s="28"/>
      <c r="C48" s="78" t="s">
        <v>19</v>
      </c>
      <c r="D48" s="79">
        <v>10</v>
      </c>
      <c r="E48" s="24">
        <v>1.1499999999999999</v>
      </c>
      <c r="F48" s="80">
        <f t="shared" ref="F48:F50" si="37">E48*1000</f>
        <v>1150</v>
      </c>
      <c r="G48" s="80">
        <f>D48*F48</f>
        <v>11500</v>
      </c>
      <c r="H48" s="80">
        <f t="shared" si="36"/>
        <v>138000</v>
      </c>
      <c r="I48" s="79"/>
      <c r="J48" s="24"/>
      <c r="K48" s="80"/>
      <c r="L48" s="80"/>
      <c r="M48" s="80"/>
      <c r="N48" s="87">
        <f t="shared" si="21"/>
        <v>10</v>
      </c>
      <c r="O48" s="87"/>
      <c r="P48" s="89">
        <f t="shared" si="22"/>
        <v>1150</v>
      </c>
      <c r="Q48" s="89">
        <f t="shared" si="23"/>
        <v>11500</v>
      </c>
      <c r="R48" s="89">
        <f t="shared" si="24"/>
        <v>138000</v>
      </c>
    </row>
    <row r="49" spans="2:18" x14ac:dyDescent="0.25">
      <c r="B49" s="28"/>
      <c r="C49" s="78" t="s">
        <v>7</v>
      </c>
      <c r="D49" s="79">
        <v>4</v>
      </c>
      <c r="E49" s="24">
        <v>0.85</v>
      </c>
      <c r="F49" s="80">
        <f t="shared" si="37"/>
        <v>850</v>
      </c>
      <c r="G49" s="80">
        <f>D49*F49</f>
        <v>3400</v>
      </c>
      <c r="H49" s="80">
        <f t="shared" si="36"/>
        <v>40800</v>
      </c>
      <c r="I49" s="79"/>
      <c r="J49" s="24"/>
      <c r="K49" s="80"/>
      <c r="L49" s="80"/>
      <c r="M49" s="80"/>
      <c r="N49" s="87">
        <f t="shared" si="21"/>
        <v>4</v>
      </c>
      <c r="O49" s="87"/>
      <c r="P49" s="89">
        <f t="shared" si="22"/>
        <v>850</v>
      </c>
      <c r="Q49" s="89">
        <f t="shared" si="23"/>
        <v>3400</v>
      </c>
      <c r="R49" s="89">
        <f t="shared" si="24"/>
        <v>40800</v>
      </c>
    </row>
    <row r="50" spans="2:18" x14ac:dyDescent="0.25">
      <c r="B50" s="28"/>
      <c r="C50" s="78" t="s">
        <v>8</v>
      </c>
      <c r="D50" s="79">
        <v>1</v>
      </c>
      <c r="E50" s="24">
        <v>0.7</v>
      </c>
      <c r="F50" s="80">
        <f t="shared" si="37"/>
        <v>700</v>
      </c>
      <c r="G50" s="80">
        <f>D50*F50</f>
        <v>700</v>
      </c>
      <c r="H50" s="80">
        <f t="shared" si="36"/>
        <v>8400</v>
      </c>
      <c r="I50" s="79"/>
      <c r="J50" s="24"/>
      <c r="K50" s="80"/>
      <c r="L50" s="80"/>
      <c r="M50" s="80"/>
      <c r="N50" s="87">
        <f t="shared" si="21"/>
        <v>1</v>
      </c>
      <c r="O50" s="87"/>
      <c r="P50" s="89">
        <f t="shared" si="22"/>
        <v>700</v>
      </c>
      <c r="Q50" s="89">
        <f t="shared" si="23"/>
        <v>700</v>
      </c>
      <c r="R50" s="89">
        <f t="shared" si="24"/>
        <v>8400</v>
      </c>
    </row>
    <row r="51" spans="2:18" s="22" customFormat="1" ht="43.5" customHeight="1" x14ac:dyDescent="0.25">
      <c r="B51" s="29">
        <v>2</v>
      </c>
      <c r="C51" s="86" t="s">
        <v>26</v>
      </c>
      <c r="D51" s="87">
        <f>SUM(D52:D55)</f>
        <v>13</v>
      </c>
      <c r="E51" s="88"/>
      <c r="F51" s="89"/>
      <c r="G51" s="89">
        <f>SUM(G52:G55)</f>
        <v>14650</v>
      </c>
      <c r="H51" s="89">
        <f>SUM(H52:H55)</f>
        <v>175800</v>
      </c>
      <c r="I51" s="87"/>
      <c r="J51" s="88"/>
      <c r="K51" s="89"/>
      <c r="L51" s="89"/>
      <c r="M51" s="89"/>
      <c r="N51" s="87">
        <f t="shared" si="21"/>
        <v>13</v>
      </c>
      <c r="O51" s="87"/>
      <c r="P51" s="89">
        <f t="shared" si="22"/>
        <v>0</v>
      </c>
      <c r="Q51" s="89">
        <f t="shared" si="23"/>
        <v>14650</v>
      </c>
      <c r="R51" s="89">
        <f t="shared" si="24"/>
        <v>175800</v>
      </c>
    </row>
    <row r="52" spans="2:18" x14ac:dyDescent="0.25">
      <c r="B52" s="28"/>
      <c r="C52" s="78" t="s">
        <v>18</v>
      </c>
      <c r="D52" s="79">
        <v>1</v>
      </c>
      <c r="E52" s="24">
        <v>2.2000000000000002</v>
      </c>
      <c r="F52" s="80">
        <f>E52*1000</f>
        <v>2200</v>
      </c>
      <c r="G52" s="80">
        <f>D52*F52</f>
        <v>2200</v>
      </c>
      <c r="H52" s="80">
        <f t="shared" ref="H52:H55" si="38">G52*12</f>
        <v>26400</v>
      </c>
      <c r="I52" s="79"/>
      <c r="J52" s="24"/>
      <c r="K52" s="80"/>
      <c r="L52" s="80"/>
      <c r="M52" s="80"/>
      <c r="N52" s="87">
        <f t="shared" si="21"/>
        <v>1</v>
      </c>
      <c r="O52" s="87"/>
      <c r="P52" s="89">
        <f t="shared" si="22"/>
        <v>2200</v>
      </c>
      <c r="Q52" s="89">
        <f t="shared" si="23"/>
        <v>2200</v>
      </c>
      <c r="R52" s="89">
        <f t="shared" si="24"/>
        <v>26400</v>
      </c>
    </row>
    <row r="53" spans="2:18" x14ac:dyDescent="0.25">
      <c r="B53" s="28"/>
      <c r="C53" s="78" t="s">
        <v>19</v>
      </c>
      <c r="D53" s="79">
        <v>8</v>
      </c>
      <c r="E53" s="24">
        <v>1.1499999999999999</v>
      </c>
      <c r="F53" s="80">
        <f t="shared" ref="F53:F55" si="39">E53*1000</f>
        <v>1150</v>
      </c>
      <c r="G53" s="80">
        <f>D53*F53</f>
        <v>9200</v>
      </c>
      <c r="H53" s="80">
        <f t="shared" si="38"/>
        <v>110400</v>
      </c>
      <c r="I53" s="79"/>
      <c r="J53" s="24"/>
      <c r="K53" s="80"/>
      <c r="L53" s="80"/>
      <c r="M53" s="80"/>
      <c r="N53" s="87">
        <f t="shared" si="21"/>
        <v>8</v>
      </c>
      <c r="O53" s="87"/>
      <c r="P53" s="89">
        <f t="shared" si="22"/>
        <v>1150</v>
      </c>
      <c r="Q53" s="89">
        <f t="shared" si="23"/>
        <v>9200</v>
      </c>
      <c r="R53" s="89">
        <f t="shared" si="24"/>
        <v>110400</v>
      </c>
    </row>
    <row r="54" spans="2:18" x14ac:dyDescent="0.25">
      <c r="B54" s="28"/>
      <c r="C54" s="78" t="s">
        <v>7</v>
      </c>
      <c r="D54" s="79">
        <v>3</v>
      </c>
      <c r="E54" s="24">
        <v>0.85</v>
      </c>
      <c r="F54" s="80">
        <f t="shared" si="39"/>
        <v>850</v>
      </c>
      <c r="G54" s="80">
        <f>D54*F54</f>
        <v>2550</v>
      </c>
      <c r="H54" s="80">
        <f t="shared" si="38"/>
        <v>30600</v>
      </c>
      <c r="I54" s="79"/>
      <c r="J54" s="24"/>
      <c r="K54" s="80"/>
      <c r="L54" s="80"/>
      <c r="M54" s="80"/>
      <c r="N54" s="87">
        <f t="shared" si="21"/>
        <v>3</v>
      </c>
      <c r="O54" s="87"/>
      <c r="P54" s="89">
        <f t="shared" si="22"/>
        <v>850</v>
      </c>
      <c r="Q54" s="89">
        <f t="shared" si="23"/>
        <v>2550</v>
      </c>
      <c r="R54" s="89">
        <f t="shared" si="24"/>
        <v>30600</v>
      </c>
    </row>
    <row r="55" spans="2:18" x14ac:dyDescent="0.25">
      <c r="B55" s="28"/>
      <c r="C55" s="78" t="s">
        <v>8</v>
      </c>
      <c r="D55" s="79">
        <v>1</v>
      </c>
      <c r="E55" s="24">
        <v>0.7</v>
      </c>
      <c r="F55" s="80">
        <f t="shared" si="39"/>
        <v>700</v>
      </c>
      <c r="G55" s="80">
        <f>D55*F55</f>
        <v>700</v>
      </c>
      <c r="H55" s="80">
        <f t="shared" si="38"/>
        <v>8400</v>
      </c>
      <c r="I55" s="79"/>
      <c r="J55" s="24"/>
      <c r="K55" s="80"/>
      <c r="L55" s="80"/>
      <c r="M55" s="80"/>
      <c r="N55" s="87">
        <f t="shared" si="21"/>
        <v>1</v>
      </c>
      <c r="O55" s="87"/>
      <c r="P55" s="89">
        <f t="shared" si="22"/>
        <v>700</v>
      </c>
      <c r="Q55" s="89">
        <f t="shared" si="23"/>
        <v>700</v>
      </c>
      <c r="R55" s="89">
        <f t="shared" si="24"/>
        <v>8400</v>
      </c>
    </row>
    <row r="56" spans="2:18" s="21" customFormat="1" ht="25.5" customHeight="1" x14ac:dyDescent="0.25">
      <c r="B56" s="81" t="s">
        <v>172</v>
      </c>
      <c r="C56" s="82" t="s">
        <v>27</v>
      </c>
      <c r="D56" s="83">
        <f>D57+D58+D59+D63</f>
        <v>19</v>
      </c>
      <c r="E56" s="90"/>
      <c r="F56" s="84"/>
      <c r="G56" s="84">
        <f>G57+G58+G59+G63</f>
        <v>24950</v>
      </c>
      <c r="H56" s="84">
        <f>H57+H58+H59+H63</f>
        <v>299400</v>
      </c>
      <c r="I56" s="83">
        <f>I57+I58+I59+I63</f>
        <v>20</v>
      </c>
      <c r="J56" s="90"/>
      <c r="K56" s="84"/>
      <c r="L56" s="84">
        <f>L57+L58+L59+L63</f>
        <v>29900</v>
      </c>
      <c r="M56" s="84">
        <f>M57+M58+M59+M63</f>
        <v>358800</v>
      </c>
      <c r="N56" s="87">
        <f t="shared" si="21"/>
        <v>-1</v>
      </c>
      <c r="O56" s="87"/>
      <c r="P56" s="89">
        <f t="shared" si="22"/>
        <v>0</v>
      </c>
      <c r="Q56" s="89">
        <f t="shared" si="23"/>
        <v>-4950</v>
      </c>
      <c r="R56" s="89">
        <f t="shared" si="24"/>
        <v>-59400</v>
      </c>
    </row>
    <row r="57" spans="2:18" x14ac:dyDescent="0.25">
      <c r="B57" s="28"/>
      <c r="C57" s="78" t="s">
        <v>28</v>
      </c>
      <c r="D57" s="79">
        <v>1</v>
      </c>
      <c r="E57" s="24">
        <v>3.6</v>
      </c>
      <c r="F57" s="85">
        <f>E57*1000</f>
        <v>3600</v>
      </c>
      <c r="G57" s="85">
        <f>D57*F57</f>
        <v>3600</v>
      </c>
      <c r="H57" s="80">
        <f t="shared" ref="H57:H58" si="40">G57*12</f>
        <v>43200</v>
      </c>
      <c r="I57" s="79">
        <v>1</v>
      </c>
      <c r="J57" s="116">
        <v>3.6</v>
      </c>
      <c r="K57" s="114">
        <f>J57*1000</f>
        <v>3600</v>
      </c>
      <c r="L57" s="114">
        <f>I57*K57</f>
        <v>3600</v>
      </c>
      <c r="M57" s="113">
        <f>L57*12</f>
        <v>43200</v>
      </c>
      <c r="N57" s="87">
        <f t="shared" si="21"/>
        <v>0</v>
      </c>
      <c r="O57" s="87"/>
      <c r="P57" s="89">
        <f t="shared" si="22"/>
        <v>0</v>
      </c>
      <c r="Q57" s="89">
        <f t="shared" si="23"/>
        <v>0</v>
      </c>
      <c r="R57" s="89">
        <f t="shared" si="24"/>
        <v>0</v>
      </c>
    </row>
    <row r="58" spans="2:18" x14ac:dyDescent="0.25">
      <c r="B58" s="28"/>
      <c r="C58" s="78" t="s">
        <v>24</v>
      </c>
      <c r="D58" s="91">
        <v>1</v>
      </c>
      <c r="E58" s="92">
        <v>2.5</v>
      </c>
      <c r="F58" s="85">
        <f>E58*1000</f>
        <v>2500</v>
      </c>
      <c r="G58" s="85">
        <f>D58*F58</f>
        <v>2500</v>
      </c>
      <c r="H58" s="80">
        <f t="shared" si="40"/>
        <v>30000</v>
      </c>
      <c r="I58" s="91">
        <v>0</v>
      </c>
      <c r="J58" s="92"/>
      <c r="K58" s="85"/>
      <c r="L58" s="85">
        <f>I58*K58</f>
        <v>0</v>
      </c>
      <c r="M58" s="80">
        <f t="shared" ref="M58" si="41">L58*12</f>
        <v>0</v>
      </c>
      <c r="N58" s="87">
        <f t="shared" si="21"/>
        <v>1</v>
      </c>
      <c r="O58" s="87"/>
      <c r="P58" s="89">
        <f t="shared" si="22"/>
        <v>2500</v>
      </c>
      <c r="Q58" s="89">
        <f t="shared" si="23"/>
        <v>2500</v>
      </c>
      <c r="R58" s="89">
        <f t="shared" si="24"/>
        <v>30000</v>
      </c>
    </row>
    <row r="59" spans="2:18" s="22" customFormat="1" ht="30" x14ac:dyDescent="0.25">
      <c r="B59" s="29">
        <v>1</v>
      </c>
      <c r="C59" s="86" t="s">
        <v>29</v>
      </c>
      <c r="D59" s="87">
        <f>SUM(D60:D62)</f>
        <v>9</v>
      </c>
      <c r="E59" s="88"/>
      <c r="F59" s="89"/>
      <c r="G59" s="89">
        <f>SUM(G60:G62)</f>
        <v>10300</v>
      </c>
      <c r="H59" s="89">
        <f>SUM(H60:H62)</f>
        <v>123600</v>
      </c>
      <c r="I59" s="87">
        <f>SUM(I60:I62)</f>
        <v>9</v>
      </c>
      <c r="J59" s="126"/>
      <c r="K59" s="114"/>
      <c r="L59" s="127">
        <f>SUM(L60:L62)</f>
        <v>12700</v>
      </c>
      <c r="M59" s="127">
        <f>SUM(M60:M62)</f>
        <v>152400</v>
      </c>
      <c r="N59" s="87">
        <f t="shared" si="21"/>
        <v>0</v>
      </c>
      <c r="O59" s="87"/>
      <c r="P59" s="89">
        <f t="shared" si="22"/>
        <v>0</v>
      </c>
      <c r="Q59" s="89">
        <f t="shared" si="23"/>
        <v>-2400</v>
      </c>
      <c r="R59" s="89">
        <f t="shared" si="24"/>
        <v>-28800</v>
      </c>
    </row>
    <row r="60" spans="2:18" x14ac:dyDescent="0.25">
      <c r="B60" s="28"/>
      <c r="C60" s="78" t="s">
        <v>18</v>
      </c>
      <c r="D60" s="79">
        <v>1</v>
      </c>
      <c r="E60" s="24">
        <v>2</v>
      </c>
      <c r="F60" s="80">
        <f>E60*1000</f>
        <v>2000</v>
      </c>
      <c r="G60" s="80">
        <f>D60*F60</f>
        <v>2000</v>
      </c>
      <c r="H60" s="80">
        <f t="shared" ref="H60:H62" si="42">G60*12</f>
        <v>24000</v>
      </c>
      <c r="I60" s="79">
        <v>1</v>
      </c>
      <c r="J60" s="116">
        <v>2.4</v>
      </c>
      <c r="K60" s="114">
        <f>J60*1000</f>
        <v>2400</v>
      </c>
      <c r="L60" s="113">
        <f>I60*K60</f>
        <v>2400</v>
      </c>
      <c r="M60" s="113">
        <f>L60*12</f>
        <v>28800</v>
      </c>
      <c r="N60" s="87">
        <f t="shared" si="21"/>
        <v>0</v>
      </c>
      <c r="O60" s="87"/>
      <c r="P60" s="89">
        <f t="shared" si="22"/>
        <v>-400</v>
      </c>
      <c r="Q60" s="89">
        <f t="shared" si="23"/>
        <v>-400</v>
      </c>
      <c r="R60" s="89">
        <f t="shared" si="24"/>
        <v>-4800</v>
      </c>
    </row>
    <row r="61" spans="2:18" x14ac:dyDescent="0.25">
      <c r="B61" s="28"/>
      <c r="C61" s="78" t="s">
        <v>19</v>
      </c>
      <c r="D61" s="79">
        <v>5</v>
      </c>
      <c r="E61" s="24">
        <v>1.1499999999999999</v>
      </c>
      <c r="F61" s="80">
        <f t="shared" ref="F61:F62" si="43">E61*1000</f>
        <v>1150</v>
      </c>
      <c r="G61" s="80">
        <f t="shared" ref="G61" si="44">D61*F61</f>
        <v>5750</v>
      </c>
      <c r="H61" s="80">
        <f t="shared" si="42"/>
        <v>69000</v>
      </c>
      <c r="I61" s="79">
        <v>5</v>
      </c>
      <c r="J61" s="116">
        <v>1.4</v>
      </c>
      <c r="K61" s="114">
        <f>J61*1000</f>
        <v>1400</v>
      </c>
      <c r="L61" s="113">
        <f>I61*K61</f>
        <v>7000</v>
      </c>
      <c r="M61" s="113">
        <f>L61*12</f>
        <v>84000</v>
      </c>
      <c r="N61" s="87">
        <f t="shared" si="21"/>
        <v>0</v>
      </c>
      <c r="O61" s="87"/>
      <c r="P61" s="89">
        <f t="shared" si="22"/>
        <v>-250</v>
      </c>
      <c r="Q61" s="89">
        <f t="shared" si="23"/>
        <v>-1250</v>
      </c>
      <c r="R61" s="89">
        <f t="shared" si="24"/>
        <v>-15000</v>
      </c>
    </row>
    <row r="62" spans="2:18" x14ac:dyDescent="0.25">
      <c r="B62" s="28"/>
      <c r="C62" s="78" t="s">
        <v>7</v>
      </c>
      <c r="D62" s="79">
        <v>3</v>
      </c>
      <c r="E62" s="24">
        <v>0.85</v>
      </c>
      <c r="F62" s="80">
        <f t="shared" si="43"/>
        <v>850</v>
      </c>
      <c r="G62" s="80">
        <f>D62*F62</f>
        <v>2550</v>
      </c>
      <c r="H62" s="80">
        <f t="shared" si="42"/>
        <v>30600</v>
      </c>
      <c r="I62" s="79">
        <v>3</v>
      </c>
      <c r="J62" s="116">
        <v>1.1000000000000001</v>
      </c>
      <c r="K62" s="114">
        <f>J62*1000</f>
        <v>1100</v>
      </c>
      <c r="L62" s="113">
        <f>I62*K62</f>
        <v>3300</v>
      </c>
      <c r="M62" s="113">
        <f>L62*12</f>
        <v>39600</v>
      </c>
      <c r="N62" s="87">
        <f t="shared" si="21"/>
        <v>0</v>
      </c>
      <c r="O62" s="87"/>
      <c r="P62" s="89">
        <f t="shared" si="22"/>
        <v>-250</v>
      </c>
      <c r="Q62" s="89">
        <f t="shared" si="23"/>
        <v>-750</v>
      </c>
      <c r="R62" s="89">
        <f t="shared" si="24"/>
        <v>-9000</v>
      </c>
    </row>
    <row r="63" spans="2:18" s="22" customFormat="1" ht="30" x14ac:dyDescent="0.25">
      <c r="B63" s="29">
        <v>2</v>
      </c>
      <c r="C63" s="86" t="s">
        <v>30</v>
      </c>
      <c r="D63" s="87">
        <f>SUM(D64:D66)</f>
        <v>8</v>
      </c>
      <c r="E63" s="88"/>
      <c r="F63" s="89"/>
      <c r="G63" s="89">
        <f>SUM(G64:G66)</f>
        <v>8550</v>
      </c>
      <c r="H63" s="89">
        <f>SUM(H64:H66)</f>
        <v>102600</v>
      </c>
      <c r="I63" s="87">
        <f>SUM(I64:I66)</f>
        <v>10</v>
      </c>
      <c r="J63" s="126"/>
      <c r="K63" s="114"/>
      <c r="L63" s="127">
        <f>SUM(L64:L66)</f>
        <v>13600</v>
      </c>
      <c r="M63" s="127">
        <f>SUM(M64:M66)</f>
        <v>163200</v>
      </c>
      <c r="N63" s="87">
        <f t="shared" si="21"/>
        <v>-2</v>
      </c>
      <c r="O63" s="87"/>
      <c r="P63" s="89">
        <f t="shared" si="22"/>
        <v>0</v>
      </c>
      <c r="Q63" s="89">
        <f t="shared" si="23"/>
        <v>-5050</v>
      </c>
      <c r="R63" s="89">
        <f t="shared" si="24"/>
        <v>-60600</v>
      </c>
    </row>
    <row r="64" spans="2:18" x14ac:dyDescent="0.25">
      <c r="B64" s="28"/>
      <c r="C64" s="78" t="s">
        <v>18</v>
      </c>
      <c r="D64" s="79">
        <v>1</v>
      </c>
      <c r="E64" s="24">
        <v>2</v>
      </c>
      <c r="F64" s="80">
        <f>E64*1000</f>
        <v>2000</v>
      </c>
      <c r="G64" s="80">
        <f t="shared" ref="G64:G66" si="45">D64*F64</f>
        <v>2000</v>
      </c>
      <c r="H64" s="80">
        <f t="shared" ref="H64:H66" si="46">G64*12</f>
        <v>24000</v>
      </c>
      <c r="I64" s="79">
        <v>1</v>
      </c>
      <c r="J64" s="116">
        <v>2.5</v>
      </c>
      <c r="K64" s="114">
        <f>J64*1000</f>
        <v>2500</v>
      </c>
      <c r="L64" s="113">
        <f>I64*K64</f>
        <v>2500</v>
      </c>
      <c r="M64" s="113">
        <f>L64*12</f>
        <v>30000</v>
      </c>
      <c r="N64" s="87">
        <f t="shared" si="21"/>
        <v>0</v>
      </c>
      <c r="O64" s="87"/>
      <c r="P64" s="89">
        <f t="shared" si="22"/>
        <v>-500</v>
      </c>
      <c r="Q64" s="89">
        <f t="shared" si="23"/>
        <v>-500</v>
      </c>
      <c r="R64" s="89">
        <f t="shared" si="24"/>
        <v>-6000</v>
      </c>
    </row>
    <row r="65" spans="2:18" x14ac:dyDescent="0.25">
      <c r="B65" s="28"/>
      <c r="C65" s="78" t="s">
        <v>19</v>
      </c>
      <c r="D65" s="79">
        <v>2</v>
      </c>
      <c r="E65" s="24">
        <v>1.1499999999999999</v>
      </c>
      <c r="F65" s="80">
        <f t="shared" ref="F65:F66" si="47">E65*1000</f>
        <v>1150</v>
      </c>
      <c r="G65" s="80">
        <f t="shared" si="45"/>
        <v>2300</v>
      </c>
      <c r="H65" s="80">
        <f t="shared" si="46"/>
        <v>27600</v>
      </c>
      <c r="I65" s="79">
        <v>4</v>
      </c>
      <c r="J65" s="116">
        <v>1.4</v>
      </c>
      <c r="K65" s="114">
        <f>J65*1000</f>
        <v>1400</v>
      </c>
      <c r="L65" s="113">
        <f>I65*K65</f>
        <v>5600</v>
      </c>
      <c r="M65" s="113">
        <f>L65*12</f>
        <v>67200</v>
      </c>
      <c r="N65" s="87">
        <f t="shared" si="21"/>
        <v>-2</v>
      </c>
      <c r="O65" s="87"/>
      <c r="P65" s="89">
        <f t="shared" si="22"/>
        <v>-250</v>
      </c>
      <c r="Q65" s="89">
        <f t="shared" si="23"/>
        <v>-3300</v>
      </c>
      <c r="R65" s="89">
        <f t="shared" si="24"/>
        <v>-39600</v>
      </c>
    </row>
    <row r="66" spans="2:18" x14ac:dyDescent="0.25">
      <c r="B66" s="28"/>
      <c r="C66" s="78" t="s">
        <v>7</v>
      </c>
      <c r="D66" s="79">
        <v>5</v>
      </c>
      <c r="E66" s="24">
        <v>0.85</v>
      </c>
      <c r="F66" s="80">
        <f t="shared" si="47"/>
        <v>850</v>
      </c>
      <c r="G66" s="80">
        <f t="shared" si="45"/>
        <v>4250</v>
      </c>
      <c r="H66" s="80">
        <f t="shared" si="46"/>
        <v>51000</v>
      </c>
      <c r="I66" s="79">
        <v>5</v>
      </c>
      <c r="J66" s="116">
        <v>1.1000000000000001</v>
      </c>
      <c r="K66" s="114">
        <f>J66*1000</f>
        <v>1100</v>
      </c>
      <c r="L66" s="113">
        <f>I66*K66</f>
        <v>5500</v>
      </c>
      <c r="M66" s="113">
        <f>L66*12</f>
        <v>66000</v>
      </c>
      <c r="N66" s="87">
        <f t="shared" si="21"/>
        <v>0</v>
      </c>
      <c r="O66" s="87"/>
      <c r="P66" s="89">
        <f t="shared" si="22"/>
        <v>-250</v>
      </c>
      <c r="Q66" s="89">
        <f t="shared" si="23"/>
        <v>-1250</v>
      </c>
      <c r="R66" s="89">
        <f t="shared" si="24"/>
        <v>-15000</v>
      </c>
    </row>
    <row r="67" spans="2:18" s="21" customFormat="1" ht="35.25" customHeight="1" x14ac:dyDescent="0.25">
      <c r="B67" s="81" t="s">
        <v>173</v>
      </c>
      <c r="C67" s="82" t="s">
        <v>31</v>
      </c>
      <c r="D67" s="83">
        <f>D68+D69+D70+D76</f>
        <v>26</v>
      </c>
      <c r="E67" s="90"/>
      <c r="F67" s="84"/>
      <c r="G67" s="84">
        <f>G68+G69+G70+G76</f>
        <v>28800</v>
      </c>
      <c r="H67" s="84">
        <f>H68+H69+H70+H76</f>
        <v>345600</v>
      </c>
      <c r="I67" s="83">
        <f>I68+I69+I70+I76</f>
        <v>0</v>
      </c>
      <c r="J67" s="90"/>
      <c r="K67" s="84"/>
      <c r="L67" s="84">
        <f>L68+L69+L70+L76</f>
        <v>0</v>
      </c>
      <c r="M67" s="84">
        <f>M68+M69+M70+M76</f>
        <v>0</v>
      </c>
      <c r="N67" s="87">
        <f t="shared" si="21"/>
        <v>26</v>
      </c>
      <c r="O67" s="87"/>
      <c r="P67" s="89">
        <f t="shared" si="22"/>
        <v>0</v>
      </c>
      <c r="Q67" s="89">
        <f t="shared" si="23"/>
        <v>28800</v>
      </c>
      <c r="R67" s="89">
        <f t="shared" si="24"/>
        <v>345600</v>
      </c>
    </row>
    <row r="68" spans="2:18" x14ac:dyDescent="0.25">
      <c r="B68" s="28"/>
      <c r="C68" s="78" t="s">
        <v>23</v>
      </c>
      <c r="D68" s="79">
        <v>1</v>
      </c>
      <c r="E68" s="24">
        <v>3.6</v>
      </c>
      <c r="F68" s="85">
        <f>E68*1000</f>
        <v>3600</v>
      </c>
      <c r="G68" s="85">
        <f>D68*F68</f>
        <v>3600</v>
      </c>
      <c r="H68" s="80">
        <f t="shared" ref="H68:H69" si="48">G68*12</f>
        <v>43200</v>
      </c>
      <c r="I68" s="79"/>
      <c r="J68" s="24"/>
      <c r="K68" s="85"/>
      <c r="L68" s="85"/>
      <c r="M68" s="80"/>
      <c r="N68" s="87">
        <f t="shared" si="21"/>
        <v>1</v>
      </c>
      <c r="O68" s="87"/>
      <c r="P68" s="89">
        <f t="shared" si="22"/>
        <v>3600</v>
      </c>
      <c r="Q68" s="89">
        <f t="shared" si="23"/>
        <v>3600</v>
      </c>
      <c r="R68" s="89">
        <f t="shared" si="24"/>
        <v>43200</v>
      </c>
    </row>
    <row r="69" spans="2:18" x14ac:dyDescent="0.25">
      <c r="B69" s="28"/>
      <c r="C69" s="78" t="s">
        <v>24</v>
      </c>
      <c r="D69" s="79">
        <v>1</v>
      </c>
      <c r="E69" s="24">
        <v>2.5</v>
      </c>
      <c r="F69" s="85">
        <f>E69*1000</f>
        <v>2500</v>
      </c>
      <c r="G69" s="80">
        <f>D69*F69</f>
        <v>2500</v>
      </c>
      <c r="H69" s="80">
        <f t="shared" si="48"/>
        <v>30000</v>
      </c>
      <c r="I69" s="79"/>
      <c r="J69" s="24"/>
      <c r="K69" s="85"/>
      <c r="L69" s="80"/>
      <c r="M69" s="80"/>
      <c r="N69" s="87">
        <f t="shared" si="21"/>
        <v>1</v>
      </c>
      <c r="O69" s="87"/>
      <c r="P69" s="89">
        <f t="shared" si="22"/>
        <v>2500</v>
      </c>
      <c r="Q69" s="89">
        <f t="shared" si="23"/>
        <v>2500</v>
      </c>
      <c r="R69" s="89">
        <f t="shared" si="24"/>
        <v>30000</v>
      </c>
    </row>
    <row r="70" spans="2:18" s="22" customFormat="1" ht="30" x14ac:dyDescent="0.25">
      <c r="B70" s="29">
        <v>1</v>
      </c>
      <c r="C70" s="86" t="s">
        <v>32</v>
      </c>
      <c r="D70" s="87">
        <f>SUM(D71:D75)</f>
        <v>12</v>
      </c>
      <c r="E70" s="88"/>
      <c r="F70" s="89"/>
      <c r="G70" s="89">
        <f>SUM(G71:G75)</f>
        <v>11500</v>
      </c>
      <c r="H70" s="89">
        <f>SUM(H71:H75)</f>
        <v>138000</v>
      </c>
      <c r="I70" s="87"/>
      <c r="J70" s="88"/>
      <c r="K70" s="89"/>
      <c r="L70" s="89"/>
      <c r="M70" s="89"/>
      <c r="N70" s="87">
        <f t="shared" si="21"/>
        <v>12</v>
      </c>
      <c r="O70" s="87"/>
      <c r="P70" s="89">
        <f t="shared" si="22"/>
        <v>0</v>
      </c>
      <c r="Q70" s="89">
        <f t="shared" si="23"/>
        <v>11500</v>
      </c>
      <c r="R70" s="89">
        <f t="shared" si="24"/>
        <v>138000</v>
      </c>
    </row>
    <row r="71" spans="2:18" ht="17.25" customHeight="1" x14ac:dyDescent="0.25">
      <c r="B71" s="28"/>
      <c r="C71" s="78" t="s">
        <v>18</v>
      </c>
      <c r="D71" s="79">
        <v>1</v>
      </c>
      <c r="E71" s="24">
        <v>2</v>
      </c>
      <c r="F71" s="80">
        <f>E71*1000</f>
        <v>2000</v>
      </c>
      <c r="G71" s="80">
        <f t="shared" ref="G71:G75" si="49">D71*F71</f>
        <v>2000</v>
      </c>
      <c r="H71" s="80">
        <f t="shared" ref="H71:H75" si="50">G71*12</f>
        <v>24000</v>
      </c>
      <c r="I71" s="79"/>
      <c r="J71" s="24"/>
      <c r="K71" s="80"/>
      <c r="L71" s="80"/>
      <c r="M71" s="80"/>
      <c r="N71" s="87">
        <f t="shared" si="21"/>
        <v>1</v>
      </c>
      <c r="O71" s="87"/>
      <c r="P71" s="89">
        <f t="shared" si="22"/>
        <v>2000</v>
      </c>
      <c r="Q71" s="89">
        <f t="shared" si="23"/>
        <v>2000</v>
      </c>
      <c r="R71" s="89">
        <f t="shared" si="24"/>
        <v>24000</v>
      </c>
    </row>
    <row r="72" spans="2:18" x14ac:dyDescent="0.25">
      <c r="B72" s="28"/>
      <c r="C72" s="78" t="s">
        <v>19</v>
      </c>
      <c r="D72" s="79">
        <v>2</v>
      </c>
      <c r="E72" s="24">
        <v>1.1499999999999999</v>
      </c>
      <c r="F72" s="80">
        <f t="shared" ref="F72:F75" si="51">E72*1000</f>
        <v>1150</v>
      </c>
      <c r="G72" s="80">
        <f t="shared" si="49"/>
        <v>2300</v>
      </c>
      <c r="H72" s="80">
        <f t="shared" si="50"/>
        <v>27600</v>
      </c>
      <c r="I72" s="79"/>
      <c r="J72" s="24"/>
      <c r="K72" s="80"/>
      <c r="L72" s="80"/>
      <c r="M72" s="80"/>
      <c r="N72" s="87">
        <f t="shared" si="21"/>
        <v>2</v>
      </c>
      <c r="O72" s="87"/>
      <c r="P72" s="89">
        <f t="shared" si="22"/>
        <v>1150</v>
      </c>
      <c r="Q72" s="89">
        <f t="shared" si="23"/>
        <v>2300</v>
      </c>
      <c r="R72" s="89">
        <f t="shared" si="24"/>
        <v>27600</v>
      </c>
    </row>
    <row r="73" spans="2:18" x14ac:dyDescent="0.25">
      <c r="B73" s="28"/>
      <c r="C73" s="78" t="s">
        <v>7</v>
      </c>
      <c r="D73" s="79">
        <v>3</v>
      </c>
      <c r="E73" s="24">
        <v>0.85</v>
      </c>
      <c r="F73" s="80">
        <f t="shared" si="51"/>
        <v>850</v>
      </c>
      <c r="G73" s="80">
        <f t="shared" si="49"/>
        <v>2550</v>
      </c>
      <c r="H73" s="80">
        <f t="shared" si="50"/>
        <v>30600</v>
      </c>
      <c r="I73" s="79"/>
      <c r="J73" s="24"/>
      <c r="K73" s="80"/>
      <c r="L73" s="80"/>
      <c r="M73" s="80"/>
      <c r="N73" s="87">
        <f t="shared" si="21"/>
        <v>3</v>
      </c>
      <c r="O73" s="87"/>
      <c r="P73" s="89">
        <f t="shared" si="22"/>
        <v>850</v>
      </c>
      <c r="Q73" s="89">
        <f t="shared" si="23"/>
        <v>2550</v>
      </c>
      <c r="R73" s="89">
        <f t="shared" si="24"/>
        <v>30600</v>
      </c>
    </row>
    <row r="74" spans="2:18" x14ac:dyDescent="0.25">
      <c r="B74" s="28"/>
      <c r="C74" s="78" t="s">
        <v>8</v>
      </c>
      <c r="D74" s="79">
        <v>5</v>
      </c>
      <c r="E74" s="24">
        <v>0.7</v>
      </c>
      <c r="F74" s="80">
        <f t="shared" si="51"/>
        <v>700</v>
      </c>
      <c r="G74" s="80">
        <f t="shared" si="49"/>
        <v>3500</v>
      </c>
      <c r="H74" s="80">
        <f t="shared" si="50"/>
        <v>42000</v>
      </c>
      <c r="I74" s="79"/>
      <c r="J74" s="24"/>
      <c r="K74" s="80"/>
      <c r="L74" s="80"/>
      <c r="M74" s="80"/>
      <c r="N74" s="87">
        <f t="shared" si="21"/>
        <v>5</v>
      </c>
      <c r="O74" s="87"/>
      <c r="P74" s="89">
        <f t="shared" si="22"/>
        <v>700</v>
      </c>
      <c r="Q74" s="89">
        <f t="shared" si="23"/>
        <v>3500</v>
      </c>
      <c r="R74" s="89">
        <f t="shared" si="24"/>
        <v>42000</v>
      </c>
    </row>
    <row r="75" spans="2:18" x14ac:dyDescent="0.25">
      <c r="B75" s="28"/>
      <c r="C75" s="78" t="s">
        <v>33</v>
      </c>
      <c r="D75" s="79">
        <v>1</v>
      </c>
      <c r="E75" s="24">
        <v>1.1499999999999999</v>
      </c>
      <c r="F75" s="80">
        <f t="shared" si="51"/>
        <v>1150</v>
      </c>
      <c r="G75" s="80">
        <f t="shared" si="49"/>
        <v>1150</v>
      </c>
      <c r="H75" s="80">
        <f t="shared" si="50"/>
        <v>13800</v>
      </c>
      <c r="I75" s="79"/>
      <c r="J75" s="24"/>
      <c r="K75" s="80"/>
      <c r="L75" s="80"/>
      <c r="M75" s="80"/>
      <c r="N75" s="87">
        <f t="shared" si="21"/>
        <v>1</v>
      </c>
      <c r="O75" s="87"/>
      <c r="P75" s="89">
        <f t="shared" si="22"/>
        <v>1150</v>
      </c>
      <c r="Q75" s="89">
        <f t="shared" si="23"/>
        <v>1150</v>
      </c>
      <c r="R75" s="89">
        <f t="shared" si="24"/>
        <v>13800</v>
      </c>
    </row>
    <row r="76" spans="2:18" s="22" customFormat="1" ht="30" x14ac:dyDescent="0.25">
      <c r="B76" s="29">
        <v>2</v>
      </c>
      <c r="C76" s="86" t="s">
        <v>153</v>
      </c>
      <c r="D76" s="87">
        <f t="shared" ref="D76" si="52">SUM(D77:D80)</f>
        <v>12</v>
      </c>
      <c r="E76" s="88"/>
      <c r="F76" s="89"/>
      <c r="G76" s="89">
        <f t="shared" ref="G76:H76" si="53">SUM(G77:G80)</f>
        <v>11200</v>
      </c>
      <c r="H76" s="89">
        <f t="shared" si="53"/>
        <v>134400</v>
      </c>
      <c r="I76" s="87"/>
      <c r="J76" s="88"/>
      <c r="K76" s="89"/>
      <c r="L76" s="89"/>
      <c r="M76" s="89"/>
      <c r="N76" s="87">
        <f t="shared" si="21"/>
        <v>12</v>
      </c>
      <c r="O76" s="87"/>
      <c r="P76" s="89">
        <f t="shared" si="22"/>
        <v>0</v>
      </c>
      <c r="Q76" s="89">
        <f t="shared" si="23"/>
        <v>11200</v>
      </c>
      <c r="R76" s="89">
        <f t="shared" si="24"/>
        <v>134400</v>
      </c>
    </row>
    <row r="77" spans="2:18" x14ac:dyDescent="0.25">
      <c r="B77" s="28"/>
      <c r="C77" s="78" t="s">
        <v>18</v>
      </c>
      <c r="D77" s="79">
        <v>1</v>
      </c>
      <c r="E77" s="24">
        <v>2</v>
      </c>
      <c r="F77" s="80">
        <f>E77*1000</f>
        <v>2000</v>
      </c>
      <c r="G77" s="80">
        <f>D77*F77</f>
        <v>2000</v>
      </c>
      <c r="H77" s="80">
        <f t="shared" ref="H77:H80" si="54">G77*12</f>
        <v>24000</v>
      </c>
      <c r="I77" s="79"/>
      <c r="J77" s="24"/>
      <c r="K77" s="80"/>
      <c r="L77" s="80"/>
      <c r="M77" s="80"/>
      <c r="N77" s="87">
        <f t="shared" si="21"/>
        <v>1</v>
      </c>
      <c r="O77" s="87"/>
      <c r="P77" s="89">
        <f t="shared" si="22"/>
        <v>2000</v>
      </c>
      <c r="Q77" s="89">
        <f t="shared" si="23"/>
        <v>2000</v>
      </c>
      <c r="R77" s="89">
        <f t="shared" si="24"/>
        <v>24000</v>
      </c>
    </row>
    <row r="78" spans="2:18" x14ac:dyDescent="0.25">
      <c r="B78" s="28"/>
      <c r="C78" s="78" t="s">
        <v>19</v>
      </c>
      <c r="D78" s="79">
        <v>2</v>
      </c>
      <c r="E78" s="24">
        <v>1.1499999999999999</v>
      </c>
      <c r="F78" s="80">
        <f t="shared" ref="F78:F80" si="55">E78*1000</f>
        <v>1150</v>
      </c>
      <c r="G78" s="80">
        <f t="shared" ref="G78:G80" si="56">D78*F78</f>
        <v>2300</v>
      </c>
      <c r="H78" s="80">
        <f t="shared" si="54"/>
        <v>27600</v>
      </c>
      <c r="I78" s="79"/>
      <c r="J78" s="24"/>
      <c r="K78" s="80"/>
      <c r="L78" s="80"/>
      <c r="M78" s="80"/>
      <c r="N78" s="87">
        <f t="shared" si="21"/>
        <v>2</v>
      </c>
      <c r="O78" s="87"/>
      <c r="P78" s="89">
        <f t="shared" si="22"/>
        <v>1150</v>
      </c>
      <c r="Q78" s="89">
        <f t="shared" si="23"/>
        <v>2300</v>
      </c>
      <c r="R78" s="89">
        <f t="shared" si="24"/>
        <v>27600</v>
      </c>
    </row>
    <row r="79" spans="2:18" x14ac:dyDescent="0.25">
      <c r="B79" s="28"/>
      <c r="C79" s="78" t="s">
        <v>7</v>
      </c>
      <c r="D79" s="79">
        <v>4</v>
      </c>
      <c r="E79" s="24">
        <v>0.85</v>
      </c>
      <c r="F79" s="80">
        <f t="shared" si="55"/>
        <v>850</v>
      </c>
      <c r="G79" s="80">
        <f t="shared" si="56"/>
        <v>3400</v>
      </c>
      <c r="H79" s="80">
        <f t="shared" si="54"/>
        <v>40800</v>
      </c>
      <c r="I79" s="79"/>
      <c r="J79" s="24"/>
      <c r="K79" s="80"/>
      <c r="L79" s="80"/>
      <c r="M79" s="80"/>
      <c r="N79" s="87">
        <f t="shared" si="21"/>
        <v>4</v>
      </c>
      <c r="O79" s="87"/>
      <c r="P79" s="89">
        <f t="shared" si="22"/>
        <v>850</v>
      </c>
      <c r="Q79" s="89">
        <f t="shared" si="23"/>
        <v>3400</v>
      </c>
      <c r="R79" s="89">
        <f t="shared" si="24"/>
        <v>40800</v>
      </c>
    </row>
    <row r="80" spans="2:18" x14ac:dyDescent="0.25">
      <c r="B80" s="28"/>
      <c r="C80" s="78" t="s">
        <v>8</v>
      </c>
      <c r="D80" s="79">
        <v>5</v>
      </c>
      <c r="E80" s="24">
        <v>0.7</v>
      </c>
      <c r="F80" s="80">
        <f t="shared" si="55"/>
        <v>700</v>
      </c>
      <c r="G80" s="80">
        <f t="shared" si="56"/>
        <v>3500</v>
      </c>
      <c r="H80" s="80">
        <f t="shared" si="54"/>
        <v>42000</v>
      </c>
      <c r="I80" s="79"/>
      <c r="J80" s="24"/>
      <c r="K80" s="80"/>
      <c r="L80" s="80"/>
      <c r="M80" s="80"/>
      <c r="N80" s="87">
        <f t="shared" si="21"/>
        <v>5</v>
      </c>
      <c r="O80" s="87"/>
      <c r="P80" s="89">
        <f t="shared" si="22"/>
        <v>700</v>
      </c>
      <c r="Q80" s="89">
        <f t="shared" si="23"/>
        <v>3500</v>
      </c>
      <c r="R80" s="89">
        <f t="shared" si="24"/>
        <v>42000</v>
      </c>
    </row>
    <row r="81" spans="2:18" s="21" customFormat="1" ht="30" x14ac:dyDescent="0.25">
      <c r="B81" s="81" t="s">
        <v>174</v>
      </c>
      <c r="C81" s="82" t="s">
        <v>34</v>
      </c>
      <c r="D81" s="83">
        <f t="shared" ref="D81" si="57">D82+D83+D84+D90+D94</f>
        <v>28</v>
      </c>
      <c r="E81" s="90"/>
      <c r="F81" s="84"/>
      <c r="G81" s="84">
        <f t="shared" ref="G81:I81" si="58">G82+G83+G84+G90+G94</f>
        <v>34450</v>
      </c>
      <c r="H81" s="84">
        <f t="shared" si="58"/>
        <v>413400</v>
      </c>
      <c r="I81" s="83">
        <f t="shared" si="58"/>
        <v>0</v>
      </c>
      <c r="J81" s="90"/>
      <c r="K81" s="84"/>
      <c r="L81" s="84">
        <f t="shared" ref="L81:M81" si="59">L82+L83+L84+L90+L94</f>
        <v>0</v>
      </c>
      <c r="M81" s="84">
        <f t="shared" si="59"/>
        <v>0</v>
      </c>
      <c r="N81" s="87">
        <f t="shared" si="21"/>
        <v>28</v>
      </c>
      <c r="O81" s="87"/>
      <c r="P81" s="89">
        <f t="shared" si="22"/>
        <v>0</v>
      </c>
      <c r="Q81" s="89">
        <f t="shared" si="23"/>
        <v>34450</v>
      </c>
      <c r="R81" s="89">
        <f t="shared" si="24"/>
        <v>413400</v>
      </c>
    </row>
    <row r="82" spans="2:18" x14ac:dyDescent="0.25">
      <c r="B82" s="28"/>
      <c r="C82" s="78" t="s">
        <v>23</v>
      </c>
      <c r="D82" s="79">
        <v>1</v>
      </c>
      <c r="E82" s="24">
        <v>3.6</v>
      </c>
      <c r="F82" s="85">
        <f>E82*1000</f>
        <v>3600</v>
      </c>
      <c r="G82" s="85">
        <f>D82*F82</f>
        <v>3600</v>
      </c>
      <c r="H82" s="80">
        <f t="shared" ref="H82:H83" si="60">G82*12</f>
        <v>43200</v>
      </c>
      <c r="I82" s="79"/>
      <c r="J82" s="24"/>
      <c r="K82" s="85"/>
      <c r="L82" s="85"/>
      <c r="M82" s="80"/>
      <c r="N82" s="87">
        <f t="shared" si="21"/>
        <v>1</v>
      </c>
      <c r="O82" s="87"/>
      <c r="P82" s="89">
        <f t="shared" si="22"/>
        <v>3600</v>
      </c>
      <c r="Q82" s="89">
        <f t="shared" si="23"/>
        <v>3600</v>
      </c>
      <c r="R82" s="89">
        <f t="shared" si="24"/>
        <v>43200</v>
      </c>
    </row>
    <row r="83" spans="2:18" x14ac:dyDescent="0.25">
      <c r="B83" s="28"/>
      <c r="C83" s="78" t="s">
        <v>24</v>
      </c>
      <c r="D83" s="79">
        <v>1</v>
      </c>
      <c r="E83" s="24">
        <v>2.5</v>
      </c>
      <c r="F83" s="85">
        <f>E83*1000</f>
        <v>2500</v>
      </c>
      <c r="G83" s="80">
        <f>D83*F83</f>
        <v>2500</v>
      </c>
      <c r="H83" s="80">
        <f t="shared" si="60"/>
        <v>30000</v>
      </c>
      <c r="I83" s="79"/>
      <c r="J83" s="24"/>
      <c r="K83" s="85"/>
      <c r="L83" s="80"/>
      <c r="M83" s="80"/>
      <c r="N83" s="87">
        <f t="shared" si="21"/>
        <v>1</v>
      </c>
      <c r="O83" s="87"/>
      <c r="P83" s="89">
        <f t="shared" si="22"/>
        <v>2500</v>
      </c>
      <c r="Q83" s="89">
        <f t="shared" si="23"/>
        <v>2500</v>
      </c>
      <c r="R83" s="89">
        <f t="shared" si="24"/>
        <v>30000</v>
      </c>
    </row>
    <row r="84" spans="2:18" s="22" customFormat="1" ht="30" x14ac:dyDescent="0.25">
      <c r="B84" s="29">
        <v>1</v>
      </c>
      <c r="C84" s="86" t="s">
        <v>35</v>
      </c>
      <c r="D84" s="87">
        <f t="shared" ref="D84" si="61">SUM(D85:D89)</f>
        <v>12</v>
      </c>
      <c r="E84" s="88"/>
      <c r="F84" s="89"/>
      <c r="G84" s="89">
        <f t="shared" ref="G84:H84" si="62">SUM(G85:G89)</f>
        <v>12250</v>
      </c>
      <c r="H84" s="89">
        <f t="shared" si="62"/>
        <v>147000</v>
      </c>
      <c r="I84" s="87"/>
      <c r="J84" s="88"/>
      <c r="K84" s="89"/>
      <c r="L84" s="89"/>
      <c r="M84" s="89"/>
      <c r="N84" s="87">
        <f t="shared" si="21"/>
        <v>12</v>
      </c>
      <c r="O84" s="87"/>
      <c r="P84" s="89">
        <f t="shared" si="22"/>
        <v>0</v>
      </c>
      <c r="Q84" s="89">
        <f t="shared" si="23"/>
        <v>12250</v>
      </c>
      <c r="R84" s="89">
        <f t="shared" si="24"/>
        <v>147000</v>
      </c>
    </row>
    <row r="85" spans="2:18" x14ac:dyDescent="0.25">
      <c r="B85" s="28"/>
      <c r="C85" s="78" t="s">
        <v>18</v>
      </c>
      <c r="D85" s="79">
        <v>1</v>
      </c>
      <c r="E85" s="24">
        <v>2</v>
      </c>
      <c r="F85" s="80">
        <f>E85*1000</f>
        <v>2000</v>
      </c>
      <c r="G85" s="80">
        <f>D85*F85</f>
        <v>2000</v>
      </c>
      <c r="H85" s="80">
        <f t="shared" ref="H85:H89" si="63">G85*12</f>
        <v>24000</v>
      </c>
      <c r="I85" s="79"/>
      <c r="J85" s="24"/>
      <c r="K85" s="80"/>
      <c r="L85" s="80"/>
      <c r="M85" s="80"/>
      <c r="N85" s="87">
        <f t="shared" ref="N85:N148" si="64">D85-I85</f>
        <v>1</v>
      </c>
      <c r="O85" s="87"/>
      <c r="P85" s="89">
        <f t="shared" ref="P85:P148" si="65">F85-K85</f>
        <v>2000</v>
      </c>
      <c r="Q85" s="89">
        <f t="shared" ref="Q85:Q148" si="66">G85-L85</f>
        <v>2000</v>
      </c>
      <c r="R85" s="89">
        <f t="shared" ref="R85:R148" si="67">H85-M85</f>
        <v>24000</v>
      </c>
    </row>
    <row r="86" spans="2:18" x14ac:dyDescent="0.25">
      <c r="B86" s="28"/>
      <c r="C86" s="78" t="s">
        <v>19</v>
      </c>
      <c r="D86" s="79">
        <v>2</v>
      </c>
      <c r="E86" s="24">
        <v>1.1499999999999999</v>
      </c>
      <c r="F86" s="80">
        <f t="shared" ref="F86:F89" si="68">E86*1000</f>
        <v>1150</v>
      </c>
      <c r="G86" s="80">
        <f>D86*F86</f>
        <v>2300</v>
      </c>
      <c r="H86" s="80">
        <f t="shared" si="63"/>
        <v>27600</v>
      </c>
      <c r="I86" s="79"/>
      <c r="J86" s="24"/>
      <c r="K86" s="80"/>
      <c r="L86" s="80"/>
      <c r="M86" s="80"/>
      <c r="N86" s="87">
        <f t="shared" si="64"/>
        <v>2</v>
      </c>
      <c r="O86" s="87"/>
      <c r="P86" s="89">
        <f t="shared" si="65"/>
        <v>1150</v>
      </c>
      <c r="Q86" s="89">
        <f t="shared" si="66"/>
        <v>2300</v>
      </c>
      <c r="R86" s="89">
        <f t="shared" si="67"/>
        <v>27600</v>
      </c>
    </row>
    <row r="87" spans="2:18" x14ac:dyDescent="0.25">
      <c r="B87" s="28"/>
      <c r="C87" s="78" t="s">
        <v>7</v>
      </c>
      <c r="D87" s="79">
        <v>5</v>
      </c>
      <c r="E87" s="24">
        <v>0.85</v>
      </c>
      <c r="F87" s="80">
        <f t="shared" si="68"/>
        <v>850</v>
      </c>
      <c r="G87" s="80">
        <f>D87*F87</f>
        <v>4250</v>
      </c>
      <c r="H87" s="80">
        <f t="shared" si="63"/>
        <v>51000</v>
      </c>
      <c r="I87" s="79"/>
      <c r="J87" s="24"/>
      <c r="K87" s="80"/>
      <c r="L87" s="80"/>
      <c r="M87" s="80"/>
      <c r="N87" s="87">
        <f t="shared" si="64"/>
        <v>5</v>
      </c>
      <c r="O87" s="87"/>
      <c r="P87" s="89">
        <f t="shared" si="65"/>
        <v>850</v>
      </c>
      <c r="Q87" s="89">
        <f t="shared" si="66"/>
        <v>4250</v>
      </c>
      <c r="R87" s="89">
        <f t="shared" si="67"/>
        <v>51000</v>
      </c>
    </row>
    <row r="88" spans="2:18" x14ac:dyDescent="0.25">
      <c r="B88" s="28"/>
      <c r="C88" s="78" t="s">
        <v>8</v>
      </c>
      <c r="D88" s="79">
        <v>2</v>
      </c>
      <c r="E88" s="24">
        <v>0.7</v>
      </c>
      <c r="F88" s="80">
        <f t="shared" si="68"/>
        <v>700</v>
      </c>
      <c r="G88" s="80">
        <f>D88*F88</f>
        <v>1400</v>
      </c>
      <c r="H88" s="80">
        <f t="shared" si="63"/>
        <v>16800</v>
      </c>
      <c r="I88" s="79"/>
      <c r="J88" s="24"/>
      <c r="K88" s="80"/>
      <c r="L88" s="80"/>
      <c r="M88" s="80"/>
      <c r="N88" s="87">
        <f t="shared" si="64"/>
        <v>2</v>
      </c>
      <c r="O88" s="87"/>
      <c r="P88" s="89">
        <f t="shared" si="65"/>
        <v>700</v>
      </c>
      <c r="Q88" s="89">
        <f t="shared" si="66"/>
        <v>1400</v>
      </c>
      <c r="R88" s="89">
        <f t="shared" si="67"/>
        <v>16800</v>
      </c>
    </row>
    <row r="89" spans="2:18" x14ac:dyDescent="0.25">
      <c r="B89" s="28"/>
      <c r="C89" s="78" t="s">
        <v>33</v>
      </c>
      <c r="D89" s="79">
        <v>2</v>
      </c>
      <c r="E89" s="24">
        <v>1.1499999999999999</v>
      </c>
      <c r="F89" s="80">
        <f t="shared" si="68"/>
        <v>1150</v>
      </c>
      <c r="G89" s="80">
        <f>D89*F89</f>
        <v>2300</v>
      </c>
      <c r="H89" s="80">
        <f t="shared" si="63"/>
        <v>27600</v>
      </c>
      <c r="I89" s="79"/>
      <c r="J89" s="24"/>
      <c r="K89" s="80"/>
      <c r="L89" s="80"/>
      <c r="M89" s="80"/>
      <c r="N89" s="87">
        <f t="shared" si="64"/>
        <v>2</v>
      </c>
      <c r="O89" s="87"/>
      <c r="P89" s="89">
        <f t="shared" si="65"/>
        <v>1150</v>
      </c>
      <c r="Q89" s="89">
        <f t="shared" si="66"/>
        <v>2300</v>
      </c>
      <c r="R89" s="89">
        <f t="shared" si="67"/>
        <v>27600</v>
      </c>
    </row>
    <row r="90" spans="2:18" s="22" customFormat="1" ht="30" x14ac:dyDescent="0.25">
      <c r="B90" s="29">
        <v>2</v>
      </c>
      <c r="C90" s="86" t="s">
        <v>36</v>
      </c>
      <c r="D90" s="87">
        <f t="shared" ref="D90" si="69">SUM(D91:D93)</f>
        <v>7</v>
      </c>
      <c r="E90" s="88"/>
      <c r="F90" s="89"/>
      <c r="G90" s="89">
        <f t="shared" ref="G90:H90" si="70">SUM(G91:G93)</f>
        <v>8200</v>
      </c>
      <c r="H90" s="89">
        <f t="shared" si="70"/>
        <v>98400</v>
      </c>
      <c r="I90" s="87"/>
      <c r="J90" s="88"/>
      <c r="K90" s="89"/>
      <c r="L90" s="89"/>
      <c r="M90" s="89"/>
      <c r="N90" s="87">
        <f t="shared" si="64"/>
        <v>7</v>
      </c>
      <c r="O90" s="87"/>
      <c r="P90" s="89">
        <f t="shared" si="65"/>
        <v>0</v>
      </c>
      <c r="Q90" s="89">
        <f t="shared" si="66"/>
        <v>8200</v>
      </c>
      <c r="R90" s="89">
        <f t="shared" si="67"/>
        <v>98400</v>
      </c>
    </row>
    <row r="91" spans="2:18" x14ac:dyDescent="0.25">
      <c r="B91" s="28"/>
      <c r="C91" s="78" t="s">
        <v>18</v>
      </c>
      <c r="D91" s="79">
        <v>1</v>
      </c>
      <c r="E91" s="24">
        <v>2.2000000000000002</v>
      </c>
      <c r="F91" s="80">
        <f>E91*1000</f>
        <v>2200</v>
      </c>
      <c r="G91" s="80">
        <f>D91*F91</f>
        <v>2200</v>
      </c>
      <c r="H91" s="80">
        <f t="shared" ref="H91:H93" si="71">G91*12</f>
        <v>26400</v>
      </c>
      <c r="I91" s="79"/>
      <c r="J91" s="24"/>
      <c r="K91" s="80"/>
      <c r="L91" s="80"/>
      <c r="M91" s="80"/>
      <c r="N91" s="87">
        <f t="shared" si="64"/>
        <v>1</v>
      </c>
      <c r="O91" s="87"/>
      <c r="P91" s="89">
        <f t="shared" si="65"/>
        <v>2200</v>
      </c>
      <c r="Q91" s="89">
        <f t="shared" si="66"/>
        <v>2200</v>
      </c>
      <c r="R91" s="89">
        <f t="shared" si="67"/>
        <v>26400</v>
      </c>
    </row>
    <row r="92" spans="2:18" x14ac:dyDescent="0.25">
      <c r="B92" s="28"/>
      <c r="C92" s="78" t="s">
        <v>19</v>
      </c>
      <c r="D92" s="79">
        <v>3</v>
      </c>
      <c r="E92" s="24">
        <v>1.1499999999999999</v>
      </c>
      <c r="F92" s="80">
        <f t="shared" ref="F92:F93" si="72">E92*1000</f>
        <v>1150</v>
      </c>
      <c r="G92" s="80">
        <f>D92*F92</f>
        <v>3450</v>
      </c>
      <c r="H92" s="80">
        <f t="shared" si="71"/>
        <v>41400</v>
      </c>
      <c r="I92" s="79"/>
      <c r="J92" s="24"/>
      <c r="K92" s="80"/>
      <c r="L92" s="80"/>
      <c r="M92" s="80"/>
      <c r="N92" s="87">
        <f t="shared" si="64"/>
        <v>3</v>
      </c>
      <c r="O92" s="87"/>
      <c r="P92" s="89">
        <f t="shared" si="65"/>
        <v>1150</v>
      </c>
      <c r="Q92" s="89">
        <f t="shared" si="66"/>
        <v>3450</v>
      </c>
      <c r="R92" s="89">
        <f t="shared" si="67"/>
        <v>41400</v>
      </c>
    </row>
    <row r="93" spans="2:18" x14ac:dyDescent="0.25">
      <c r="B93" s="28"/>
      <c r="C93" s="78" t="s">
        <v>7</v>
      </c>
      <c r="D93" s="79">
        <v>3</v>
      </c>
      <c r="E93" s="24">
        <v>0.85</v>
      </c>
      <c r="F93" s="80">
        <f t="shared" si="72"/>
        <v>850</v>
      </c>
      <c r="G93" s="80">
        <f>D93*F93</f>
        <v>2550</v>
      </c>
      <c r="H93" s="80">
        <f t="shared" si="71"/>
        <v>30600</v>
      </c>
      <c r="I93" s="79"/>
      <c r="J93" s="24"/>
      <c r="K93" s="80"/>
      <c r="L93" s="80"/>
      <c r="M93" s="80"/>
      <c r="N93" s="87">
        <f t="shared" si="64"/>
        <v>3</v>
      </c>
      <c r="O93" s="87"/>
      <c r="P93" s="89">
        <f t="shared" si="65"/>
        <v>850</v>
      </c>
      <c r="Q93" s="89">
        <f t="shared" si="66"/>
        <v>2550</v>
      </c>
      <c r="R93" s="89">
        <f t="shared" si="67"/>
        <v>30600</v>
      </c>
    </row>
    <row r="94" spans="2:18" s="22" customFormat="1" ht="47.25" customHeight="1" x14ac:dyDescent="0.25">
      <c r="B94" s="29">
        <v>3</v>
      </c>
      <c r="C94" s="86" t="s">
        <v>37</v>
      </c>
      <c r="D94" s="87">
        <f t="shared" ref="D94" si="73">SUM(D95:D97)</f>
        <v>7</v>
      </c>
      <c r="E94" s="88"/>
      <c r="F94" s="89"/>
      <c r="G94" s="89">
        <f t="shared" ref="G94:H94" si="74">SUM(G95:G97)</f>
        <v>7900</v>
      </c>
      <c r="H94" s="89">
        <f t="shared" si="74"/>
        <v>94800</v>
      </c>
      <c r="I94" s="87"/>
      <c r="J94" s="88"/>
      <c r="K94" s="89"/>
      <c r="L94" s="89"/>
      <c r="M94" s="89"/>
      <c r="N94" s="87">
        <f t="shared" si="64"/>
        <v>7</v>
      </c>
      <c r="O94" s="87"/>
      <c r="P94" s="89">
        <f t="shared" si="65"/>
        <v>0</v>
      </c>
      <c r="Q94" s="89">
        <f t="shared" si="66"/>
        <v>7900</v>
      </c>
      <c r="R94" s="89">
        <f t="shared" si="67"/>
        <v>94800</v>
      </c>
    </row>
    <row r="95" spans="2:18" x14ac:dyDescent="0.25">
      <c r="B95" s="28"/>
      <c r="C95" s="78" t="s">
        <v>18</v>
      </c>
      <c r="D95" s="79">
        <v>1</v>
      </c>
      <c r="E95" s="24">
        <v>2.2000000000000002</v>
      </c>
      <c r="F95" s="80">
        <f>E95*1000</f>
        <v>2200</v>
      </c>
      <c r="G95" s="80">
        <f>D95*F95</f>
        <v>2200</v>
      </c>
      <c r="H95" s="80">
        <f t="shared" ref="H95:H97" si="75">G95*12</f>
        <v>26400</v>
      </c>
      <c r="I95" s="79"/>
      <c r="J95" s="24"/>
      <c r="K95" s="80"/>
      <c r="L95" s="80"/>
      <c r="M95" s="80"/>
      <c r="N95" s="87">
        <f t="shared" si="64"/>
        <v>1</v>
      </c>
      <c r="O95" s="87"/>
      <c r="P95" s="89">
        <f t="shared" si="65"/>
        <v>2200</v>
      </c>
      <c r="Q95" s="89">
        <f t="shared" si="66"/>
        <v>2200</v>
      </c>
      <c r="R95" s="89">
        <f t="shared" si="67"/>
        <v>26400</v>
      </c>
    </row>
    <row r="96" spans="2:18" x14ac:dyDescent="0.25">
      <c r="B96" s="28"/>
      <c r="C96" s="78" t="s">
        <v>19</v>
      </c>
      <c r="D96" s="79">
        <v>2</v>
      </c>
      <c r="E96" s="24">
        <v>1.1499999999999999</v>
      </c>
      <c r="F96" s="80">
        <f t="shared" ref="F96:F97" si="76">E96*1000</f>
        <v>1150</v>
      </c>
      <c r="G96" s="80">
        <f>D96*F96</f>
        <v>2300</v>
      </c>
      <c r="H96" s="80">
        <f t="shared" si="75"/>
        <v>27600</v>
      </c>
      <c r="I96" s="79"/>
      <c r="J96" s="24"/>
      <c r="K96" s="80"/>
      <c r="L96" s="80"/>
      <c r="M96" s="80"/>
      <c r="N96" s="87">
        <f t="shared" si="64"/>
        <v>2</v>
      </c>
      <c r="O96" s="87"/>
      <c r="P96" s="89">
        <f t="shared" si="65"/>
        <v>1150</v>
      </c>
      <c r="Q96" s="89">
        <f t="shared" si="66"/>
        <v>2300</v>
      </c>
      <c r="R96" s="89">
        <f t="shared" si="67"/>
        <v>27600</v>
      </c>
    </row>
    <row r="97" spans="2:18" x14ac:dyDescent="0.25">
      <c r="B97" s="28"/>
      <c r="C97" s="78" t="s">
        <v>7</v>
      </c>
      <c r="D97" s="79">
        <v>4</v>
      </c>
      <c r="E97" s="24">
        <v>0.85</v>
      </c>
      <c r="F97" s="80">
        <f t="shared" si="76"/>
        <v>850</v>
      </c>
      <c r="G97" s="80">
        <f>D97*F97</f>
        <v>3400</v>
      </c>
      <c r="H97" s="80">
        <f t="shared" si="75"/>
        <v>40800</v>
      </c>
      <c r="I97" s="79"/>
      <c r="J97" s="24"/>
      <c r="K97" s="80"/>
      <c r="L97" s="80"/>
      <c r="M97" s="80"/>
      <c r="N97" s="87">
        <f t="shared" si="64"/>
        <v>4</v>
      </c>
      <c r="O97" s="87"/>
      <c r="P97" s="89">
        <f t="shared" si="65"/>
        <v>850</v>
      </c>
      <c r="Q97" s="89">
        <f t="shared" si="66"/>
        <v>3400</v>
      </c>
      <c r="R97" s="89">
        <f t="shared" si="67"/>
        <v>40800</v>
      </c>
    </row>
    <row r="98" spans="2:18" s="21" customFormat="1" ht="45" x14ac:dyDescent="0.25">
      <c r="B98" s="81" t="s">
        <v>174</v>
      </c>
      <c r="C98" s="123" t="s">
        <v>196</v>
      </c>
      <c r="D98" s="83"/>
      <c r="E98" s="90"/>
      <c r="F98" s="84"/>
      <c r="G98" s="84"/>
      <c r="H98" s="84"/>
      <c r="I98" s="131">
        <f>I99+I100+I101+I106</f>
        <v>40</v>
      </c>
      <c r="J98" s="135"/>
      <c r="K98" s="131"/>
      <c r="L98" s="132">
        <f>L99+L100+L101+L106</f>
        <v>53250</v>
      </c>
      <c r="M98" s="132">
        <f>M99+M100+M101+M106</f>
        <v>639000</v>
      </c>
      <c r="N98" s="87">
        <f t="shared" si="64"/>
        <v>-40</v>
      </c>
      <c r="O98" s="87"/>
      <c r="P98" s="89">
        <f t="shared" si="65"/>
        <v>0</v>
      </c>
      <c r="Q98" s="89">
        <f t="shared" si="66"/>
        <v>-53250</v>
      </c>
      <c r="R98" s="89">
        <f t="shared" si="67"/>
        <v>-639000</v>
      </c>
    </row>
    <row r="99" spans="2:18" x14ac:dyDescent="0.25">
      <c r="B99" s="28"/>
      <c r="C99" s="78" t="s">
        <v>23</v>
      </c>
      <c r="D99" s="79"/>
      <c r="E99" s="24"/>
      <c r="F99" s="85"/>
      <c r="G99" s="85"/>
      <c r="H99" s="80"/>
      <c r="I99" s="115">
        <v>1</v>
      </c>
      <c r="J99" s="116">
        <v>3.6</v>
      </c>
      <c r="K99" s="114">
        <f>J99*1000</f>
        <v>3600</v>
      </c>
      <c r="L99" s="114">
        <f>I99*K99</f>
        <v>3600</v>
      </c>
      <c r="M99" s="113">
        <f>L99*12</f>
        <v>43200</v>
      </c>
      <c r="N99" s="87">
        <f t="shared" si="64"/>
        <v>-1</v>
      </c>
      <c r="O99" s="87"/>
      <c r="P99" s="89">
        <f t="shared" si="65"/>
        <v>-3600</v>
      </c>
      <c r="Q99" s="89">
        <f t="shared" si="66"/>
        <v>-3600</v>
      </c>
      <c r="R99" s="89">
        <f t="shared" si="67"/>
        <v>-43200</v>
      </c>
    </row>
    <row r="100" spans="2:18" x14ac:dyDescent="0.25">
      <c r="B100" s="28"/>
      <c r="C100" s="78" t="s">
        <v>24</v>
      </c>
      <c r="D100" s="79"/>
      <c r="E100" s="24"/>
      <c r="F100" s="85"/>
      <c r="G100" s="80"/>
      <c r="H100" s="80"/>
      <c r="I100" s="115">
        <v>1</v>
      </c>
      <c r="J100" s="116">
        <v>2.6</v>
      </c>
      <c r="K100" s="114">
        <f>J100*1000</f>
        <v>2600</v>
      </c>
      <c r="L100" s="113">
        <f>I100*K100</f>
        <v>2600</v>
      </c>
      <c r="M100" s="113">
        <f>L100*12</f>
        <v>31200</v>
      </c>
      <c r="N100" s="87">
        <f t="shared" si="64"/>
        <v>-1</v>
      </c>
      <c r="O100" s="87"/>
      <c r="P100" s="89">
        <f t="shared" si="65"/>
        <v>-2600</v>
      </c>
      <c r="Q100" s="89">
        <f t="shared" si="66"/>
        <v>-2600</v>
      </c>
      <c r="R100" s="89">
        <f t="shared" si="67"/>
        <v>-31200</v>
      </c>
    </row>
    <row r="101" spans="2:18" s="22" customFormat="1" ht="30" x14ac:dyDescent="0.25">
      <c r="B101" s="29">
        <v>1</v>
      </c>
      <c r="C101" s="124" t="s">
        <v>197</v>
      </c>
      <c r="D101" s="87"/>
      <c r="E101" s="88"/>
      <c r="F101" s="89"/>
      <c r="G101" s="89"/>
      <c r="H101" s="89"/>
      <c r="I101" s="125">
        <f>SUM(I102:I105)</f>
        <v>22</v>
      </c>
      <c r="J101" s="126"/>
      <c r="K101" s="114"/>
      <c r="L101" s="127">
        <f>SUM(L102:L105)</f>
        <v>27150</v>
      </c>
      <c r="M101" s="127">
        <f>SUM(M102:M105)</f>
        <v>325800</v>
      </c>
      <c r="N101" s="87">
        <f t="shared" si="64"/>
        <v>-22</v>
      </c>
      <c r="O101" s="87"/>
      <c r="P101" s="89">
        <f t="shared" si="65"/>
        <v>0</v>
      </c>
      <c r="Q101" s="89">
        <f t="shared" si="66"/>
        <v>-27150</v>
      </c>
      <c r="R101" s="89">
        <f t="shared" si="67"/>
        <v>-325800</v>
      </c>
    </row>
    <row r="102" spans="2:18" x14ac:dyDescent="0.25">
      <c r="B102" s="28"/>
      <c r="C102" s="78" t="s">
        <v>18</v>
      </c>
      <c r="D102" s="79"/>
      <c r="E102" s="24"/>
      <c r="F102" s="80"/>
      <c r="G102" s="80"/>
      <c r="H102" s="80"/>
      <c r="I102" s="115">
        <v>1</v>
      </c>
      <c r="J102" s="116">
        <v>2.4</v>
      </c>
      <c r="K102" s="114">
        <f>J102*1000</f>
        <v>2400</v>
      </c>
      <c r="L102" s="113">
        <f>I102*K102</f>
        <v>2400</v>
      </c>
      <c r="M102" s="113">
        <f>L102*12</f>
        <v>28800</v>
      </c>
      <c r="N102" s="87">
        <f t="shared" si="64"/>
        <v>-1</v>
      </c>
      <c r="O102" s="87"/>
      <c r="P102" s="89">
        <f t="shared" si="65"/>
        <v>-2400</v>
      </c>
      <c r="Q102" s="89">
        <f t="shared" si="66"/>
        <v>-2400</v>
      </c>
      <c r="R102" s="89">
        <f t="shared" si="67"/>
        <v>-28800</v>
      </c>
    </row>
    <row r="103" spans="2:18" x14ac:dyDescent="0.25">
      <c r="B103" s="28"/>
      <c r="C103" s="78" t="s">
        <v>19</v>
      </c>
      <c r="D103" s="79"/>
      <c r="E103" s="24"/>
      <c r="F103" s="80"/>
      <c r="G103" s="80"/>
      <c r="H103" s="80"/>
      <c r="I103" s="115">
        <v>7</v>
      </c>
      <c r="J103" s="116">
        <v>1.4</v>
      </c>
      <c r="K103" s="114">
        <f>J103*1000</f>
        <v>1400</v>
      </c>
      <c r="L103" s="113">
        <f>I103*K103</f>
        <v>9800</v>
      </c>
      <c r="M103" s="113">
        <f>L103*12</f>
        <v>117600</v>
      </c>
      <c r="N103" s="87">
        <f t="shared" si="64"/>
        <v>-7</v>
      </c>
      <c r="O103" s="87"/>
      <c r="P103" s="89">
        <f t="shared" si="65"/>
        <v>-1400</v>
      </c>
      <c r="Q103" s="89">
        <f t="shared" si="66"/>
        <v>-9800</v>
      </c>
      <c r="R103" s="89">
        <f t="shared" si="67"/>
        <v>-117600</v>
      </c>
    </row>
    <row r="104" spans="2:18" x14ac:dyDescent="0.25">
      <c r="B104" s="28"/>
      <c r="C104" s="78" t="s">
        <v>7</v>
      </c>
      <c r="D104" s="79"/>
      <c r="E104" s="24"/>
      <c r="F104" s="80"/>
      <c r="G104" s="80"/>
      <c r="H104" s="80"/>
      <c r="I104" s="115">
        <v>11</v>
      </c>
      <c r="J104" s="116">
        <v>1.1000000000000001</v>
      </c>
      <c r="K104" s="114">
        <f>J104*1000</f>
        <v>1100</v>
      </c>
      <c r="L104" s="113">
        <f>I104*K104</f>
        <v>12100</v>
      </c>
      <c r="M104" s="113">
        <f>L104*12</f>
        <v>145200</v>
      </c>
      <c r="N104" s="87">
        <f t="shared" si="64"/>
        <v>-11</v>
      </c>
      <c r="O104" s="87"/>
      <c r="P104" s="89">
        <f t="shared" si="65"/>
        <v>-1100</v>
      </c>
      <c r="Q104" s="89">
        <f t="shared" si="66"/>
        <v>-12100</v>
      </c>
      <c r="R104" s="89">
        <f t="shared" si="67"/>
        <v>-145200</v>
      </c>
    </row>
    <row r="105" spans="2:18" x14ac:dyDescent="0.25">
      <c r="B105" s="28"/>
      <c r="C105" s="78" t="s">
        <v>8</v>
      </c>
      <c r="D105" s="79"/>
      <c r="E105" s="24"/>
      <c r="F105" s="80"/>
      <c r="G105" s="80"/>
      <c r="H105" s="80"/>
      <c r="I105" s="115">
        <v>3</v>
      </c>
      <c r="J105" s="116">
        <v>0.95</v>
      </c>
      <c r="K105" s="114">
        <f>J105*1000</f>
        <v>950</v>
      </c>
      <c r="L105" s="113">
        <f>I105*K105</f>
        <v>2850</v>
      </c>
      <c r="M105" s="113">
        <f>L105*12</f>
        <v>34200</v>
      </c>
      <c r="N105" s="87">
        <f t="shared" si="64"/>
        <v>-3</v>
      </c>
      <c r="O105" s="87"/>
      <c r="P105" s="89">
        <f t="shared" si="65"/>
        <v>-950</v>
      </c>
      <c r="Q105" s="89">
        <f t="shared" si="66"/>
        <v>-2850</v>
      </c>
      <c r="R105" s="89">
        <f t="shared" si="67"/>
        <v>-34200</v>
      </c>
    </row>
    <row r="106" spans="2:18" s="22" customFormat="1" ht="75" x14ac:dyDescent="0.25">
      <c r="B106" s="29">
        <v>2</v>
      </c>
      <c r="C106" s="124" t="s">
        <v>198</v>
      </c>
      <c r="D106" s="87"/>
      <c r="E106" s="88"/>
      <c r="F106" s="89"/>
      <c r="G106" s="89"/>
      <c r="H106" s="89"/>
      <c r="I106" s="125">
        <f>SUM(I107:I110)</f>
        <v>16</v>
      </c>
      <c r="J106" s="126"/>
      <c r="K106" s="114"/>
      <c r="L106" s="127">
        <f>SUM(L107:L110)</f>
        <v>19900</v>
      </c>
      <c r="M106" s="127">
        <f>SUM(M107:M110)</f>
        <v>238800</v>
      </c>
      <c r="N106" s="87">
        <f t="shared" si="64"/>
        <v>-16</v>
      </c>
      <c r="O106" s="87"/>
      <c r="P106" s="89">
        <f t="shared" si="65"/>
        <v>0</v>
      </c>
      <c r="Q106" s="89">
        <f t="shared" si="66"/>
        <v>-19900</v>
      </c>
      <c r="R106" s="89">
        <f t="shared" si="67"/>
        <v>-238800</v>
      </c>
    </row>
    <row r="107" spans="2:18" x14ac:dyDescent="0.25">
      <c r="B107" s="28"/>
      <c r="C107" s="118" t="s">
        <v>18</v>
      </c>
      <c r="D107" s="79"/>
      <c r="E107" s="24"/>
      <c r="F107" s="80"/>
      <c r="G107" s="80"/>
      <c r="H107" s="80"/>
      <c r="I107" s="115">
        <v>1</v>
      </c>
      <c r="J107" s="116">
        <v>2.5</v>
      </c>
      <c r="K107" s="114">
        <f>J107*1000</f>
        <v>2500</v>
      </c>
      <c r="L107" s="113">
        <f>I107*K107</f>
        <v>2500</v>
      </c>
      <c r="M107" s="113">
        <f>L107*12</f>
        <v>30000</v>
      </c>
      <c r="N107" s="87">
        <f t="shared" si="64"/>
        <v>-1</v>
      </c>
      <c r="O107" s="87"/>
      <c r="P107" s="89">
        <f t="shared" si="65"/>
        <v>-2500</v>
      </c>
      <c r="Q107" s="89">
        <f t="shared" si="66"/>
        <v>-2500</v>
      </c>
      <c r="R107" s="89">
        <f t="shared" si="67"/>
        <v>-30000</v>
      </c>
    </row>
    <row r="108" spans="2:18" x14ac:dyDescent="0.25">
      <c r="B108" s="28"/>
      <c r="C108" s="118" t="s">
        <v>19</v>
      </c>
      <c r="D108" s="79"/>
      <c r="E108" s="24"/>
      <c r="F108" s="80"/>
      <c r="G108" s="80"/>
      <c r="H108" s="80"/>
      <c r="I108" s="115">
        <v>5</v>
      </c>
      <c r="J108" s="116">
        <v>1.4</v>
      </c>
      <c r="K108" s="114">
        <f>J108*1000</f>
        <v>1400</v>
      </c>
      <c r="L108" s="113">
        <f>I108*K108</f>
        <v>7000</v>
      </c>
      <c r="M108" s="113">
        <f>L108*12</f>
        <v>84000</v>
      </c>
      <c r="N108" s="87">
        <f t="shared" si="64"/>
        <v>-5</v>
      </c>
      <c r="O108" s="87"/>
      <c r="P108" s="89">
        <f t="shared" si="65"/>
        <v>-1400</v>
      </c>
      <c r="Q108" s="89">
        <f t="shared" si="66"/>
        <v>-7000</v>
      </c>
      <c r="R108" s="89">
        <f t="shared" si="67"/>
        <v>-84000</v>
      </c>
    </row>
    <row r="109" spans="2:18" x14ac:dyDescent="0.25">
      <c r="B109" s="28"/>
      <c r="C109" s="118" t="s">
        <v>7</v>
      </c>
      <c r="D109" s="79"/>
      <c r="E109" s="24"/>
      <c r="F109" s="80"/>
      <c r="G109" s="80"/>
      <c r="H109" s="80"/>
      <c r="I109" s="115">
        <v>6</v>
      </c>
      <c r="J109" s="116">
        <v>1.1000000000000001</v>
      </c>
      <c r="K109" s="114">
        <f>J109*1000</f>
        <v>1100</v>
      </c>
      <c r="L109" s="113">
        <f>I109*K109</f>
        <v>6600</v>
      </c>
      <c r="M109" s="113">
        <f>L109*12</f>
        <v>79200</v>
      </c>
      <c r="N109" s="87">
        <f t="shared" si="64"/>
        <v>-6</v>
      </c>
      <c r="O109" s="87"/>
      <c r="P109" s="89">
        <f t="shared" si="65"/>
        <v>-1100</v>
      </c>
      <c r="Q109" s="89">
        <f t="shared" si="66"/>
        <v>-6600</v>
      </c>
      <c r="R109" s="89">
        <f t="shared" si="67"/>
        <v>-79200</v>
      </c>
    </row>
    <row r="110" spans="2:18" x14ac:dyDescent="0.25">
      <c r="B110" s="28"/>
      <c r="C110" s="118" t="s">
        <v>8</v>
      </c>
      <c r="D110" s="79"/>
      <c r="E110" s="24"/>
      <c r="F110" s="80"/>
      <c r="G110" s="80"/>
      <c r="H110" s="80"/>
      <c r="I110" s="115">
        <v>4</v>
      </c>
      <c r="J110" s="116">
        <v>0.95</v>
      </c>
      <c r="K110" s="114">
        <f>J110*1000</f>
        <v>950</v>
      </c>
      <c r="L110" s="113">
        <f>I110*K110</f>
        <v>3800</v>
      </c>
      <c r="M110" s="113">
        <f>L110*12</f>
        <v>45600</v>
      </c>
      <c r="N110" s="87"/>
      <c r="O110" s="87"/>
      <c r="P110" s="89"/>
      <c r="Q110" s="89"/>
      <c r="R110" s="89"/>
    </row>
    <row r="111" spans="2:18" s="21" customFormat="1" ht="31.5" customHeight="1" x14ac:dyDescent="0.25">
      <c r="B111" s="81" t="s">
        <v>175</v>
      </c>
      <c r="C111" s="82" t="s">
        <v>38</v>
      </c>
      <c r="D111" s="83">
        <f>D112+D113+D114+D117+D120+D123+D126</f>
        <v>37</v>
      </c>
      <c r="E111" s="90"/>
      <c r="F111" s="84"/>
      <c r="G111" s="84">
        <f>G112+G113+G114+G117+G120+G123+G126</f>
        <v>51100</v>
      </c>
      <c r="H111" s="84">
        <f>H112+H113+H114+H117+H120+H123+H126</f>
        <v>613200</v>
      </c>
      <c r="I111" s="83">
        <f>I112+I113+I114+I117+I120+I123+I126</f>
        <v>0</v>
      </c>
      <c r="J111" s="90"/>
      <c r="K111" s="84"/>
      <c r="L111" s="84">
        <f>L112+L113+L114+L117+L120+L123+L126</f>
        <v>0</v>
      </c>
      <c r="M111" s="84">
        <f>M112+M113+M114+M117+M120+M123+M126</f>
        <v>0</v>
      </c>
      <c r="N111" s="87">
        <f t="shared" si="64"/>
        <v>37</v>
      </c>
      <c r="O111" s="87"/>
      <c r="P111" s="89">
        <f t="shared" si="65"/>
        <v>0</v>
      </c>
      <c r="Q111" s="89">
        <f t="shared" si="66"/>
        <v>51100</v>
      </c>
      <c r="R111" s="89">
        <f t="shared" si="67"/>
        <v>613200</v>
      </c>
    </row>
    <row r="112" spans="2:18" x14ac:dyDescent="0.25">
      <c r="B112" s="28"/>
      <c r="C112" s="93" t="s">
        <v>28</v>
      </c>
      <c r="D112" s="91">
        <v>1</v>
      </c>
      <c r="E112" s="92">
        <v>3.6</v>
      </c>
      <c r="F112" s="85">
        <f>E112*1000</f>
        <v>3600</v>
      </c>
      <c r="G112" s="85">
        <f>D112*F112</f>
        <v>3600</v>
      </c>
      <c r="H112" s="80">
        <f t="shared" ref="H112:H113" si="77">G112*12</f>
        <v>43200</v>
      </c>
      <c r="I112" s="91"/>
      <c r="J112" s="92"/>
      <c r="K112" s="85"/>
      <c r="L112" s="85"/>
      <c r="M112" s="80"/>
      <c r="N112" s="87">
        <f t="shared" si="64"/>
        <v>1</v>
      </c>
      <c r="O112" s="87"/>
      <c r="P112" s="89">
        <f t="shared" si="65"/>
        <v>3600</v>
      </c>
      <c r="Q112" s="89">
        <f t="shared" si="66"/>
        <v>3600</v>
      </c>
      <c r="R112" s="89">
        <f t="shared" si="67"/>
        <v>43200</v>
      </c>
    </row>
    <row r="113" spans="2:18" x14ac:dyDescent="0.25">
      <c r="B113" s="28"/>
      <c r="C113" s="93" t="s">
        <v>24</v>
      </c>
      <c r="D113" s="91">
        <v>1</v>
      </c>
      <c r="E113" s="92">
        <v>2.5</v>
      </c>
      <c r="F113" s="85">
        <f>E113*1000</f>
        <v>2500</v>
      </c>
      <c r="G113" s="85">
        <f>D113*F113</f>
        <v>2500</v>
      </c>
      <c r="H113" s="80">
        <f t="shared" si="77"/>
        <v>30000</v>
      </c>
      <c r="I113" s="91"/>
      <c r="J113" s="92"/>
      <c r="K113" s="85"/>
      <c r="L113" s="85"/>
      <c r="M113" s="80"/>
      <c r="N113" s="87">
        <f t="shared" si="64"/>
        <v>1</v>
      </c>
      <c r="O113" s="87"/>
      <c r="P113" s="89">
        <f t="shared" si="65"/>
        <v>2500</v>
      </c>
      <c r="Q113" s="89">
        <f t="shared" si="66"/>
        <v>2500</v>
      </c>
      <c r="R113" s="89">
        <f t="shared" si="67"/>
        <v>30000</v>
      </c>
    </row>
    <row r="114" spans="2:18" s="22" customFormat="1" ht="30" x14ac:dyDescent="0.25">
      <c r="B114" s="29">
        <v>1</v>
      </c>
      <c r="C114" s="94" t="s">
        <v>39</v>
      </c>
      <c r="D114" s="95">
        <f>SUM(D115:D116)</f>
        <v>4</v>
      </c>
      <c r="E114" s="96"/>
      <c r="F114" s="89"/>
      <c r="G114" s="97">
        <f>SUM(G115:G116)</f>
        <v>5450</v>
      </c>
      <c r="H114" s="97">
        <f>SUM(H115:H116)</f>
        <v>65400</v>
      </c>
      <c r="I114" s="95"/>
      <c r="J114" s="96"/>
      <c r="K114" s="89"/>
      <c r="L114" s="97"/>
      <c r="M114" s="97"/>
      <c r="N114" s="87">
        <f t="shared" si="64"/>
        <v>4</v>
      </c>
      <c r="O114" s="87"/>
      <c r="P114" s="89">
        <f t="shared" si="65"/>
        <v>0</v>
      </c>
      <c r="Q114" s="89">
        <f t="shared" si="66"/>
        <v>5450</v>
      </c>
      <c r="R114" s="89">
        <f t="shared" si="67"/>
        <v>65400</v>
      </c>
    </row>
    <row r="115" spans="2:18" x14ac:dyDescent="0.25">
      <c r="B115" s="28"/>
      <c r="C115" s="93" t="s">
        <v>18</v>
      </c>
      <c r="D115" s="91">
        <v>1</v>
      </c>
      <c r="E115" s="92">
        <v>2</v>
      </c>
      <c r="F115" s="80">
        <f>E115*1000</f>
        <v>2000</v>
      </c>
      <c r="G115" s="85">
        <f>D115*F115</f>
        <v>2000</v>
      </c>
      <c r="H115" s="80">
        <f t="shared" ref="H115:H116" si="78">G115*12</f>
        <v>24000</v>
      </c>
      <c r="I115" s="91"/>
      <c r="J115" s="92"/>
      <c r="K115" s="80"/>
      <c r="L115" s="85"/>
      <c r="M115" s="80"/>
      <c r="N115" s="87">
        <f t="shared" si="64"/>
        <v>1</v>
      </c>
      <c r="O115" s="87"/>
      <c r="P115" s="89">
        <f t="shared" si="65"/>
        <v>2000</v>
      </c>
      <c r="Q115" s="89">
        <f t="shared" si="66"/>
        <v>2000</v>
      </c>
      <c r="R115" s="89">
        <f t="shared" si="67"/>
        <v>24000</v>
      </c>
    </row>
    <row r="116" spans="2:18" x14ac:dyDescent="0.25">
      <c r="B116" s="28"/>
      <c r="C116" s="93" t="s">
        <v>19</v>
      </c>
      <c r="D116" s="79">
        <v>3</v>
      </c>
      <c r="E116" s="24">
        <v>1.1499999999999999</v>
      </c>
      <c r="F116" s="80">
        <f>E116*1000</f>
        <v>1150</v>
      </c>
      <c r="G116" s="85">
        <f>D116*F116</f>
        <v>3450</v>
      </c>
      <c r="H116" s="80">
        <f t="shared" si="78"/>
        <v>41400</v>
      </c>
      <c r="I116" s="79"/>
      <c r="J116" s="24"/>
      <c r="K116" s="80"/>
      <c r="L116" s="85"/>
      <c r="M116" s="80"/>
      <c r="N116" s="87">
        <f t="shared" si="64"/>
        <v>3</v>
      </c>
      <c r="O116" s="87"/>
      <c r="P116" s="89">
        <f t="shared" si="65"/>
        <v>1150</v>
      </c>
      <c r="Q116" s="89">
        <f t="shared" si="66"/>
        <v>3450</v>
      </c>
      <c r="R116" s="89">
        <f t="shared" si="67"/>
        <v>41400</v>
      </c>
    </row>
    <row r="117" spans="2:18" s="22" customFormat="1" ht="30" x14ac:dyDescent="0.25">
      <c r="B117" s="29">
        <v>2</v>
      </c>
      <c r="C117" s="94" t="s">
        <v>40</v>
      </c>
      <c r="D117" s="87">
        <f>SUM(D118:D119)</f>
        <v>14</v>
      </c>
      <c r="E117" s="88"/>
      <c r="F117" s="89"/>
      <c r="G117" s="89">
        <f>SUM(G118:G119)</f>
        <v>17450</v>
      </c>
      <c r="H117" s="89">
        <f>SUM(H118:H119)</f>
        <v>209400</v>
      </c>
      <c r="I117" s="87"/>
      <c r="J117" s="88"/>
      <c r="K117" s="89"/>
      <c r="L117" s="89"/>
      <c r="M117" s="89"/>
      <c r="N117" s="87">
        <f t="shared" si="64"/>
        <v>14</v>
      </c>
      <c r="O117" s="87"/>
      <c r="P117" s="89">
        <f t="shared" si="65"/>
        <v>0</v>
      </c>
      <c r="Q117" s="89">
        <f t="shared" si="66"/>
        <v>17450</v>
      </c>
      <c r="R117" s="89">
        <f t="shared" si="67"/>
        <v>209400</v>
      </c>
    </row>
    <row r="118" spans="2:18" x14ac:dyDescent="0.25">
      <c r="B118" s="28"/>
      <c r="C118" s="93" t="s">
        <v>18</v>
      </c>
      <c r="D118" s="79">
        <v>1</v>
      </c>
      <c r="E118" s="24">
        <v>2.5</v>
      </c>
      <c r="F118" s="80">
        <f>E118*1000</f>
        <v>2500</v>
      </c>
      <c r="G118" s="85">
        <f>D118*F118</f>
        <v>2500</v>
      </c>
      <c r="H118" s="80">
        <f t="shared" ref="H118:H122" si="79">G118*12</f>
        <v>30000</v>
      </c>
      <c r="I118" s="79"/>
      <c r="J118" s="24"/>
      <c r="K118" s="80"/>
      <c r="L118" s="85"/>
      <c r="M118" s="80"/>
      <c r="N118" s="87">
        <f t="shared" si="64"/>
        <v>1</v>
      </c>
      <c r="O118" s="87"/>
      <c r="P118" s="89">
        <f t="shared" si="65"/>
        <v>2500</v>
      </c>
      <c r="Q118" s="89">
        <f t="shared" si="66"/>
        <v>2500</v>
      </c>
      <c r="R118" s="89">
        <f t="shared" si="67"/>
        <v>30000</v>
      </c>
    </row>
    <row r="119" spans="2:18" x14ac:dyDescent="0.25">
      <c r="B119" s="28"/>
      <c r="C119" s="93" t="s">
        <v>19</v>
      </c>
      <c r="D119" s="79">
        <v>13</v>
      </c>
      <c r="E119" s="24">
        <v>1.1499999999999999</v>
      </c>
      <c r="F119" s="80">
        <f>E119*1000</f>
        <v>1150</v>
      </c>
      <c r="G119" s="85">
        <f>D119*F119</f>
        <v>14950</v>
      </c>
      <c r="H119" s="80">
        <f t="shared" si="79"/>
        <v>179400</v>
      </c>
      <c r="I119" s="79"/>
      <c r="J119" s="24"/>
      <c r="K119" s="80"/>
      <c r="L119" s="85"/>
      <c r="M119" s="80"/>
      <c r="N119" s="87">
        <f t="shared" si="64"/>
        <v>13</v>
      </c>
      <c r="O119" s="87"/>
      <c r="P119" s="89">
        <f t="shared" si="65"/>
        <v>1150</v>
      </c>
      <c r="Q119" s="89">
        <f t="shared" si="66"/>
        <v>14950</v>
      </c>
      <c r="R119" s="89">
        <f t="shared" si="67"/>
        <v>179400</v>
      </c>
    </row>
    <row r="120" spans="2:18" s="22" customFormat="1" ht="60" x14ac:dyDescent="0.25">
      <c r="B120" s="29">
        <v>3</v>
      </c>
      <c r="C120" s="94" t="s">
        <v>41</v>
      </c>
      <c r="D120" s="87">
        <f>SUM(D121:D122)</f>
        <v>7</v>
      </c>
      <c r="E120" s="88"/>
      <c r="F120" s="89"/>
      <c r="G120" s="89">
        <f>SUM(G121:G122)</f>
        <v>8900</v>
      </c>
      <c r="H120" s="89">
        <f t="shared" si="79"/>
        <v>106800</v>
      </c>
      <c r="I120" s="87"/>
      <c r="J120" s="88"/>
      <c r="K120" s="89"/>
      <c r="L120" s="89"/>
      <c r="M120" s="89"/>
      <c r="N120" s="87">
        <f t="shared" si="64"/>
        <v>7</v>
      </c>
      <c r="O120" s="87"/>
      <c r="P120" s="89">
        <f t="shared" si="65"/>
        <v>0</v>
      </c>
      <c r="Q120" s="89">
        <f t="shared" si="66"/>
        <v>8900</v>
      </c>
      <c r="R120" s="89">
        <f t="shared" si="67"/>
        <v>106800</v>
      </c>
    </row>
    <row r="121" spans="2:18" x14ac:dyDescent="0.25">
      <c r="B121" s="28"/>
      <c r="C121" s="93" t="s">
        <v>18</v>
      </c>
      <c r="D121" s="79">
        <v>1</v>
      </c>
      <c r="E121" s="24">
        <v>2</v>
      </c>
      <c r="F121" s="80">
        <f>E121*1000</f>
        <v>2000</v>
      </c>
      <c r="G121" s="85">
        <f>D121*F121</f>
        <v>2000</v>
      </c>
      <c r="H121" s="80">
        <f t="shared" si="79"/>
        <v>24000</v>
      </c>
      <c r="I121" s="79"/>
      <c r="J121" s="24"/>
      <c r="K121" s="80"/>
      <c r="L121" s="85"/>
      <c r="M121" s="80"/>
      <c r="N121" s="87">
        <f t="shared" si="64"/>
        <v>1</v>
      </c>
      <c r="O121" s="87"/>
      <c r="P121" s="89">
        <f t="shared" si="65"/>
        <v>2000</v>
      </c>
      <c r="Q121" s="89">
        <f t="shared" si="66"/>
        <v>2000</v>
      </c>
      <c r="R121" s="89">
        <f t="shared" si="67"/>
        <v>24000</v>
      </c>
    </row>
    <row r="122" spans="2:18" x14ac:dyDescent="0.25">
      <c r="B122" s="28"/>
      <c r="C122" s="93" t="s">
        <v>19</v>
      </c>
      <c r="D122" s="79">
        <v>6</v>
      </c>
      <c r="E122" s="24">
        <v>1.1499999999999999</v>
      </c>
      <c r="F122" s="80">
        <f>E122*1000</f>
        <v>1150</v>
      </c>
      <c r="G122" s="85">
        <f>D122*F122</f>
        <v>6900</v>
      </c>
      <c r="H122" s="80">
        <f t="shared" si="79"/>
        <v>82800</v>
      </c>
      <c r="I122" s="79"/>
      <c r="J122" s="24"/>
      <c r="K122" s="80"/>
      <c r="L122" s="85"/>
      <c r="M122" s="80"/>
      <c r="N122" s="87">
        <f t="shared" si="64"/>
        <v>6</v>
      </c>
      <c r="O122" s="87"/>
      <c r="P122" s="89">
        <f t="shared" si="65"/>
        <v>1150</v>
      </c>
      <c r="Q122" s="89">
        <f t="shared" si="66"/>
        <v>6900</v>
      </c>
      <c r="R122" s="89">
        <f t="shared" si="67"/>
        <v>82800</v>
      </c>
    </row>
    <row r="123" spans="2:18" s="22" customFormat="1" ht="45" x14ac:dyDescent="0.25">
      <c r="B123" s="29">
        <v>4</v>
      </c>
      <c r="C123" s="94" t="s">
        <v>42</v>
      </c>
      <c r="D123" s="87">
        <f>SUM(D124:D125)</f>
        <v>3</v>
      </c>
      <c r="E123" s="88"/>
      <c r="F123" s="89"/>
      <c r="G123" s="97">
        <f>SUM(G124:G125)</f>
        <v>4300</v>
      </c>
      <c r="H123" s="97">
        <f>SUM(H124:H125)</f>
        <v>51600</v>
      </c>
      <c r="I123" s="87"/>
      <c r="J123" s="88"/>
      <c r="K123" s="89"/>
      <c r="L123" s="97"/>
      <c r="M123" s="97"/>
      <c r="N123" s="87">
        <f t="shared" si="64"/>
        <v>3</v>
      </c>
      <c r="O123" s="87"/>
      <c r="P123" s="89">
        <f t="shared" si="65"/>
        <v>0</v>
      </c>
      <c r="Q123" s="89">
        <f t="shared" si="66"/>
        <v>4300</v>
      </c>
      <c r="R123" s="89">
        <f t="shared" si="67"/>
        <v>51600</v>
      </c>
    </row>
    <row r="124" spans="2:18" x14ac:dyDescent="0.25">
      <c r="B124" s="28"/>
      <c r="C124" s="93" t="s">
        <v>18</v>
      </c>
      <c r="D124" s="79">
        <v>1</v>
      </c>
      <c r="E124" s="24">
        <v>2</v>
      </c>
      <c r="F124" s="80">
        <f>E124*1000</f>
        <v>2000</v>
      </c>
      <c r="G124" s="85">
        <f>D124*F124</f>
        <v>2000</v>
      </c>
      <c r="H124" s="80">
        <f t="shared" ref="H124:H125" si="80">G124*12</f>
        <v>24000</v>
      </c>
      <c r="I124" s="79"/>
      <c r="J124" s="24"/>
      <c r="K124" s="80"/>
      <c r="L124" s="85"/>
      <c r="M124" s="80"/>
      <c r="N124" s="87">
        <f t="shared" si="64"/>
        <v>1</v>
      </c>
      <c r="O124" s="87"/>
      <c r="P124" s="89">
        <f t="shared" si="65"/>
        <v>2000</v>
      </c>
      <c r="Q124" s="89">
        <f t="shared" si="66"/>
        <v>2000</v>
      </c>
      <c r="R124" s="89">
        <f t="shared" si="67"/>
        <v>24000</v>
      </c>
    </row>
    <row r="125" spans="2:18" x14ac:dyDescent="0.25">
      <c r="B125" s="28"/>
      <c r="C125" s="93" t="s">
        <v>19</v>
      </c>
      <c r="D125" s="79">
        <v>2</v>
      </c>
      <c r="E125" s="24">
        <v>1.1499999999999999</v>
      </c>
      <c r="F125" s="80">
        <f>E125*1000</f>
        <v>1150</v>
      </c>
      <c r="G125" s="85">
        <f>D125*F125</f>
        <v>2300</v>
      </c>
      <c r="H125" s="80">
        <f t="shared" si="80"/>
        <v>27600</v>
      </c>
      <c r="I125" s="79"/>
      <c r="J125" s="24"/>
      <c r="K125" s="80"/>
      <c r="L125" s="85"/>
      <c r="M125" s="80"/>
      <c r="N125" s="87">
        <f t="shared" si="64"/>
        <v>2</v>
      </c>
      <c r="O125" s="87"/>
      <c r="P125" s="89">
        <f t="shared" si="65"/>
        <v>1150</v>
      </c>
      <c r="Q125" s="89">
        <f t="shared" si="66"/>
        <v>2300</v>
      </c>
      <c r="R125" s="89">
        <f t="shared" si="67"/>
        <v>27600</v>
      </c>
    </row>
    <row r="126" spans="2:18" s="22" customFormat="1" ht="45" x14ac:dyDescent="0.25">
      <c r="B126" s="29">
        <v>5</v>
      </c>
      <c r="C126" s="94" t="s">
        <v>43</v>
      </c>
      <c r="D126" s="87">
        <f>SUM(D127:D128)</f>
        <v>7</v>
      </c>
      <c r="E126" s="88"/>
      <c r="F126" s="89"/>
      <c r="G126" s="89">
        <f>SUM(G127:G128)</f>
        <v>8900</v>
      </c>
      <c r="H126" s="89">
        <f>SUM(H127:H128)</f>
        <v>106800</v>
      </c>
      <c r="I126" s="87"/>
      <c r="J126" s="88"/>
      <c r="K126" s="89"/>
      <c r="L126" s="89"/>
      <c r="M126" s="89"/>
      <c r="N126" s="87">
        <f t="shared" si="64"/>
        <v>7</v>
      </c>
      <c r="O126" s="87"/>
      <c r="P126" s="89">
        <f t="shared" si="65"/>
        <v>0</v>
      </c>
      <c r="Q126" s="89">
        <f t="shared" si="66"/>
        <v>8900</v>
      </c>
      <c r="R126" s="89">
        <f t="shared" si="67"/>
        <v>106800</v>
      </c>
    </row>
    <row r="127" spans="2:18" x14ac:dyDescent="0.25">
      <c r="B127" s="28"/>
      <c r="C127" s="93" t="s">
        <v>18</v>
      </c>
      <c r="D127" s="79">
        <v>1</v>
      </c>
      <c r="E127" s="24">
        <v>2</v>
      </c>
      <c r="F127" s="80">
        <f>E127*1000</f>
        <v>2000</v>
      </c>
      <c r="G127" s="85">
        <f>D127*F127</f>
        <v>2000</v>
      </c>
      <c r="H127" s="80">
        <f t="shared" ref="H127:H128" si="81">G127*12</f>
        <v>24000</v>
      </c>
      <c r="I127" s="79"/>
      <c r="J127" s="24"/>
      <c r="K127" s="80"/>
      <c r="L127" s="85"/>
      <c r="M127" s="80"/>
      <c r="N127" s="87">
        <f t="shared" si="64"/>
        <v>1</v>
      </c>
      <c r="O127" s="87"/>
      <c r="P127" s="89">
        <f t="shared" si="65"/>
        <v>2000</v>
      </c>
      <c r="Q127" s="89">
        <f t="shared" si="66"/>
        <v>2000</v>
      </c>
      <c r="R127" s="89">
        <f t="shared" si="67"/>
        <v>24000</v>
      </c>
    </row>
    <row r="128" spans="2:18" x14ac:dyDescent="0.25">
      <c r="B128" s="28"/>
      <c r="C128" s="78" t="s">
        <v>19</v>
      </c>
      <c r="D128" s="79">
        <v>6</v>
      </c>
      <c r="E128" s="24">
        <v>1.1499999999999999</v>
      </c>
      <c r="F128" s="80">
        <f>E128*1000</f>
        <v>1150</v>
      </c>
      <c r="G128" s="85">
        <f>D128*F128</f>
        <v>6900</v>
      </c>
      <c r="H128" s="80">
        <f t="shared" si="81"/>
        <v>82800</v>
      </c>
      <c r="I128" s="79"/>
      <c r="J128" s="24"/>
      <c r="K128" s="80"/>
      <c r="L128" s="85"/>
      <c r="M128" s="80"/>
      <c r="N128" s="87">
        <f t="shared" si="64"/>
        <v>6</v>
      </c>
      <c r="O128" s="87"/>
      <c r="P128" s="89">
        <f t="shared" si="65"/>
        <v>1150</v>
      </c>
      <c r="Q128" s="89">
        <f t="shared" si="66"/>
        <v>6900</v>
      </c>
      <c r="R128" s="89">
        <f t="shared" si="67"/>
        <v>82800</v>
      </c>
    </row>
    <row r="129" spans="2:18" s="21" customFormat="1" ht="36.75" customHeight="1" x14ac:dyDescent="0.25">
      <c r="B129" s="81" t="s">
        <v>176</v>
      </c>
      <c r="C129" s="82" t="s">
        <v>44</v>
      </c>
      <c r="D129" s="83">
        <f>D130+D131+D132+D137+D142</f>
        <v>31</v>
      </c>
      <c r="E129" s="90"/>
      <c r="F129" s="84"/>
      <c r="G129" s="84">
        <f>G130+G131+G132+G137+G142</f>
        <v>37650</v>
      </c>
      <c r="H129" s="84">
        <f>H130+H131+H132+H137+H142</f>
        <v>451800</v>
      </c>
      <c r="I129" s="83"/>
      <c r="J129" s="90"/>
      <c r="K129" s="84"/>
      <c r="L129" s="84"/>
      <c r="M129" s="84"/>
      <c r="N129" s="87">
        <f t="shared" si="64"/>
        <v>31</v>
      </c>
      <c r="O129" s="87"/>
      <c r="P129" s="89">
        <f t="shared" si="65"/>
        <v>0</v>
      </c>
      <c r="Q129" s="89">
        <f t="shared" si="66"/>
        <v>37650</v>
      </c>
      <c r="R129" s="89">
        <f t="shared" si="67"/>
        <v>451800</v>
      </c>
    </row>
    <row r="130" spans="2:18" x14ac:dyDescent="0.25">
      <c r="B130" s="28"/>
      <c r="C130" s="78" t="s">
        <v>28</v>
      </c>
      <c r="D130" s="79">
        <v>1</v>
      </c>
      <c r="E130" s="24">
        <v>3.6</v>
      </c>
      <c r="F130" s="85">
        <f>E130*1000</f>
        <v>3600</v>
      </c>
      <c r="G130" s="85">
        <f>D130*F130</f>
        <v>3600</v>
      </c>
      <c r="H130" s="80">
        <f t="shared" ref="H130:H131" si="82">G130*12</f>
        <v>43200</v>
      </c>
      <c r="I130" s="79"/>
      <c r="J130" s="24"/>
      <c r="K130" s="85"/>
      <c r="L130" s="85"/>
      <c r="M130" s="80"/>
      <c r="N130" s="87">
        <f t="shared" si="64"/>
        <v>1</v>
      </c>
      <c r="O130" s="87"/>
      <c r="P130" s="89">
        <f t="shared" si="65"/>
        <v>3600</v>
      </c>
      <c r="Q130" s="89">
        <f t="shared" si="66"/>
        <v>3600</v>
      </c>
      <c r="R130" s="89">
        <f t="shared" si="67"/>
        <v>43200</v>
      </c>
    </row>
    <row r="131" spans="2:18" x14ac:dyDescent="0.25">
      <c r="B131" s="28"/>
      <c r="C131" s="78" t="s">
        <v>24</v>
      </c>
      <c r="D131" s="79">
        <v>1</v>
      </c>
      <c r="E131" s="24">
        <v>2.5</v>
      </c>
      <c r="F131" s="85">
        <f>E131*1000</f>
        <v>2500</v>
      </c>
      <c r="G131" s="80">
        <f>D131*F131</f>
        <v>2500</v>
      </c>
      <c r="H131" s="80">
        <f t="shared" si="82"/>
        <v>30000</v>
      </c>
      <c r="I131" s="79"/>
      <c r="J131" s="24"/>
      <c r="K131" s="85"/>
      <c r="L131" s="80"/>
      <c r="M131" s="80"/>
      <c r="N131" s="87">
        <f t="shared" si="64"/>
        <v>1</v>
      </c>
      <c r="O131" s="87"/>
      <c r="P131" s="89">
        <f t="shared" si="65"/>
        <v>2500</v>
      </c>
      <c r="Q131" s="89">
        <f t="shared" si="66"/>
        <v>2500</v>
      </c>
      <c r="R131" s="89">
        <f t="shared" si="67"/>
        <v>30000</v>
      </c>
    </row>
    <row r="132" spans="2:18" s="22" customFormat="1" ht="30" x14ac:dyDescent="0.25">
      <c r="B132" s="29">
        <v>1</v>
      </c>
      <c r="C132" s="86" t="s">
        <v>45</v>
      </c>
      <c r="D132" s="87">
        <f>SUM(D133:D136)</f>
        <v>20</v>
      </c>
      <c r="E132" s="88"/>
      <c r="F132" s="89"/>
      <c r="G132" s="89">
        <f>SUM(G133:G136)</f>
        <v>19400</v>
      </c>
      <c r="H132" s="89">
        <f>SUM(H133:H136)</f>
        <v>232800</v>
      </c>
      <c r="I132" s="87"/>
      <c r="J132" s="88"/>
      <c r="K132" s="89"/>
      <c r="L132" s="89"/>
      <c r="M132" s="89"/>
      <c r="N132" s="87">
        <f t="shared" si="64"/>
        <v>20</v>
      </c>
      <c r="O132" s="87"/>
      <c r="P132" s="89">
        <f t="shared" si="65"/>
        <v>0</v>
      </c>
      <c r="Q132" s="89">
        <f t="shared" si="66"/>
        <v>19400</v>
      </c>
      <c r="R132" s="89">
        <f t="shared" si="67"/>
        <v>232800</v>
      </c>
    </row>
    <row r="133" spans="2:18" x14ac:dyDescent="0.25">
      <c r="B133" s="28"/>
      <c r="C133" s="78" t="s">
        <v>18</v>
      </c>
      <c r="D133" s="79">
        <v>1</v>
      </c>
      <c r="E133" s="24">
        <v>2.2000000000000002</v>
      </c>
      <c r="F133" s="80">
        <f>E133*1000</f>
        <v>2200</v>
      </c>
      <c r="G133" s="80">
        <f>D133*F133</f>
        <v>2200</v>
      </c>
      <c r="H133" s="80">
        <f t="shared" ref="H133:H136" si="83">G133*12</f>
        <v>26400</v>
      </c>
      <c r="I133" s="79"/>
      <c r="J133" s="24"/>
      <c r="K133" s="80"/>
      <c r="L133" s="80"/>
      <c r="M133" s="80"/>
      <c r="N133" s="87">
        <f t="shared" si="64"/>
        <v>1</v>
      </c>
      <c r="O133" s="87"/>
      <c r="P133" s="89">
        <f t="shared" si="65"/>
        <v>2200</v>
      </c>
      <c r="Q133" s="89">
        <f t="shared" si="66"/>
        <v>2200</v>
      </c>
      <c r="R133" s="89">
        <f t="shared" si="67"/>
        <v>26400</v>
      </c>
    </row>
    <row r="134" spans="2:18" x14ac:dyDescent="0.25">
      <c r="B134" s="28"/>
      <c r="C134" s="78" t="s">
        <v>19</v>
      </c>
      <c r="D134" s="79">
        <v>4</v>
      </c>
      <c r="E134" s="24">
        <v>1.1499999999999999</v>
      </c>
      <c r="F134" s="80">
        <f t="shared" ref="F134:F136" si="84">E134*1000</f>
        <v>1150</v>
      </c>
      <c r="G134" s="80">
        <f>D134*F134</f>
        <v>4600</v>
      </c>
      <c r="H134" s="80">
        <f t="shared" si="83"/>
        <v>55200</v>
      </c>
      <c r="I134" s="79"/>
      <c r="J134" s="24"/>
      <c r="K134" s="80"/>
      <c r="L134" s="80"/>
      <c r="M134" s="80"/>
      <c r="N134" s="87">
        <f t="shared" si="64"/>
        <v>4</v>
      </c>
      <c r="O134" s="87"/>
      <c r="P134" s="89">
        <f t="shared" si="65"/>
        <v>1150</v>
      </c>
      <c r="Q134" s="89">
        <f t="shared" si="66"/>
        <v>4600</v>
      </c>
      <c r="R134" s="89">
        <f t="shared" si="67"/>
        <v>55200</v>
      </c>
    </row>
    <row r="135" spans="2:18" x14ac:dyDescent="0.25">
      <c r="B135" s="28"/>
      <c r="C135" s="78" t="s">
        <v>7</v>
      </c>
      <c r="D135" s="79">
        <v>14</v>
      </c>
      <c r="E135" s="24">
        <v>0.85</v>
      </c>
      <c r="F135" s="80">
        <f t="shared" si="84"/>
        <v>850</v>
      </c>
      <c r="G135" s="80">
        <f>D135*F135</f>
        <v>11900</v>
      </c>
      <c r="H135" s="80">
        <f t="shared" si="83"/>
        <v>142800</v>
      </c>
      <c r="I135" s="79"/>
      <c r="J135" s="24"/>
      <c r="K135" s="80"/>
      <c r="L135" s="80"/>
      <c r="M135" s="80"/>
      <c r="N135" s="87">
        <f t="shared" si="64"/>
        <v>14</v>
      </c>
      <c r="O135" s="87"/>
      <c r="P135" s="89">
        <f t="shared" si="65"/>
        <v>850</v>
      </c>
      <c r="Q135" s="89">
        <f t="shared" si="66"/>
        <v>11900</v>
      </c>
      <c r="R135" s="89">
        <f t="shared" si="67"/>
        <v>142800</v>
      </c>
    </row>
    <row r="136" spans="2:18" x14ac:dyDescent="0.25">
      <c r="B136" s="28"/>
      <c r="C136" s="78" t="s">
        <v>8</v>
      </c>
      <c r="D136" s="79">
        <v>1</v>
      </c>
      <c r="E136" s="24">
        <v>0.7</v>
      </c>
      <c r="F136" s="80">
        <f t="shared" si="84"/>
        <v>700</v>
      </c>
      <c r="G136" s="80">
        <f>D136*F136</f>
        <v>700</v>
      </c>
      <c r="H136" s="80">
        <f t="shared" si="83"/>
        <v>8400</v>
      </c>
      <c r="I136" s="79"/>
      <c r="J136" s="24"/>
      <c r="K136" s="80"/>
      <c r="L136" s="80"/>
      <c r="M136" s="80"/>
      <c r="N136" s="87">
        <f t="shared" si="64"/>
        <v>1</v>
      </c>
      <c r="O136" s="87"/>
      <c r="P136" s="89">
        <f t="shared" si="65"/>
        <v>700</v>
      </c>
      <c r="Q136" s="89">
        <f t="shared" si="66"/>
        <v>700</v>
      </c>
      <c r="R136" s="89">
        <f t="shared" si="67"/>
        <v>8400</v>
      </c>
    </row>
    <row r="137" spans="2:18" s="22" customFormat="1" ht="45.75" customHeight="1" x14ac:dyDescent="0.25">
      <c r="B137" s="29">
        <v>2</v>
      </c>
      <c r="C137" s="86" t="s">
        <v>46</v>
      </c>
      <c r="D137" s="87">
        <f>SUM(D138:D141)</f>
        <v>7</v>
      </c>
      <c r="E137" s="88"/>
      <c r="F137" s="89"/>
      <c r="G137" s="89">
        <f>SUM(G138:G141)</f>
        <v>8800</v>
      </c>
      <c r="H137" s="89">
        <f>SUM(H138:H141)</f>
        <v>105600</v>
      </c>
      <c r="I137" s="87"/>
      <c r="J137" s="88"/>
      <c r="K137" s="89"/>
      <c r="L137" s="89"/>
      <c r="M137" s="89"/>
      <c r="N137" s="87">
        <f t="shared" si="64"/>
        <v>7</v>
      </c>
      <c r="O137" s="87"/>
      <c r="P137" s="89">
        <f t="shared" si="65"/>
        <v>0</v>
      </c>
      <c r="Q137" s="89">
        <f t="shared" si="66"/>
        <v>8800</v>
      </c>
      <c r="R137" s="89">
        <f t="shared" si="67"/>
        <v>105600</v>
      </c>
    </row>
    <row r="138" spans="2:18" x14ac:dyDescent="0.25">
      <c r="B138" s="28"/>
      <c r="C138" s="78" t="s">
        <v>18</v>
      </c>
      <c r="D138" s="79">
        <v>1</v>
      </c>
      <c r="E138" s="24">
        <v>2.5</v>
      </c>
      <c r="F138" s="80">
        <f>E138*1000</f>
        <v>2500</v>
      </c>
      <c r="G138" s="80">
        <f>D138*F138</f>
        <v>2500</v>
      </c>
      <c r="H138" s="80">
        <f t="shared" ref="H138:H141" si="85">G138*12</f>
        <v>30000</v>
      </c>
      <c r="I138" s="79"/>
      <c r="J138" s="24"/>
      <c r="K138" s="80"/>
      <c r="L138" s="80"/>
      <c r="M138" s="80"/>
      <c r="N138" s="87">
        <f t="shared" si="64"/>
        <v>1</v>
      </c>
      <c r="O138" s="87"/>
      <c r="P138" s="89">
        <f t="shared" si="65"/>
        <v>2500</v>
      </c>
      <c r="Q138" s="89">
        <f t="shared" si="66"/>
        <v>2500</v>
      </c>
      <c r="R138" s="89">
        <f t="shared" si="67"/>
        <v>30000</v>
      </c>
    </row>
    <row r="139" spans="2:18" x14ac:dyDescent="0.25">
      <c r="B139" s="28"/>
      <c r="C139" s="78" t="s">
        <v>33</v>
      </c>
      <c r="D139" s="79">
        <v>2</v>
      </c>
      <c r="E139" s="24">
        <v>1.1499999999999999</v>
      </c>
      <c r="F139" s="80">
        <f t="shared" ref="F139:F141" si="86">E139*1000</f>
        <v>1150</v>
      </c>
      <c r="G139" s="80">
        <f>D139*F139</f>
        <v>2300</v>
      </c>
      <c r="H139" s="80">
        <f t="shared" si="85"/>
        <v>27600</v>
      </c>
      <c r="I139" s="79"/>
      <c r="J139" s="24"/>
      <c r="K139" s="80"/>
      <c r="L139" s="80"/>
      <c r="M139" s="80"/>
      <c r="N139" s="87">
        <f t="shared" si="64"/>
        <v>2</v>
      </c>
      <c r="O139" s="87"/>
      <c r="P139" s="89">
        <f t="shared" si="65"/>
        <v>1150</v>
      </c>
      <c r="Q139" s="89">
        <f t="shared" si="66"/>
        <v>2300</v>
      </c>
      <c r="R139" s="89">
        <f t="shared" si="67"/>
        <v>27600</v>
      </c>
    </row>
    <row r="140" spans="2:18" x14ac:dyDescent="0.25">
      <c r="B140" s="28"/>
      <c r="C140" s="78" t="s">
        <v>19</v>
      </c>
      <c r="D140" s="79">
        <v>2</v>
      </c>
      <c r="E140" s="24">
        <v>1.1499999999999999</v>
      </c>
      <c r="F140" s="80">
        <f t="shared" si="86"/>
        <v>1150</v>
      </c>
      <c r="G140" s="80">
        <f>D140*F140</f>
        <v>2300</v>
      </c>
      <c r="H140" s="80">
        <f t="shared" si="85"/>
        <v>27600</v>
      </c>
      <c r="I140" s="79"/>
      <c r="J140" s="24"/>
      <c r="K140" s="80"/>
      <c r="L140" s="80"/>
      <c r="M140" s="80"/>
      <c r="N140" s="87">
        <f t="shared" si="64"/>
        <v>2</v>
      </c>
      <c r="O140" s="87"/>
      <c r="P140" s="89">
        <f t="shared" si="65"/>
        <v>1150</v>
      </c>
      <c r="Q140" s="89">
        <f t="shared" si="66"/>
        <v>2300</v>
      </c>
      <c r="R140" s="89">
        <f t="shared" si="67"/>
        <v>27600</v>
      </c>
    </row>
    <row r="141" spans="2:18" x14ac:dyDescent="0.25">
      <c r="B141" s="28"/>
      <c r="C141" s="78" t="s">
        <v>7</v>
      </c>
      <c r="D141" s="79">
        <v>2</v>
      </c>
      <c r="E141" s="24">
        <v>0.85</v>
      </c>
      <c r="F141" s="80">
        <f t="shared" si="86"/>
        <v>850</v>
      </c>
      <c r="G141" s="80">
        <f>D141*F141</f>
        <v>1700</v>
      </c>
      <c r="H141" s="80">
        <f t="shared" si="85"/>
        <v>20400</v>
      </c>
      <c r="I141" s="79"/>
      <c r="J141" s="24"/>
      <c r="K141" s="80"/>
      <c r="L141" s="80"/>
      <c r="M141" s="80"/>
      <c r="N141" s="87">
        <f t="shared" si="64"/>
        <v>2</v>
      </c>
      <c r="O141" s="87"/>
      <c r="P141" s="89">
        <f t="shared" si="65"/>
        <v>850</v>
      </c>
      <c r="Q141" s="89">
        <f t="shared" si="66"/>
        <v>1700</v>
      </c>
      <c r="R141" s="89">
        <f t="shared" si="67"/>
        <v>20400</v>
      </c>
    </row>
    <row r="142" spans="2:18" s="22" customFormat="1" x14ac:dyDescent="0.25">
      <c r="B142" s="29">
        <v>3</v>
      </c>
      <c r="C142" s="86" t="s">
        <v>47</v>
      </c>
      <c r="D142" s="87">
        <f>SUM(D143:D144)</f>
        <v>2</v>
      </c>
      <c r="E142" s="88"/>
      <c r="F142" s="89"/>
      <c r="G142" s="89">
        <f>SUM(G143:G144)</f>
        <v>3350</v>
      </c>
      <c r="H142" s="89">
        <f>SUM(H143:H144)</f>
        <v>40200</v>
      </c>
      <c r="I142" s="87"/>
      <c r="J142" s="88"/>
      <c r="K142" s="89"/>
      <c r="L142" s="89"/>
      <c r="M142" s="89"/>
      <c r="N142" s="87">
        <f t="shared" si="64"/>
        <v>2</v>
      </c>
      <c r="O142" s="87"/>
      <c r="P142" s="89">
        <f t="shared" si="65"/>
        <v>0</v>
      </c>
      <c r="Q142" s="89">
        <f t="shared" si="66"/>
        <v>3350</v>
      </c>
      <c r="R142" s="89">
        <f t="shared" si="67"/>
        <v>40200</v>
      </c>
    </row>
    <row r="143" spans="2:18" x14ac:dyDescent="0.25">
      <c r="B143" s="28"/>
      <c r="C143" s="78" t="s">
        <v>18</v>
      </c>
      <c r="D143" s="79">
        <v>1</v>
      </c>
      <c r="E143" s="24">
        <v>2.2000000000000002</v>
      </c>
      <c r="F143" s="80">
        <f>E143*1000</f>
        <v>2200</v>
      </c>
      <c r="G143" s="80">
        <f>D143*F143</f>
        <v>2200</v>
      </c>
      <c r="H143" s="80">
        <f t="shared" ref="H143:H144" si="87">G143*12</f>
        <v>26400</v>
      </c>
      <c r="I143" s="79"/>
      <c r="J143" s="24"/>
      <c r="K143" s="80"/>
      <c r="L143" s="80"/>
      <c r="M143" s="80"/>
      <c r="N143" s="87">
        <f t="shared" si="64"/>
        <v>1</v>
      </c>
      <c r="O143" s="87"/>
      <c r="P143" s="89">
        <f t="shared" si="65"/>
        <v>2200</v>
      </c>
      <c r="Q143" s="89">
        <f t="shared" si="66"/>
        <v>2200</v>
      </c>
      <c r="R143" s="89">
        <f t="shared" si="67"/>
        <v>26400</v>
      </c>
    </row>
    <row r="144" spans="2:18" x14ac:dyDescent="0.25">
      <c r="B144" s="28"/>
      <c r="C144" s="78" t="s">
        <v>19</v>
      </c>
      <c r="D144" s="79">
        <v>1</v>
      </c>
      <c r="E144" s="24">
        <v>1.1499999999999999</v>
      </c>
      <c r="F144" s="80">
        <f>E144*1000</f>
        <v>1150</v>
      </c>
      <c r="G144" s="80">
        <f>D144*F144</f>
        <v>1150</v>
      </c>
      <c r="H144" s="80">
        <f t="shared" si="87"/>
        <v>13800</v>
      </c>
      <c r="I144" s="79"/>
      <c r="J144" s="24"/>
      <c r="K144" s="80"/>
      <c r="L144" s="80"/>
      <c r="M144" s="80"/>
      <c r="N144" s="87">
        <f t="shared" si="64"/>
        <v>1</v>
      </c>
      <c r="O144" s="87"/>
      <c r="P144" s="89">
        <f t="shared" si="65"/>
        <v>1150</v>
      </c>
      <c r="Q144" s="89">
        <f t="shared" si="66"/>
        <v>1150</v>
      </c>
      <c r="R144" s="89">
        <f t="shared" si="67"/>
        <v>13800</v>
      </c>
    </row>
    <row r="145" spans="2:18" s="21" customFormat="1" ht="78.75" x14ac:dyDescent="0.25">
      <c r="B145" s="81" t="s">
        <v>176</v>
      </c>
      <c r="C145" s="128" t="s">
        <v>199</v>
      </c>
      <c r="D145" s="83"/>
      <c r="E145" s="90"/>
      <c r="F145" s="84"/>
      <c r="G145" s="84"/>
      <c r="H145" s="84"/>
      <c r="I145" s="131">
        <f>I146+I147+I148+I152</f>
        <v>20</v>
      </c>
      <c r="J145" s="131"/>
      <c r="K145" s="131"/>
      <c r="L145" s="132">
        <f>L146+L147+L148+L152</f>
        <v>32000</v>
      </c>
      <c r="M145" s="132">
        <f>M146+M147+M148+M152</f>
        <v>384000</v>
      </c>
      <c r="N145" s="87">
        <f t="shared" si="64"/>
        <v>-20</v>
      </c>
      <c r="O145" s="87"/>
      <c r="P145" s="89">
        <f t="shared" si="65"/>
        <v>0</v>
      </c>
      <c r="Q145" s="89">
        <f t="shared" si="66"/>
        <v>-32000</v>
      </c>
      <c r="R145" s="89">
        <f t="shared" si="67"/>
        <v>-384000</v>
      </c>
    </row>
    <row r="146" spans="2:18" x14ac:dyDescent="0.25">
      <c r="B146" s="28"/>
      <c r="C146" s="78" t="s">
        <v>28</v>
      </c>
      <c r="D146" s="79"/>
      <c r="E146" s="24"/>
      <c r="F146" s="85"/>
      <c r="G146" s="85"/>
      <c r="H146" s="80"/>
      <c r="I146" s="115">
        <v>1</v>
      </c>
      <c r="J146" s="112">
        <v>3.6</v>
      </c>
      <c r="K146" s="114">
        <f>J146*1000</f>
        <v>3600</v>
      </c>
      <c r="L146" s="114">
        <f>I146*K146</f>
        <v>3600</v>
      </c>
      <c r="M146" s="113">
        <f>L146*12</f>
        <v>43200</v>
      </c>
      <c r="N146" s="87">
        <f t="shared" si="64"/>
        <v>-1</v>
      </c>
      <c r="O146" s="87"/>
      <c r="P146" s="89">
        <f t="shared" si="65"/>
        <v>-3600</v>
      </c>
      <c r="Q146" s="89">
        <f t="shared" si="66"/>
        <v>-3600</v>
      </c>
      <c r="R146" s="89">
        <f t="shared" si="67"/>
        <v>-43200</v>
      </c>
    </row>
    <row r="147" spans="2:18" x14ac:dyDescent="0.25">
      <c r="B147" s="28"/>
      <c r="C147" s="78" t="s">
        <v>24</v>
      </c>
      <c r="D147" s="79"/>
      <c r="E147" s="24"/>
      <c r="F147" s="85"/>
      <c r="G147" s="80"/>
      <c r="H147" s="80"/>
      <c r="I147" s="115">
        <v>1</v>
      </c>
      <c r="J147" s="112">
        <v>2.6</v>
      </c>
      <c r="K147" s="114">
        <f>J147*1000</f>
        <v>2600</v>
      </c>
      <c r="L147" s="114">
        <f>I147*K147</f>
        <v>2600</v>
      </c>
      <c r="M147" s="113">
        <f>L147*12</f>
        <v>31200</v>
      </c>
      <c r="N147" s="87">
        <f t="shared" si="64"/>
        <v>-1</v>
      </c>
      <c r="O147" s="87"/>
      <c r="P147" s="89">
        <f t="shared" si="65"/>
        <v>-2600</v>
      </c>
      <c r="Q147" s="89">
        <f t="shared" si="66"/>
        <v>-2600</v>
      </c>
      <c r="R147" s="89">
        <f t="shared" si="67"/>
        <v>-31200</v>
      </c>
    </row>
    <row r="148" spans="2:18" s="22" customFormat="1" ht="30" x14ac:dyDescent="0.25">
      <c r="B148" s="29">
        <v>1</v>
      </c>
      <c r="C148" s="129" t="s">
        <v>200</v>
      </c>
      <c r="D148" s="87"/>
      <c r="E148" s="88"/>
      <c r="F148" s="89"/>
      <c r="G148" s="89"/>
      <c r="H148" s="89"/>
      <c r="I148" s="125">
        <f>SUM(I149:I151)</f>
        <v>8</v>
      </c>
      <c r="J148" s="130"/>
      <c r="K148" s="114"/>
      <c r="L148" s="121">
        <f>SUM(L149:L151)</f>
        <v>10700</v>
      </c>
      <c r="M148" s="121">
        <f>SUM(M149:M151)</f>
        <v>128400</v>
      </c>
      <c r="N148" s="87">
        <f t="shared" si="64"/>
        <v>-8</v>
      </c>
      <c r="O148" s="87"/>
      <c r="P148" s="89">
        <f t="shared" si="65"/>
        <v>0</v>
      </c>
      <c r="Q148" s="89">
        <f t="shared" si="66"/>
        <v>-10700</v>
      </c>
      <c r="R148" s="89">
        <f t="shared" si="67"/>
        <v>-128400</v>
      </c>
    </row>
    <row r="149" spans="2:18" x14ac:dyDescent="0.25">
      <c r="B149" s="28"/>
      <c r="C149" s="110" t="s">
        <v>18</v>
      </c>
      <c r="D149" s="79"/>
      <c r="E149" s="24"/>
      <c r="F149" s="80"/>
      <c r="G149" s="80"/>
      <c r="H149" s="80"/>
      <c r="I149" s="115">
        <v>1</v>
      </c>
      <c r="J149" s="112">
        <v>2.4</v>
      </c>
      <c r="K149" s="114">
        <f>J149*1000</f>
        <v>2400</v>
      </c>
      <c r="L149" s="114">
        <f>I149*K149</f>
        <v>2400</v>
      </c>
      <c r="M149" s="113">
        <f>L149*12</f>
        <v>28800</v>
      </c>
      <c r="N149" s="87">
        <f t="shared" ref="N149:N212" si="88">D149-I149</f>
        <v>-1</v>
      </c>
      <c r="O149" s="87"/>
      <c r="P149" s="89">
        <f t="shared" ref="P149:P212" si="89">F149-K149</f>
        <v>-2400</v>
      </c>
      <c r="Q149" s="89">
        <f t="shared" ref="Q149:Q212" si="90">G149-L149</f>
        <v>-2400</v>
      </c>
      <c r="R149" s="89">
        <f t="shared" ref="R149:R212" si="91">H149-M149</f>
        <v>-28800</v>
      </c>
    </row>
    <row r="150" spans="2:18" x14ac:dyDescent="0.25">
      <c r="B150" s="28"/>
      <c r="C150" s="110" t="s">
        <v>19</v>
      </c>
      <c r="D150" s="79"/>
      <c r="E150" s="24"/>
      <c r="F150" s="80"/>
      <c r="G150" s="80"/>
      <c r="H150" s="80"/>
      <c r="I150" s="115">
        <v>2</v>
      </c>
      <c r="J150" s="116">
        <v>1.4</v>
      </c>
      <c r="K150" s="114">
        <f>J150*1000</f>
        <v>1400</v>
      </c>
      <c r="L150" s="114">
        <f>I150*K150</f>
        <v>2800</v>
      </c>
      <c r="M150" s="113">
        <f>L150*12</f>
        <v>33600</v>
      </c>
      <c r="N150" s="87">
        <f t="shared" si="88"/>
        <v>-2</v>
      </c>
      <c r="O150" s="87"/>
      <c r="P150" s="89">
        <f t="shared" si="89"/>
        <v>-1400</v>
      </c>
      <c r="Q150" s="89">
        <f t="shared" si="90"/>
        <v>-2800</v>
      </c>
      <c r="R150" s="89">
        <f t="shared" si="91"/>
        <v>-33600</v>
      </c>
    </row>
    <row r="151" spans="2:18" x14ac:dyDescent="0.25">
      <c r="B151" s="28"/>
      <c r="C151" s="118" t="s">
        <v>7</v>
      </c>
      <c r="D151" s="79"/>
      <c r="E151" s="24"/>
      <c r="F151" s="80"/>
      <c r="G151" s="80"/>
      <c r="H151" s="80"/>
      <c r="I151" s="115">
        <v>5</v>
      </c>
      <c r="J151" s="116">
        <v>1.1000000000000001</v>
      </c>
      <c r="K151" s="114">
        <f>J151*1000</f>
        <v>1100</v>
      </c>
      <c r="L151" s="114">
        <f>I151*K151</f>
        <v>5500</v>
      </c>
      <c r="M151" s="113">
        <f>L151*12</f>
        <v>66000</v>
      </c>
      <c r="N151" s="87">
        <f t="shared" si="88"/>
        <v>-5</v>
      </c>
      <c r="O151" s="87"/>
      <c r="P151" s="89">
        <f t="shared" si="89"/>
        <v>-1100</v>
      </c>
      <c r="Q151" s="89">
        <f t="shared" si="90"/>
        <v>-5500</v>
      </c>
      <c r="R151" s="89">
        <f t="shared" si="91"/>
        <v>-66000</v>
      </c>
    </row>
    <row r="152" spans="2:18" s="22" customFormat="1" ht="45" x14ac:dyDescent="0.25">
      <c r="B152" s="29">
        <v>2</v>
      </c>
      <c r="C152" s="129" t="s">
        <v>201</v>
      </c>
      <c r="D152" s="87"/>
      <c r="E152" s="88"/>
      <c r="F152" s="89"/>
      <c r="G152" s="89"/>
      <c r="H152" s="89"/>
      <c r="I152" s="125">
        <f>SUM(I153:I154)</f>
        <v>10</v>
      </c>
      <c r="J152" s="126"/>
      <c r="K152" s="114"/>
      <c r="L152" s="127">
        <f>SUM(L153:L154)</f>
        <v>15100</v>
      </c>
      <c r="M152" s="127">
        <f>SUM(M153:M154)</f>
        <v>181200</v>
      </c>
      <c r="N152" s="87">
        <f t="shared" si="88"/>
        <v>-10</v>
      </c>
      <c r="O152" s="87"/>
      <c r="P152" s="89">
        <f t="shared" si="89"/>
        <v>0</v>
      </c>
      <c r="Q152" s="89">
        <f t="shared" si="90"/>
        <v>-15100</v>
      </c>
      <c r="R152" s="89">
        <f t="shared" si="91"/>
        <v>-181200</v>
      </c>
    </row>
    <row r="153" spans="2:18" x14ac:dyDescent="0.25">
      <c r="B153" s="28"/>
      <c r="C153" s="110" t="s">
        <v>18</v>
      </c>
      <c r="D153" s="79"/>
      <c r="E153" s="24"/>
      <c r="F153" s="80"/>
      <c r="G153" s="80"/>
      <c r="H153" s="80"/>
      <c r="I153" s="115">
        <v>1</v>
      </c>
      <c r="J153" s="116">
        <v>2.5</v>
      </c>
      <c r="K153" s="114">
        <f>J153*1000</f>
        <v>2500</v>
      </c>
      <c r="L153" s="114">
        <f>I153*K153</f>
        <v>2500</v>
      </c>
      <c r="M153" s="113">
        <f>L153*12</f>
        <v>30000</v>
      </c>
      <c r="N153" s="87">
        <f t="shared" si="88"/>
        <v>-1</v>
      </c>
      <c r="O153" s="87"/>
      <c r="P153" s="89">
        <f t="shared" si="89"/>
        <v>-2500</v>
      </c>
      <c r="Q153" s="89">
        <f t="shared" si="90"/>
        <v>-2500</v>
      </c>
      <c r="R153" s="89">
        <f t="shared" si="91"/>
        <v>-30000</v>
      </c>
    </row>
    <row r="154" spans="2:18" x14ac:dyDescent="0.25">
      <c r="B154" s="28"/>
      <c r="C154" s="110" t="s">
        <v>19</v>
      </c>
      <c r="D154" s="79"/>
      <c r="E154" s="24"/>
      <c r="F154" s="80"/>
      <c r="G154" s="80"/>
      <c r="H154" s="80"/>
      <c r="I154" s="115">
        <v>9</v>
      </c>
      <c r="J154" s="116">
        <v>1.4</v>
      </c>
      <c r="K154" s="114">
        <f>J154*1000</f>
        <v>1400</v>
      </c>
      <c r="L154" s="114">
        <f>I154*K154</f>
        <v>12600</v>
      </c>
      <c r="M154" s="113">
        <f>L154*12</f>
        <v>151200</v>
      </c>
      <c r="N154" s="87">
        <f t="shared" si="88"/>
        <v>-9</v>
      </c>
      <c r="O154" s="87"/>
      <c r="P154" s="89">
        <f t="shared" si="89"/>
        <v>-1400</v>
      </c>
      <c r="Q154" s="89">
        <f t="shared" si="90"/>
        <v>-12600</v>
      </c>
      <c r="R154" s="89">
        <f t="shared" si="91"/>
        <v>-151200</v>
      </c>
    </row>
    <row r="155" spans="2:18" s="21" customFormat="1" ht="63" x14ac:dyDescent="0.25">
      <c r="B155" s="81" t="s">
        <v>176</v>
      </c>
      <c r="C155" s="128" t="s">
        <v>202</v>
      </c>
      <c r="D155" s="83"/>
      <c r="E155" s="90"/>
      <c r="F155" s="84"/>
      <c r="G155" s="84"/>
      <c r="H155" s="84"/>
      <c r="I155" s="131">
        <f>I156+I157+I158+I162+I166</f>
        <v>57</v>
      </c>
      <c r="J155" s="131"/>
      <c r="K155" s="131"/>
      <c r="L155" s="132">
        <f>L156+L157+L158+L162+L166</f>
        <v>81450</v>
      </c>
      <c r="M155" s="132">
        <f>M156+M157+M158+M162+M166</f>
        <v>977400</v>
      </c>
      <c r="N155" s="87">
        <f t="shared" si="88"/>
        <v>-57</v>
      </c>
      <c r="O155" s="87"/>
      <c r="P155" s="89">
        <f t="shared" si="89"/>
        <v>0</v>
      </c>
      <c r="Q155" s="89">
        <f t="shared" si="90"/>
        <v>-81450</v>
      </c>
      <c r="R155" s="89">
        <f t="shared" si="91"/>
        <v>-977400</v>
      </c>
    </row>
    <row r="156" spans="2:18" x14ac:dyDescent="0.25">
      <c r="B156" s="28"/>
      <c r="C156" s="78" t="s">
        <v>28</v>
      </c>
      <c r="D156" s="79"/>
      <c r="E156" s="24"/>
      <c r="F156" s="85"/>
      <c r="G156" s="85"/>
      <c r="H156" s="80"/>
      <c r="I156" s="115">
        <v>1</v>
      </c>
      <c r="J156" s="112">
        <v>3.6</v>
      </c>
      <c r="K156" s="114">
        <f>J156*1000</f>
        <v>3600</v>
      </c>
      <c r="L156" s="114">
        <f>I156*K156</f>
        <v>3600</v>
      </c>
      <c r="M156" s="113">
        <f>L156*12</f>
        <v>43200</v>
      </c>
      <c r="N156" s="87">
        <f t="shared" si="88"/>
        <v>-1</v>
      </c>
      <c r="O156" s="87"/>
      <c r="P156" s="89">
        <f t="shared" si="89"/>
        <v>-3600</v>
      </c>
      <c r="Q156" s="89">
        <f t="shared" si="90"/>
        <v>-3600</v>
      </c>
      <c r="R156" s="89">
        <f t="shared" si="91"/>
        <v>-43200</v>
      </c>
    </row>
    <row r="157" spans="2:18" x14ac:dyDescent="0.25">
      <c r="B157" s="28"/>
      <c r="C157" s="78" t="s">
        <v>24</v>
      </c>
      <c r="D157" s="79"/>
      <c r="E157" s="24"/>
      <c r="F157" s="85"/>
      <c r="G157" s="80"/>
      <c r="H157" s="80"/>
      <c r="I157" s="115">
        <v>1</v>
      </c>
      <c r="J157" s="112">
        <v>2.6</v>
      </c>
      <c r="K157" s="114">
        <f>J157*1000</f>
        <v>2600</v>
      </c>
      <c r="L157" s="114">
        <f>I157*K157</f>
        <v>2600</v>
      </c>
      <c r="M157" s="113">
        <f>L157*12</f>
        <v>31200</v>
      </c>
      <c r="N157" s="87">
        <f t="shared" si="88"/>
        <v>-1</v>
      </c>
      <c r="O157" s="87"/>
      <c r="P157" s="89">
        <f t="shared" si="89"/>
        <v>-2600</v>
      </c>
      <c r="Q157" s="89">
        <f t="shared" si="90"/>
        <v>-2600</v>
      </c>
      <c r="R157" s="89">
        <f t="shared" si="91"/>
        <v>-31200</v>
      </c>
    </row>
    <row r="158" spans="2:18" s="22" customFormat="1" ht="30" x14ac:dyDescent="0.25">
      <c r="B158" s="29">
        <v>1</v>
      </c>
      <c r="C158" s="133" t="s">
        <v>203</v>
      </c>
      <c r="D158" s="87"/>
      <c r="E158" s="88"/>
      <c r="F158" s="89"/>
      <c r="G158" s="89"/>
      <c r="H158" s="89"/>
      <c r="I158" s="125">
        <f>SUM(I159:I161)</f>
        <v>10</v>
      </c>
      <c r="J158" s="122"/>
      <c r="K158" s="114"/>
      <c r="L158" s="127">
        <f>SUM(L159:L161)</f>
        <v>13500</v>
      </c>
      <c r="M158" s="127">
        <f>SUM(M159:M161)</f>
        <v>162000</v>
      </c>
      <c r="N158" s="87">
        <f t="shared" si="88"/>
        <v>-10</v>
      </c>
      <c r="O158" s="87"/>
      <c r="P158" s="89">
        <f t="shared" si="89"/>
        <v>0</v>
      </c>
      <c r="Q158" s="89">
        <f t="shared" si="90"/>
        <v>-13500</v>
      </c>
      <c r="R158" s="89">
        <f t="shared" si="91"/>
        <v>-162000</v>
      </c>
    </row>
    <row r="159" spans="2:18" x14ac:dyDescent="0.25">
      <c r="B159" s="28"/>
      <c r="C159" s="110" t="s">
        <v>18</v>
      </c>
      <c r="D159" s="79"/>
      <c r="E159" s="24"/>
      <c r="F159" s="80"/>
      <c r="G159" s="80"/>
      <c r="H159" s="80"/>
      <c r="I159" s="115">
        <v>1</v>
      </c>
      <c r="J159" s="112">
        <v>2.4</v>
      </c>
      <c r="K159" s="114">
        <f>J159*1000</f>
        <v>2400</v>
      </c>
      <c r="L159" s="114">
        <f>I159*K159</f>
        <v>2400</v>
      </c>
      <c r="M159" s="113">
        <f>L159*12</f>
        <v>28800</v>
      </c>
      <c r="N159" s="87">
        <f t="shared" si="88"/>
        <v>-1</v>
      </c>
      <c r="O159" s="87"/>
      <c r="P159" s="89">
        <f t="shared" si="89"/>
        <v>-2400</v>
      </c>
      <c r="Q159" s="89">
        <f t="shared" si="90"/>
        <v>-2400</v>
      </c>
      <c r="R159" s="89">
        <f t="shared" si="91"/>
        <v>-28800</v>
      </c>
    </row>
    <row r="160" spans="2:18" x14ac:dyDescent="0.25">
      <c r="B160" s="28"/>
      <c r="C160" s="110" t="s">
        <v>19</v>
      </c>
      <c r="D160" s="79"/>
      <c r="E160" s="24"/>
      <c r="F160" s="80"/>
      <c r="G160" s="80"/>
      <c r="H160" s="80"/>
      <c r="I160" s="115">
        <v>4</v>
      </c>
      <c r="J160" s="116">
        <v>1.4</v>
      </c>
      <c r="K160" s="114">
        <f>J160*1000</f>
        <v>1400</v>
      </c>
      <c r="L160" s="114">
        <f>I160*K160</f>
        <v>5600</v>
      </c>
      <c r="M160" s="113">
        <f>L160*12</f>
        <v>67200</v>
      </c>
      <c r="N160" s="87">
        <f t="shared" si="88"/>
        <v>-4</v>
      </c>
      <c r="O160" s="87"/>
      <c r="P160" s="89">
        <f t="shared" si="89"/>
        <v>-1400</v>
      </c>
      <c r="Q160" s="89">
        <f t="shared" si="90"/>
        <v>-5600</v>
      </c>
      <c r="R160" s="89">
        <f t="shared" si="91"/>
        <v>-67200</v>
      </c>
    </row>
    <row r="161" spans="2:18" x14ac:dyDescent="0.25">
      <c r="B161" s="28"/>
      <c r="C161" s="118" t="s">
        <v>7</v>
      </c>
      <c r="D161" s="79"/>
      <c r="E161" s="24"/>
      <c r="F161" s="80"/>
      <c r="G161" s="80"/>
      <c r="H161" s="80"/>
      <c r="I161" s="115">
        <v>5</v>
      </c>
      <c r="J161" s="116">
        <v>1.1000000000000001</v>
      </c>
      <c r="K161" s="114">
        <f>J161*1000</f>
        <v>1100</v>
      </c>
      <c r="L161" s="114">
        <f>I161*K161</f>
        <v>5500</v>
      </c>
      <c r="M161" s="113">
        <f>L161*12</f>
        <v>66000</v>
      </c>
      <c r="N161" s="87">
        <f t="shared" si="88"/>
        <v>-5</v>
      </c>
      <c r="O161" s="87"/>
      <c r="P161" s="89">
        <f t="shared" si="89"/>
        <v>-1100</v>
      </c>
      <c r="Q161" s="89">
        <f t="shared" si="90"/>
        <v>-5500</v>
      </c>
      <c r="R161" s="89">
        <f t="shared" si="91"/>
        <v>-66000</v>
      </c>
    </row>
    <row r="162" spans="2:18" s="22" customFormat="1" ht="45.75" customHeight="1" x14ac:dyDescent="0.25">
      <c r="B162" s="29">
        <v>2</v>
      </c>
      <c r="C162" s="133" t="s">
        <v>204</v>
      </c>
      <c r="D162" s="87"/>
      <c r="E162" s="88"/>
      <c r="F162" s="89"/>
      <c r="G162" s="89"/>
      <c r="H162" s="89"/>
      <c r="I162" s="125">
        <f>SUM(I163:I165)</f>
        <v>36</v>
      </c>
      <c r="J162" s="125"/>
      <c r="K162" s="114"/>
      <c r="L162" s="127">
        <f>SUM(L163:L165)</f>
        <v>48500</v>
      </c>
      <c r="M162" s="127">
        <f>SUM(M163:M165)</f>
        <v>582000</v>
      </c>
      <c r="N162" s="87">
        <f t="shared" si="88"/>
        <v>-36</v>
      </c>
      <c r="O162" s="87"/>
      <c r="P162" s="89">
        <f t="shared" si="89"/>
        <v>0</v>
      </c>
      <c r="Q162" s="89">
        <f t="shared" si="90"/>
        <v>-48500</v>
      </c>
      <c r="R162" s="89">
        <f t="shared" si="91"/>
        <v>-582000</v>
      </c>
    </row>
    <row r="163" spans="2:18" x14ac:dyDescent="0.25">
      <c r="B163" s="28"/>
      <c r="C163" s="110" t="s">
        <v>18</v>
      </c>
      <c r="D163" s="79"/>
      <c r="E163" s="24"/>
      <c r="F163" s="80"/>
      <c r="G163" s="80"/>
      <c r="H163" s="80"/>
      <c r="I163" s="115">
        <v>1</v>
      </c>
      <c r="J163" s="116">
        <v>2.5</v>
      </c>
      <c r="K163" s="114">
        <f>J163*1000</f>
        <v>2500</v>
      </c>
      <c r="L163" s="114">
        <f>I163*K163</f>
        <v>2500</v>
      </c>
      <c r="M163" s="113">
        <f>L163*12</f>
        <v>30000</v>
      </c>
      <c r="N163" s="87">
        <f t="shared" si="88"/>
        <v>-1</v>
      </c>
      <c r="O163" s="87"/>
      <c r="P163" s="89">
        <f t="shared" si="89"/>
        <v>-2500</v>
      </c>
      <c r="Q163" s="89">
        <f t="shared" si="90"/>
        <v>-2500</v>
      </c>
      <c r="R163" s="89">
        <f t="shared" si="91"/>
        <v>-30000</v>
      </c>
    </row>
    <row r="164" spans="2:18" x14ac:dyDescent="0.25">
      <c r="B164" s="28"/>
      <c r="C164" s="110" t="s">
        <v>19</v>
      </c>
      <c r="D164" s="79"/>
      <c r="E164" s="24"/>
      <c r="F164" s="80"/>
      <c r="G164" s="80"/>
      <c r="H164" s="80"/>
      <c r="I164" s="115">
        <v>25</v>
      </c>
      <c r="J164" s="116">
        <v>1.4</v>
      </c>
      <c r="K164" s="114">
        <f>J164*1000</f>
        <v>1400</v>
      </c>
      <c r="L164" s="114">
        <f>I164*K164</f>
        <v>35000</v>
      </c>
      <c r="M164" s="113">
        <f>L164*12</f>
        <v>420000</v>
      </c>
      <c r="N164" s="87">
        <f t="shared" si="88"/>
        <v>-25</v>
      </c>
      <c r="O164" s="87"/>
      <c r="P164" s="89">
        <f t="shared" si="89"/>
        <v>-1400</v>
      </c>
      <c r="Q164" s="89">
        <f t="shared" si="90"/>
        <v>-35000</v>
      </c>
      <c r="R164" s="89">
        <f t="shared" si="91"/>
        <v>-420000</v>
      </c>
    </row>
    <row r="165" spans="2:18" x14ac:dyDescent="0.25">
      <c r="B165" s="28"/>
      <c r="C165" s="118" t="s">
        <v>7</v>
      </c>
      <c r="D165" s="79"/>
      <c r="E165" s="24"/>
      <c r="F165" s="80"/>
      <c r="G165" s="80"/>
      <c r="H165" s="80"/>
      <c r="I165" s="115">
        <v>10</v>
      </c>
      <c r="J165" s="116">
        <v>1.1000000000000001</v>
      </c>
      <c r="K165" s="114">
        <f>J165*1000</f>
        <v>1100</v>
      </c>
      <c r="L165" s="114">
        <f>I165*K165</f>
        <v>11000</v>
      </c>
      <c r="M165" s="113">
        <f>L165*12</f>
        <v>132000</v>
      </c>
      <c r="N165" s="87">
        <f t="shared" si="88"/>
        <v>-10</v>
      </c>
      <c r="O165" s="87"/>
      <c r="P165" s="89">
        <f t="shared" si="89"/>
        <v>-1100</v>
      </c>
      <c r="Q165" s="89">
        <f t="shared" si="90"/>
        <v>-11000</v>
      </c>
      <c r="R165" s="89">
        <f t="shared" si="91"/>
        <v>-132000</v>
      </c>
    </row>
    <row r="166" spans="2:18" s="22" customFormat="1" ht="45" x14ac:dyDescent="0.25">
      <c r="B166" s="29">
        <v>3</v>
      </c>
      <c r="C166" s="133" t="s">
        <v>205</v>
      </c>
      <c r="D166" s="87"/>
      <c r="E166" s="88"/>
      <c r="F166" s="89"/>
      <c r="G166" s="89"/>
      <c r="H166" s="89"/>
      <c r="I166" s="125">
        <f>SUM(I167:I171)</f>
        <v>9</v>
      </c>
      <c r="J166" s="126"/>
      <c r="K166" s="114"/>
      <c r="L166" s="127">
        <f>SUM(L167:L171)</f>
        <v>13250</v>
      </c>
      <c r="M166" s="127">
        <f>SUM(M167:M171)</f>
        <v>159000</v>
      </c>
      <c r="N166" s="87">
        <f t="shared" si="88"/>
        <v>-9</v>
      </c>
      <c r="O166" s="87"/>
      <c r="P166" s="89">
        <f t="shared" si="89"/>
        <v>0</v>
      </c>
      <c r="Q166" s="89">
        <f t="shared" si="90"/>
        <v>-13250</v>
      </c>
      <c r="R166" s="89">
        <f t="shared" si="91"/>
        <v>-159000</v>
      </c>
    </row>
    <row r="167" spans="2:18" x14ac:dyDescent="0.25">
      <c r="B167" s="28"/>
      <c r="C167" s="110" t="s">
        <v>18</v>
      </c>
      <c r="D167" s="79"/>
      <c r="E167" s="24"/>
      <c r="F167" s="80"/>
      <c r="G167" s="80"/>
      <c r="H167" s="80"/>
      <c r="I167" s="115">
        <v>1</v>
      </c>
      <c r="J167" s="116">
        <v>2.5</v>
      </c>
      <c r="K167" s="114">
        <f>J167*1000</f>
        <v>2500</v>
      </c>
      <c r="L167" s="114">
        <f>I167*K167</f>
        <v>2500</v>
      </c>
      <c r="M167" s="113">
        <f>L167*12</f>
        <v>30000</v>
      </c>
      <c r="N167" s="87">
        <f t="shared" si="88"/>
        <v>-1</v>
      </c>
      <c r="O167" s="87"/>
      <c r="P167" s="89">
        <f t="shared" si="89"/>
        <v>-2500</v>
      </c>
      <c r="Q167" s="89">
        <f t="shared" si="90"/>
        <v>-2500</v>
      </c>
      <c r="R167" s="89">
        <f t="shared" si="91"/>
        <v>-30000</v>
      </c>
    </row>
    <row r="168" spans="2:18" x14ac:dyDescent="0.25">
      <c r="B168" s="28"/>
      <c r="C168" s="110" t="s">
        <v>19</v>
      </c>
      <c r="D168" s="79"/>
      <c r="E168" s="24"/>
      <c r="F168" s="80"/>
      <c r="G168" s="80"/>
      <c r="H168" s="80"/>
      <c r="I168" s="115">
        <v>1</v>
      </c>
      <c r="J168" s="116">
        <v>2</v>
      </c>
      <c r="K168" s="114">
        <f>J168*1000</f>
        <v>2000</v>
      </c>
      <c r="L168" s="114">
        <f>I168*K168</f>
        <v>2000</v>
      </c>
      <c r="M168" s="113">
        <f>L168*12</f>
        <v>24000</v>
      </c>
      <c r="N168" s="87">
        <f t="shared" si="88"/>
        <v>-1</v>
      </c>
      <c r="O168" s="87"/>
      <c r="P168" s="89">
        <f t="shared" si="89"/>
        <v>-2000</v>
      </c>
      <c r="Q168" s="89">
        <f t="shared" si="90"/>
        <v>-2000</v>
      </c>
      <c r="R168" s="89">
        <f t="shared" si="91"/>
        <v>-24000</v>
      </c>
    </row>
    <row r="169" spans="2:18" x14ac:dyDescent="0.25">
      <c r="B169" s="28"/>
      <c r="C169" s="110" t="s">
        <v>19</v>
      </c>
      <c r="D169" s="79"/>
      <c r="E169" s="24"/>
      <c r="F169" s="80"/>
      <c r="G169" s="80"/>
      <c r="H169" s="80"/>
      <c r="I169" s="115">
        <v>4</v>
      </c>
      <c r="J169" s="116">
        <v>1.4</v>
      </c>
      <c r="K169" s="114">
        <f>J169*1000</f>
        <v>1400</v>
      </c>
      <c r="L169" s="114">
        <f>I169*K169</f>
        <v>5600</v>
      </c>
      <c r="M169" s="113">
        <f>L169*12</f>
        <v>67200</v>
      </c>
      <c r="N169" s="87">
        <f t="shared" si="88"/>
        <v>-4</v>
      </c>
      <c r="O169" s="87"/>
      <c r="P169" s="89">
        <f t="shared" si="89"/>
        <v>-1400</v>
      </c>
      <c r="Q169" s="89">
        <f t="shared" si="90"/>
        <v>-5600</v>
      </c>
      <c r="R169" s="89">
        <f t="shared" si="91"/>
        <v>-67200</v>
      </c>
    </row>
    <row r="170" spans="2:18" x14ac:dyDescent="0.25">
      <c r="B170" s="28"/>
      <c r="C170" s="118" t="s">
        <v>7</v>
      </c>
      <c r="D170" s="79"/>
      <c r="E170" s="24"/>
      <c r="F170" s="80"/>
      <c r="G170" s="80"/>
      <c r="H170" s="80"/>
      <c r="I170" s="115">
        <v>2</v>
      </c>
      <c r="J170" s="116">
        <v>1.1000000000000001</v>
      </c>
      <c r="K170" s="114">
        <f>J170*1000</f>
        <v>1100</v>
      </c>
      <c r="L170" s="114">
        <f>I170*K170</f>
        <v>2200</v>
      </c>
      <c r="M170" s="113">
        <f>L170*12</f>
        <v>26400</v>
      </c>
      <c r="N170" s="87">
        <f t="shared" si="88"/>
        <v>-2</v>
      </c>
      <c r="O170" s="87"/>
      <c r="P170" s="89">
        <f t="shared" si="89"/>
        <v>-1100</v>
      </c>
      <c r="Q170" s="89">
        <f t="shared" si="90"/>
        <v>-2200</v>
      </c>
      <c r="R170" s="89">
        <f t="shared" si="91"/>
        <v>-26400</v>
      </c>
    </row>
    <row r="171" spans="2:18" x14ac:dyDescent="0.25">
      <c r="B171" s="28"/>
      <c r="C171" s="118" t="s">
        <v>8</v>
      </c>
      <c r="D171" s="79"/>
      <c r="E171" s="24"/>
      <c r="F171" s="80"/>
      <c r="G171" s="80"/>
      <c r="H171" s="80"/>
      <c r="I171" s="115">
        <v>1</v>
      </c>
      <c r="J171" s="116">
        <v>0.95</v>
      </c>
      <c r="K171" s="114">
        <f>J171*1000</f>
        <v>950</v>
      </c>
      <c r="L171" s="114">
        <f>I171*K171</f>
        <v>950</v>
      </c>
      <c r="M171" s="113">
        <f>L171*12</f>
        <v>11400</v>
      </c>
      <c r="N171" s="87">
        <f t="shared" si="88"/>
        <v>-1</v>
      </c>
      <c r="O171" s="87"/>
      <c r="P171" s="89">
        <f t="shared" si="89"/>
        <v>-950</v>
      </c>
      <c r="Q171" s="89">
        <f t="shared" si="90"/>
        <v>-950</v>
      </c>
      <c r="R171" s="89">
        <f t="shared" si="91"/>
        <v>-11400</v>
      </c>
    </row>
    <row r="172" spans="2:18" s="21" customFormat="1" x14ac:dyDescent="0.25">
      <c r="B172" s="81" t="s">
        <v>177</v>
      </c>
      <c r="C172" s="82" t="s">
        <v>48</v>
      </c>
      <c r="D172" s="83">
        <f>D173+D174+D175+D181+D185</f>
        <v>33</v>
      </c>
      <c r="E172" s="90"/>
      <c r="F172" s="84"/>
      <c r="G172" s="84">
        <f>G173+G174+G175+G181+G185</f>
        <v>45450</v>
      </c>
      <c r="H172" s="84">
        <f>H173+H174+H175+H181+H185</f>
        <v>545400</v>
      </c>
      <c r="I172" s="83">
        <f>I173+I174+I175+I181+I185</f>
        <v>24</v>
      </c>
      <c r="J172" s="90"/>
      <c r="K172" s="84"/>
      <c r="L172" s="84">
        <f>L173+L174+L175+L181+L185</f>
        <v>37400</v>
      </c>
      <c r="M172" s="84">
        <f>M173+M174+M175+M181+M185</f>
        <v>448800</v>
      </c>
      <c r="N172" s="87">
        <f t="shared" si="88"/>
        <v>9</v>
      </c>
      <c r="O172" s="87"/>
      <c r="P172" s="89">
        <f t="shared" si="89"/>
        <v>0</v>
      </c>
      <c r="Q172" s="89">
        <f t="shared" si="90"/>
        <v>8050</v>
      </c>
      <c r="R172" s="89">
        <f t="shared" si="91"/>
        <v>96600</v>
      </c>
    </row>
    <row r="173" spans="2:18" x14ac:dyDescent="0.25">
      <c r="B173" s="28"/>
      <c r="C173" s="78" t="s">
        <v>23</v>
      </c>
      <c r="D173" s="79">
        <v>1</v>
      </c>
      <c r="E173" s="24">
        <v>3.6</v>
      </c>
      <c r="F173" s="85">
        <f>E173*1000</f>
        <v>3600</v>
      </c>
      <c r="G173" s="85">
        <f>D173*F173</f>
        <v>3600</v>
      </c>
      <c r="H173" s="80">
        <f t="shared" ref="H173:H174" si="92">G173*12</f>
        <v>43200</v>
      </c>
      <c r="I173" s="79">
        <v>1</v>
      </c>
      <c r="J173" s="116">
        <v>4.4000000000000004</v>
      </c>
      <c r="K173" s="114">
        <f>J173*1000</f>
        <v>4400</v>
      </c>
      <c r="L173" s="114">
        <f>I173*K173</f>
        <v>4400</v>
      </c>
      <c r="M173" s="113">
        <f>L173*12</f>
        <v>52800</v>
      </c>
      <c r="N173" s="87">
        <f t="shared" si="88"/>
        <v>0</v>
      </c>
      <c r="O173" s="87"/>
      <c r="P173" s="89">
        <f t="shared" si="89"/>
        <v>-800</v>
      </c>
      <c r="Q173" s="89">
        <f t="shared" si="90"/>
        <v>-800</v>
      </c>
      <c r="R173" s="89">
        <f t="shared" si="91"/>
        <v>-9600</v>
      </c>
    </row>
    <row r="174" spans="2:18" x14ac:dyDescent="0.25">
      <c r="B174" s="28"/>
      <c r="C174" s="78" t="s">
        <v>24</v>
      </c>
      <c r="D174" s="79">
        <v>1</v>
      </c>
      <c r="E174" s="24">
        <v>2.5</v>
      </c>
      <c r="F174" s="85">
        <f>E174*1000</f>
        <v>2500</v>
      </c>
      <c r="G174" s="80">
        <f>D174*F174</f>
        <v>2500</v>
      </c>
      <c r="H174" s="80">
        <f t="shared" si="92"/>
        <v>30000</v>
      </c>
      <c r="I174" s="79">
        <v>0</v>
      </c>
      <c r="J174" s="24"/>
      <c r="K174" s="85"/>
      <c r="L174" s="80">
        <f>I174*K174</f>
        <v>0</v>
      </c>
      <c r="M174" s="80">
        <f t="shared" ref="M174" si="93">L174*12</f>
        <v>0</v>
      </c>
      <c r="N174" s="87">
        <f t="shared" si="88"/>
        <v>1</v>
      </c>
      <c r="O174" s="87"/>
      <c r="P174" s="89">
        <f t="shared" si="89"/>
        <v>2500</v>
      </c>
      <c r="Q174" s="89">
        <f t="shared" si="90"/>
        <v>2500</v>
      </c>
      <c r="R174" s="89">
        <f t="shared" si="91"/>
        <v>30000</v>
      </c>
    </row>
    <row r="175" spans="2:18" s="22" customFormat="1" ht="45" x14ac:dyDescent="0.25">
      <c r="B175" s="29">
        <v>1</v>
      </c>
      <c r="C175" s="86" t="s">
        <v>49</v>
      </c>
      <c r="D175" s="87">
        <f>SUM(D176:D180)</f>
        <v>13</v>
      </c>
      <c r="E175" s="88"/>
      <c r="F175" s="89"/>
      <c r="G175" s="89">
        <f>SUM(G176:G180)</f>
        <v>16300</v>
      </c>
      <c r="H175" s="89">
        <f>SUM(H176:H180)</f>
        <v>195600</v>
      </c>
      <c r="I175" s="87">
        <f>SUM(I176:I180)</f>
        <v>14</v>
      </c>
      <c r="J175" s="88"/>
      <c r="K175" s="89"/>
      <c r="L175" s="89">
        <f>SUM(L176:L180)</f>
        <v>19600</v>
      </c>
      <c r="M175" s="89">
        <f>SUM(M176:M180)</f>
        <v>235200</v>
      </c>
      <c r="N175" s="87">
        <f t="shared" si="88"/>
        <v>-1</v>
      </c>
      <c r="O175" s="87"/>
      <c r="P175" s="89">
        <f t="shared" si="89"/>
        <v>0</v>
      </c>
      <c r="Q175" s="89">
        <f t="shared" si="90"/>
        <v>-3300</v>
      </c>
      <c r="R175" s="89">
        <f t="shared" si="91"/>
        <v>-39600</v>
      </c>
    </row>
    <row r="176" spans="2:18" x14ac:dyDescent="0.25">
      <c r="B176" s="28"/>
      <c r="C176" s="78" t="s">
        <v>18</v>
      </c>
      <c r="D176" s="79">
        <v>1</v>
      </c>
      <c r="E176" s="24">
        <v>2.5</v>
      </c>
      <c r="F176" s="80">
        <f>E176*1000</f>
        <v>2500</v>
      </c>
      <c r="G176" s="80">
        <f t="shared" ref="G176:G180" si="94">D176*F176</f>
        <v>2500</v>
      </c>
      <c r="H176" s="80">
        <f t="shared" ref="H176:H180" si="95">G176*12</f>
        <v>30000</v>
      </c>
      <c r="I176" s="79">
        <v>1</v>
      </c>
      <c r="J176" s="116">
        <v>2.5</v>
      </c>
      <c r="K176" s="114">
        <f>J176*1000</f>
        <v>2500</v>
      </c>
      <c r="L176" s="113">
        <f>I176*K176</f>
        <v>2500</v>
      </c>
      <c r="M176" s="113">
        <f>L176*12</f>
        <v>30000</v>
      </c>
      <c r="N176" s="87">
        <f t="shared" si="88"/>
        <v>0</v>
      </c>
      <c r="O176" s="87"/>
      <c r="P176" s="89">
        <f t="shared" si="89"/>
        <v>0</v>
      </c>
      <c r="Q176" s="89">
        <f t="shared" si="90"/>
        <v>0</v>
      </c>
      <c r="R176" s="89">
        <f t="shared" si="91"/>
        <v>0</v>
      </c>
    </row>
    <row r="177" spans="2:18" x14ac:dyDescent="0.25">
      <c r="B177" s="28"/>
      <c r="C177" s="78" t="s">
        <v>19</v>
      </c>
      <c r="D177" s="79">
        <v>1</v>
      </c>
      <c r="E177" s="24">
        <v>1.5</v>
      </c>
      <c r="F177" s="80">
        <f t="shared" ref="F177:F180" si="96">E177*1000</f>
        <v>1500</v>
      </c>
      <c r="G177" s="80">
        <f t="shared" si="94"/>
        <v>1500</v>
      </c>
      <c r="H177" s="80">
        <f t="shared" si="95"/>
        <v>18000</v>
      </c>
      <c r="I177" s="79">
        <v>1</v>
      </c>
      <c r="J177" s="116">
        <v>1.5</v>
      </c>
      <c r="K177" s="114">
        <f>J177*1000</f>
        <v>1500</v>
      </c>
      <c r="L177" s="113">
        <f>I177*K177</f>
        <v>1500</v>
      </c>
      <c r="M177" s="113">
        <f>L177*12</f>
        <v>18000</v>
      </c>
      <c r="N177" s="87">
        <f t="shared" si="88"/>
        <v>0</v>
      </c>
      <c r="O177" s="87"/>
      <c r="P177" s="89">
        <f t="shared" si="89"/>
        <v>0</v>
      </c>
      <c r="Q177" s="89">
        <f t="shared" si="90"/>
        <v>0</v>
      </c>
      <c r="R177" s="89">
        <f t="shared" si="91"/>
        <v>0</v>
      </c>
    </row>
    <row r="178" spans="2:18" x14ac:dyDescent="0.25">
      <c r="B178" s="28"/>
      <c r="C178" s="78" t="s">
        <v>19</v>
      </c>
      <c r="D178" s="79">
        <v>1</v>
      </c>
      <c r="E178" s="24">
        <v>1.4</v>
      </c>
      <c r="F178" s="80">
        <f t="shared" si="96"/>
        <v>1400</v>
      </c>
      <c r="G178" s="80">
        <f t="shared" si="94"/>
        <v>1400</v>
      </c>
      <c r="H178" s="80">
        <f t="shared" si="95"/>
        <v>16800</v>
      </c>
      <c r="I178" s="79">
        <v>8</v>
      </c>
      <c r="J178" s="116">
        <v>1.4</v>
      </c>
      <c r="K178" s="114">
        <f>J178*1000</f>
        <v>1400</v>
      </c>
      <c r="L178" s="113">
        <f>I178*K178</f>
        <v>11200</v>
      </c>
      <c r="M178" s="113">
        <f>L178*12</f>
        <v>134400</v>
      </c>
      <c r="N178" s="87">
        <f t="shared" si="88"/>
        <v>-7</v>
      </c>
      <c r="O178" s="87"/>
      <c r="P178" s="89">
        <f t="shared" si="89"/>
        <v>0</v>
      </c>
      <c r="Q178" s="89">
        <f t="shared" si="90"/>
        <v>-9800</v>
      </c>
      <c r="R178" s="89">
        <f t="shared" si="91"/>
        <v>-117600</v>
      </c>
    </row>
    <row r="179" spans="2:18" x14ac:dyDescent="0.25">
      <c r="B179" s="28"/>
      <c r="C179" s="78" t="s">
        <v>19</v>
      </c>
      <c r="D179" s="79">
        <v>8</v>
      </c>
      <c r="E179" s="24">
        <v>1.1499999999999999</v>
      </c>
      <c r="F179" s="80">
        <f t="shared" si="96"/>
        <v>1150</v>
      </c>
      <c r="G179" s="80">
        <f t="shared" si="94"/>
        <v>9200</v>
      </c>
      <c r="H179" s="80">
        <f t="shared" si="95"/>
        <v>110400</v>
      </c>
      <c r="I179" s="79"/>
      <c r="J179" s="24"/>
      <c r="K179" s="80"/>
      <c r="L179" s="80"/>
      <c r="M179" s="80">
        <f t="shared" ref="M179" si="97">L179*12</f>
        <v>0</v>
      </c>
      <c r="N179" s="87">
        <f t="shared" si="88"/>
        <v>8</v>
      </c>
      <c r="O179" s="87"/>
      <c r="P179" s="89">
        <f t="shared" si="89"/>
        <v>1150</v>
      </c>
      <c r="Q179" s="89">
        <f t="shared" si="90"/>
        <v>9200</v>
      </c>
      <c r="R179" s="89">
        <f t="shared" si="91"/>
        <v>110400</v>
      </c>
    </row>
    <row r="180" spans="2:18" x14ac:dyDescent="0.25">
      <c r="B180" s="28"/>
      <c r="C180" s="78" t="s">
        <v>7</v>
      </c>
      <c r="D180" s="79">
        <v>2</v>
      </c>
      <c r="E180" s="24">
        <v>0.85</v>
      </c>
      <c r="F180" s="80">
        <f t="shared" si="96"/>
        <v>850</v>
      </c>
      <c r="G180" s="80">
        <f t="shared" si="94"/>
        <v>1700</v>
      </c>
      <c r="H180" s="80">
        <f t="shared" si="95"/>
        <v>20400</v>
      </c>
      <c r="I180" s="79">
        <v>4</v>
      </c>
      <c r="J180" s="116">
        <v>1.1000000000000001</v>
      </c>
      <c r="K180" s="114">
        <f>J180*1000</f>
        <v>1100</v>
      </c>
      <c r="L180" s="113">
        <f>I180*K180</f>
        <v>4400</v>
      </c>
      <c r="M180" s="113">
        <f>L180*12</f>
        <v>52800</v>
      </c>
      <c r="N180" s="87">
        <f t="shared" si="88"/>
        <v>-2</v>
      </c>
      <c r="O180" s="87"/>
      <c r="P180" s="89">
        <f t="shared" si="89"/>
        <v>-250</v>
      </c>
      <c r="Q180" s="89">
        <f t="shared" si="90"/>
        <v>-2700</v>
      </c>
      <c r="R180" s="89">
        <f t="shared" si="91"/>
        <v>-32400</v>
      </c>
    </row>
    <row r="181" spans="2:18" s="22" customFormat="1" ht="45" x14ac:dyDescent="0.25">
      <c r="B181" s="29">
        <v>2</v>
      </c>
      <c r="C181" s="124" t="s">
        <v>50</v>
      </c>
      <c r="D181" s="87">
        <f>SUM(D182:D184)</f>
        <v>11</v>
      </c>
      <c r="E181" s="88"/>
      <c r="F181" s="89"/>
      <c r="G181" s="89">
        <f>SUM(G182:G184)</f>
        <v>13700</v>
      </c>
      <c r="H181" s="89">
        <f>SUM(H182:H184)</f>
        <v>164400</v>
      </c>
      <c r="I181" s="125">
        <f>SUM(I182:I184)</f>
        <v>9</v>
      </c>
      <c r="J181" s="126"/>
      <c r="K181" s="114"/>
      <c r="L181" s="127">
        <f>SUM(L182:L184)</f>
        <v>13400</v>
      </c>
      <c r="M181" s="127">
        <f>SUM(M182:M184)</f>
        <v>160800</v>
      </c>
      <c r="N181" s="87">
        <f t="shared" si="88"/>
        <v>2</v>
      </c>
      <c r="O181" s="87"/>
      <c r="P181" s="89">
        <f t="shared" si="89"/>
        <v>0</v>
      </c>
      <c r="Q181" s="89">
        <f t="shared" si="90"/>
        <v>300</v>
      </c>
      <c r="R181" s="89">
        <f t="shared" si="91"/>
        <v>3600</v>
      </c>
    </row>
    <row r="182" spans="2:18" x14ac:dyDescent="0.25">
      <c r="B182" s="28"/>
      <c r="C182" s="78" t="s">
        <v>18</v>
      </c>
      <c r="D182" s="79">
        <v>1</v>
      </c>
      <c r="E182" s="24">
        <v>2.5</v>
      </c>
      <c r="F182" s="80">
        <f>E182*1000</f>
        <v>2500</v>
      </c>
      <c r="G182" s="80">
        <f>D182*F182</f>
        <v>2500</v>
      </c>
      <c r="H182" s="80">
        <f t="shared" ref="H182:H184" si="98">G182*12</f>
        <v>30000</v>
      </c>
      <c r="I182" s="115">
        <v>1</v>
      </c>
      <c r="J182" s="116">
        <v>2.5</v>
      </c>
      <c r="K182" s="114">
        <f>J182*1000</f>
        <v>2500</v>
      </c>
      <c r="L182" s="113">
        <f>I182*K182</f>
        <v>2500</v>
      </c>
      <c r="M182" s="113">
        <f>L182*12</f>
        <v>30000</v>
      </c>
      <c r="N182" s="87">
        <f t="shared" si="88"/>
        <v>0</v>
      </c>
      <c r="O182" s="87"/>
      <c r="P182" s="89">
        <f t="shared" si="89"/>
        <v>0</v>
      </c>
      <c r="Q182" s="89">
        <f t="shared" si="90"/>
        <v>0</v>
      </c>
      <c r="R182" s="89">
        <f t="shared" si="91"/>
        <v>0</v>
      </c>
    </row>
    <row r="183" spans="2:18" ht="17.25" customHeight="1" x14ac:dyDescent="0.25">
      <c r="B183" s="28"/>
      <c r="C183" s="78" t="s">
        <v>19</v>
      </c>
      <c r="D183" s="79">
        <v>9</v>
      </c>
      <c r="E183" s="24">
        <v>1.1499999999999999</v>
      </c>
      <c r="F183" s="80">
        <f t="shared" ref="F183:F184" si="99">E183*1000</f>
        <v>1150</v>
      </c>
      <c r="G183" s="80">
        <f>D183*F183</f>
        <v>10350</v>
      </c>
      <c r="H183" s="80">
        <f t="shared" si="98"/>
        <v>124200</v>
      </c>
      <c r="I183" s="115">
        <v>7</v>
      </c>
      <c r="J183" s="116">
        <v>1.4</v>
      </c>
      <c r="K183" s="114">
        <f>J183*1000</f>
        <v>1400</v>
      </c>
      <c r="L183" s="113">
        <f>I183*K183</f>
        <v>9800</v>
      </c>
      <c r="M183" s="113">
        <f>L183*12</f>
        <v>117600</v>
      </c>
      <c r="N183" s="87">
        <f t="shared" si="88"/>
        <v>2</v>
      </c>
      <c r="O183" s="87"/>
      <c r="P183" s="89">
        <f t="shared" si="89"/>
        <v>-250</v>
      </c>
      <c r="Q183" s="89">
        <f t="shared" si="90"/>
        <v>550</v>
      </c>
      <c r="R183" s="89">
        <f t="shared" si="91"/>
        <v>6600</v>
      </c>
    </row>
    <row r="184" spans="2:18" x14ac:dyDescent="0.25">
      <c r="B184" s="28"/>
      <c r="C184" s="78" t="s">
        <v>7</v>
      </c>
      <c r="D184" s="79">
        <v>1</v>
      </c>
      <c r="E184" s="24">
        <v>0.85</v>
      </c>
      <c r="F184" s="80">
        <f t="shared" si="99"/>
        <v>850</v>
      </c>
      <c r="G184" s="80">
        <f>D184*F184</f>
        <v>850</v>
      </c>
      <c r="H184" s="80">
        <f t="shared" si="98"/>
        <v>10200</v>
      </c>
      <c r="I184" s="115">
        <v>1</v>
      </c>
      <c r="J184" s="116">
        <v>1.1000000000000001</v>
      </c>
      <c r="K184" s="114">
        <f>J184*1000</f>
        <v>1100</v>
      </c>
      <c r="L184" s="113">
        <f>I184*K184</f>
        <v>1100</v>
      </c>
      <c r="M184" s="113">
        <f>L184*12</f>
        <v>13200</v>
      </c>
      <c r="N184" s="87">
        <f t="shared" si="88"/>
        <v>0</v>
      </c>
      <c r="O184" s="87"/>
      <c r="P184" s="89">
        <f t="shared" si="89"/>
        <v>-250</v>
      </c>
      <c r="Q184" s="89">
        <f t="shared" si="90"/>
        <v>-250</v>
      </c>
      <c r="R184" s="89">
        <f t="shared" si="91"/>
        <v>-3000</v>
      </c>
    </row>
    <row r="185" spans="2:18" ht="30" x14ac:dyDescent="0.25">
      <c r="B185" s="29">
        <v>3</v>
      </c>
      <c r="C185" s="86" t="s">
        <v>51</v>
      </c>
      <c r="D185" s="87">
        <f>SUM(D186:D188)</f>
        <v>7</v>
      </c>
      <c r="E185" s="87"/>
      <c r="F185" s="87"/>
      <c r="G185" s="89">
        <f>SUM(G186:G188)</f>
        <v>9350</v>
      </c>
      <c r="H185" s="89">
        <f>SUM(H186:H188)</f>
        <v>112200</v>
      </c>
      <c r="I185" s="87"/>
      <c r="J185" s="87"/>
      <c r="K185" s="87"/>
      <c r="L185" s="89"/>
      <c r="M185" s="89"/>
      <c r="N185" s="87">
        <f t="shared" si="88"/>
        <v>7</v>
      </c>
      <c r="O185" s="87"/>
      <c r="P185" s="89">
        <f t="shared" si="89"/>
        <v>0</v>
      </c>
      <c r="Q185" s="89">
        <f t="shared" si="90"/>
        <v>9350</v>
      </c>
      <c r="R185" s="89">
        <f t="shared" si="91"/>
        <v>112200</v>
      </c>
    </row>
    <row r="186" spans="2:18" x14ac:dyDescent="0.25">
      <c r="B186" s="28"/>
      <c r="C186" s="78" t="s">
        <v>21</v>
      </c>
      <c r="D186" s="79">
        <v>1</v>
      </c>
      <c r="E186" s="24">
        <v>2.8</v>
      </c>
      <c r="F186" s="80">
        <f>E186*1000</f>
        <v>2800</v>
      </c>
      <c r="G186" s="80">
        <f t="shared" ref="G186" si="100">D186*F186</f>
        <v>2800</v>
      </c>
      <c r="H186" s="80">
        <f t="shared" ref="H186:H188" si="101">G186*12</f>
        <v>33600</v>
      </c>
      <c r="I186" s="79"/>
      <c r="J186" s="24"/>
      <c r="K186" s="80"/>
      <c r="L186" s="80"/>
      <c r="M186" s="80"/>
      <c r="N186" s="87">
        <f t="shared" si="88"/>
        <v>1</v>
      </c>
      <c r="O186" s="87"/>
      <c r="P186" s="89">
        <f t="shared" si="89"/>
        <v>2800</v>
      </c>
      <c r="Q186" s="89">
        <f t="shared" si="90"/>
        <v>2800</v>
      </c>
      <c r="R186" s="89">
        <f t="shared" si="91"/>
        <v>33600</v>
      </c>
    </row>
    <row r="187" spans="2:18" x14ac:dyDescent="0.25">
      <c r="B187" s="28"/>
      <c r="C187" s="78" t="s">
        <v>19</v>
      </c>
      <c r="D187" s="79">
        <v>5</v>
      </c>
      <c r="E187" s="24">
        <v>1.1499999999999999</v>
      </c>
      <c r="F187" s="80">
        <f t="shared" ref="F187:F188" si="102">E187*1000</f>
        <v>1150</v>
      </c>
      <c r="G187" s="80">
        <f t="shared" ref="G187:G188" si="103">D187*F187</f>
        <v>5750</v>
      </c>
      <c r="H187" s="80">
        <f t="shared" si="101"/>
        <v>69000</v>
      </c>
      <c r="I187" s="79"/>
      <c r="J187" s="24"/>
      <c r="K187" s="80"/>
      <c r="L187" s="80"/>
      <c r="M187" s="80"/>
      <c r="N187" s="87">
        <f t="shared" si="88"/>
        <v>5</v>
      </c>
      <c r="O187" s="87"/>
      <c r="P187" s="89">
        <f t="shared" si="89"/>
        <v>1150</v>
      </c>
      <c r="Q187" s="89">
        <f t="shared" si="90"/>
        <v>5750</v>
      </c>
      <c r="R187" s="89">
        <f t="shared" si="91"/>
        <v>69000</v>
      </c>
    </row>
    <row r="188" spans="2:18" x14ac:dyDescent="0.25">
      <c r="B188" s="28"/>
      <c r="C188" s="78" t="s">
        <v>7</v>
      </c>
      <c r="D188" s="79">
        <v>1</v>
      </c>
      <c r="E188" s="24">
        <v>0.8</v>
      </c>
      <c r="F188" s="80">
        <f t="shared" si="102"/>
        <v>800</v>
      </c>
      <c r="G188" s="80">
        <f t="shared" si="103"/>
        <v>800</v>
      </c>
      <c r="H188" s="80">
        <f t="shared" si="101"/>
        <v>9600</v>
      </c>
      <c r="I188" s="79"/>
      <c r="J188" s="24"/>
      <c r="K188" s="80"/>
      <c r="L188" s="80"/>
      <c r="M188" s="80"/>
      <c r="N188" s="87">
        <f t="shared" si="88"/>
        <v>1</v>
      </c>
      <c r="O188" s="87"/>
      <c r="P188" s="89">
        <f t="shared" si="89"/>
        <v>800</v>
      </c>
      <c r="Q188" s="89">
        <f t="shared" si="90"/>
        <v>800</v>
      </c>
      <c r="R188" s="89">
        <f t="shared" si="91"/>
        <v>9600</v>
      </c>
    </row>
    <row r="189" spans="2:18" s="21" customFormat="1" x14ac:dyDescent="0.25">
      <c r="B189" s="81" t="s">
        <v>178</v>
      </c>
      <c r="C189" s="82" t="s">
        <v>52</v>
      </c>
      <c r="D189" s="83">
        <f>D190+D191+D197+D202+D206+D210</f>
        <v>36</v>
      </c>
      <c r="E189" s="90"/>
      <c r="F189" s="84"/>
      <c r="G189" s="84">
        <f>G190+G191+G197+G202+G206+G210</f>
        <v>43550</v>
      </c>
      <c r="H189" s="84">
        <f>H190+H191+H197+H202+H206+H210</f>
        <v>522600</v>
      </c>
      <c r="I189" s="83">
        <f>I190+I191+I192+I197+I202+I206+I210+I215</f>
        <v>37</v>
      </c>
      <c r="J189" s="83">
        <f t="shared" ref="J189:M189" si="104">J190+J191+J192+J197+J202+J206+J210+J215</f>
        <v>3.6</v>
      </c>
      <c r="K189" s="83">
        <f t="shared" si="104"/>
        <v>3600</v>
      </c>
      <c r="L189" s="83">
        <f t="shared" si="104"/>
        <v>51100</v>
      </c>
      <c r="M189" s="83">
        <f t="shared" si="104"/>
        <v>613200</v>
      </c>
      <c r="N189" s="87">
        <f t="shared" si="88"/>
        <v>-1</v>
      </c>
      <c r="O189" s="87"/>
      <c r="P189" s="89">
        <f t="shared" si="89"/>
        <v>-3600</v>
      </c>
      <c r="Q189" s="89">
        <f t="shared" si="90"/>
        <v>-7550</v>
      </c>
      <c r="R189" s="89">
        <f t="shared" si="91"/>
        <v>-90600</v>
      </c>
    </row>
    <row r="190" spans="2:18" x14ac:dyDescent="0.25">
      <c r="B190" s="28"/>
      <c r="C190" s="78" t="s">
        <v>23</v>
      </c>
      <c r="D190" s="79">
        <v>1</v>
      </c>
      <c r="E190" s="24">
        <v>3.6</v>
      </c>
      <c r="F190" s="85">
        <f>E190*1000</f>
        <v>3600</v>
      </c>
      <c r="G190" s="85">
        <f>D190*F190</f>
        <v>3600</v>
      </c>
      <c r="H190" s="80">
        <f t="shared" ref="H190:H191" si="105">G190*12</f>
        <v>43200</v>
      </c>
      <c r="I190" s="79">
        <v>1</v>
      </c>
      <c r="J190" s="24">
        <v>3.6</v>
      </c>
      <c r="K190" s="85">
        <f>J190*1000</f>
        <v>3600</v>
      </c>
      <c r="L190" s="85">
        <f>I190*K190</f>
        <v>3600</v>
      </c>
      <c r="M190" s="80">
        <f t="shared" ref="M190:M191" si="106">L190*12</f>
        <v>43200</v>
      </c>
      <c r="N190" s="87">
        <f t="shared" si="88"/>
        <v>0</v>
      </c>
      <c r="O190" s="87"/>
      <c r="P190" s="89">
        <f t="shared" si="89"/>
        <v>0</v>
      </c>
      <c r="Q190" s="89">
        <f t="shared" si="90"/>
        <v>0</v>
      </c>
      <c r="R190" s="89">
        <f t="shared" si="91"/>
        <v>0</v>
      </c>
    </row>
    <row r="191" spans="2:18" x14ac:dyDescent="0.25">
      <c r="B191" s="28"/>
      <c r="C191" s="78" t="s">
        <v>24</v>
      </c>
      <c r="D191" s="79">
        <v>1</v>
      </c>
      <c r="E191" s="24">
        <v>2.8</v>
      </c>
      <c r="F191" s="85">
        <f>E191*1000</f>
        <v>2800</v>
      </c>
      <c r="G191" s="80">
        <f>D191*F191</f>
        <v>2800</v>
      </c>
      <c r="H191" s="80">
        <f t="shared" si="105"/>
        <v>33600</v>
      </c>
      <c r="I191" s="79">
        <v>0</v>
      </c>
      <c r="J191" s="24"/>
      <c r="K191" s="85"/>
      <c r="L191" s="80">
        <f>I191*K191</f>
        <v>0</v>
      </c>
      <c r="M191" s="80">
        <f t="shared" si="106"/>
        <v>0</v>
      </c>
      <c r="N191" s="87">
        <f t="shared" si="88"/>
        <v>1</v>
      </c>
      <c r="O191" s="87"/>
      <c r="P191" s="89">
        <f t="shared" si="89"/>
        <v>2800</v>
      </c>
      <c r="Q191" s="89">
        <f t="shared" si="90"/>
        <v>2800</v>
      </c>
      <c r="R191" s="89">
        <f t="shared" si="91"/>
        <v>33600</v>
      </c>
    </row>
    <row r="192" spans="2:18" s="22" customFormat="1" ht="30" x14ac:dyDescent="0.25">
      <c r="B192" s="29">
        <v>1</v>
      </c>
      <c r="C192" s="124" t="s">
        <v>206</v>
      </c>
      <c r="D192" s="87">
        <f>SUM(D193:D196)</f>
        <v>11</v>
      </c>
      <c r="E192" s="88"/>
      <c r="F192" s="89"/>
      <c r="G192" s="89">
        <f>SUM(G193:G196)</f>
        <v>10650</v>
      </c>
      <c r="H192" s="89">
        <f>SUM(H193:H196)</f>
        <v>127800</v>
      </c>
      <c r="I192" s="125">
        <f>SUM(I193:I196)</f>
        <v>15</v>
      </c>
      <c r="J192" s="126"/>
      <c r="K192" s="114"/>
      <c r="L192" s="127">
        <f>SUM(L193:L196)</f>
        <v>18800</v>
      </c>
      <c r="M192" s="127">
        <f>SUM(M193:M196)</f>
        <v>225600</v>
      </c>
      <c r="N192" s="87">
        <f t="shared" si="88"/>
        <v>-4</v>
      </c>
      <c r="O192" s="87"/>
      <c r="P192" s="89">
        <f t="shared" si="89"/>
        <v>0</v>
      </c>
      <c r="Q192" s="89">
        <f t="shared" si="90"/>
        <v>-8150</v>
      </c>
      <c r="R192" s="89">
        <f t="shared" si="91"/>
        <v>-97800</v>
      </c>
    </row>
    <row r="193" spans="2:18" x14ac:dyDescent="0.25">
      <c r="B193" s="28"/>
      <c r="C193" s="78" t="s">
        <v>21</v>
      </c>
      <c r="D193" s="79">
        <v>1</v>
      </c>
      <c r="E193" s="24">
        <v>2</v>
      </c>
      <c r="F193" s="80">
        <f>E193*1000</f>
        <v>2000</v>
      </c>
      <c r="G193" s="80">
        <f>D193*F193</f>
        <v>2000</v>
      </c>
      <c r="H193" s="80">
        <f t="shared" ref="H193:H196" si="107">G193*12</f>
        <v>24000</v>
      </c>
      <c r="I193" s="115">
        <v>1</v>
      </c>
      <c r="J193" s="116">
        <v>2.5</v>
      </c>
      <c r="K193" s="114">
        <f>J193*1000</f>
        <v>2500</v>
      </c>
      <c r="L193" s="113">
        <f>I193*K193</f>
        <v>2500</v>
      </c>
      <c r="M193" s="113">
        <f>L193*12</f>
        <v>30000</v>
      </c>
      <c r="N193" s="87">
        <f t="shared" si="88"/>
        <v>0</v>
      </c>
      <c r="O193" s="87"/>
      <c r="P193" s="89">
        <f t="shared" si="89"/>
        <v>-500</v>
      </c>
      <c r="Q193" s="89">
        <f t="shared" si="90"/>
        <v>-500</v>
      </c>
      <c r="R193" s="89">
        <f t="shared" si="91"/>
        <v>-6000</v>
      </c>
    </row>
    <row r="194" spans="2:18" x14ac:dyDescent="0.25">
      <c r="B194" s="28"/>
      <c r="C194" s="78" t="s">
        <v>19</v>
      </c>
      <c r="D194" s="79">
        <v>2</v>
      </c>
      <c r="E194" s="24">
        <v>1.1499999999999999</v>
      </c>
      <c r="F194" s="80">
        <f t="shared" ref="F194:F196" si="108">E194*1000</f>
        <v>1150</v>
      </c>
      <c r="G194" s="80">
        <f t="shared" ref="G194" si="109">D194*F194</f>
        <v>2300</v>
      </c>
      <c r="H194" s="80">
        <f t="shared" si="107"/>
        <v>27600</v>
      </c>
      <c r="I194" s="115">
        <v>5</v>
      </c>
      <c r="J194" s="116">
        <v>1.4</v>
      </c>
      <c r="K194" s="114">
        <f>J194*1000</f>
        <v>1400</v>
      </c>
      <c r="L194" s="113">
        <f>I194*K194</f>
        <v>7000</v>
      </c>
      <c r="M194" s="113">
        <f>L194*12</f>
        <v>84000</v>
      </c>
      <c r="N194" s="87">
        <f t="shared" si="88"/>
        <v>-3</v>
      </c>
      <c r="O194" s="87"/>
      <c r="P194" s="89">
        <f t="shared" si="89"/>
        <v>-250</v>
      </c>
      <c r="Q194" s="89">
        <f t="shared" si="90"/>
        <v>-4700</v>
      </c>
      <c r="R194" s="89">
        <f t="shared" si="91"/>
        <v>-56400</v>
      </c>
    </row>
    <row r="195" spans="2:18" x14ac:dyDescent="0.25">
      <c r="B195" s="28"/>
      <c r="C195" s="78" t="s">
        <v>7</v>
      </c>
      <c r="D195" s="79">
        <v>5</v>
      </c>
      <c r="E195" s="24">
        <v>0.85</v>
      </c>
      <c r="F195" s="80">
        <f t="shared" si="108"/>
        <v>850</v>
      </c>
      <c r="G195" s="80">
        <f>D195*F195</f>
        <v>4250</v>
      </c>
      <c r="H195" s="80">
        <f t="shared" si="107"/>
        <v>51000</v>
      </c>
      <c r="I195" s="115">
        <v>5</v>
      </c>
      <c r="J195" s="116">
        <v>1.1000000000000001</v>
      </c>
      <c r="K195" s="114">
        <f>J195*1000</f>
        <v>1100</v>
      </c>
      <c r="L195" s="113">
        <f>I195*K195</f>
        <v>5500</v>
      </c>
      <c r="M195" s="113">
        <f>L195*12</f>
        <v>66000</v>
      </c>
      <c r="N195" s="87">
        <f t="shared" si="88"/>
        <v>0</v>
      </c>
      <c r="O195" s="87"/>
      <c r="P195" s="89">
        <f t="shared" si="89"/>
        <v>-250</v>
      </c>
      <c r="Q195" s="89">
        <f t="shared" si="90"/>
        <v>-1250</v>
      </c>
      <c r="R195" s="89">
        <f t="shared" si="91"/>
        <v>-15000</v>
      </c>
    </row>
    <row r="196" spans="2:18" x14ac:dyDescent="0.25">
      <c r="B196" s="28"/>
      <c r="C196" s="78" t="s">
        <v>8</v>
      </c>
      <c r="D196" s="79">
        <v>3</v>
      </c>
      <c r="E196" s="24">
        <v>0.7</v>
      </c>
      <c r="F196" s="80">
        <f t="shared" si="108"/>
        <v>700</v>
      </c>
      <c r="G196" s="80">
        <f>D196*F196</f>
        <v>2100</v>
      </c>
      <c r="H196" s="80">
        <f t="shared" si="107"/>
        <v>25200</v>
      </c>
      <c r="I196" s="115">
        <v>4</v>
      </c>
      <c r="J196" s="116">
        <v>0.95</v>
      </c>
      <c r="K196" s="114">
        <f>J196*1000</f>
        <v>950</v>
      </c>
      <c r="L196" s="113">
        <f>I196*K196</f>
        <v>3800</v>
      </c>
      <c r="M196" s="113">
        <f>L196*12</f>
        <v>45600</v>
      </c>
      <c r="N196" s="87">
        <f t="shared" si="88"/>
        <v>-1</v>
      </c>
      <c r="O196" s="87"/>
      <c r="P196" s="89">
        <f t="shared" si="89"/>
        <v>-250</v>
      </c>
      <c r="Q196" s="89">
        <f t="shared" si="90"/>
        <v>-1700</v>
      </c>
      <c r="R196" s="89">
        <f t="shared" si="91"/>
        <v>-20400</v>
      </c>
    </row>
    <row r="197" spans="2:18" s="22" customFormat="1" x14ac:dyDescent="0.25">
      <c r="B197" s="29">
        <v>1</v>
      </c>
      <c r="C197" s="86" t="s">
        <v>53</v>
      </c>
      <c r="D197" s="87">
        <f>SUM(D198:D201)</f>
        <v>11</v>
      </c>
      <c r="E197" s="88"/>
      <c r="F197" s="89"/>
      <c r="G197" s="89">
        <f>SUM(G198:G201)</f>
        <v>10650</v>
      </c>
      <c r="H197" s="89">
        <f>SUM(H198:H201)</f>
        <v>127800</v>
      </c>
      <c r="I197" s="87"/>
      <c r="J197" s="88"/>
      <c r="K197" s="89"/>
      <c r="L197" s="89"/>
      <c r="M197" s="89"/>
      <c r="N197" s="87">
        <f t="shared" si="88"/>
        <v>11</v>
      </c>
      <c r="O197" s="87"/>
      <c r="P197" s="89">
        <f t="shared" si="89"/>
        <v>0</v>
      </c>
      <c r="Q197" s="89">
        <f t="shared" si="90"/>
        <v>10650</v>
      </c>
      <c r="R197" s="89">
        <f t="shared" si="91"/>
        <v>127800</v>
      </c>
    </row>
    <row r="198" spans="2:18" x14ac:dyDescent="0.25">
      <c r="B198" s="28"/>
      <c r="C198" s="78" t="s">
        <v>21</v>
      </c>
      <c r="D198" s="79">
        <v>1</v>
      </c>
      <c r="E198" s="24">
        <v>2</v>
      </c>
      <c r="F198" s="80">
        <f>E198*1000</f>
        <v>2000</v>
      </c>
      <c r="G198" s="80">
        <f>D198*F198</f>
        <v>2000</v>
      </c>
      <c r="H198" s="80">
        <f t="shared" ref="H198:H201" si="110">G198*12</f>
        <v>24000</v>
      </c>
      <c r="I198" s="79"/>
      <c r="J198" s="24"/>
      <c r="K198" s="80"/>
      <c r="L198" s="80"/>
      <c r="M198" s="80"/>
      <c r="N198" s="87">
        <f t="shared" si="88"/>
        <v>1</v>
      </c>
      <c r="O198" s="87"/>
      <c r="P198" s="89">
        <f t="shared" si="89"/>
        <v>2000</v>
      </c>
      <c r="Q198" s="89">
        <f t="shared" si="90"/>
        <v>2000</v>
      </c>
      <c r="R198" s="89">
        <f t="shared" si="91"/>
        <v>24000</v>
      </c>
    </row>
    <row r="199" spans="2:18" x14ac:dyDescent="0.25">
      <c r="B199" s="28"/>
      <c r="C199" s="78" t="s">
        <v>19</v>
      </c>
      <c r="D199" s="79">
        <v>2</v>
      </c>
      <c r="E199" s="24">
        <v>1.1499999999999999</v>
      </c>
      <c r="F199" s="80">
        <f t="shared" ref="F199:F201" si="111">E199*1000</f>
        <v>1150</v>
      </c>
      <c r="G199" s="80">
        <f t="shared" ref="G199" si="112">D199*F199</f>
        <v>2300</v>
      </c>
      <c r="H199" s="80">
        <f t="shared" si="110"/>
        <v>27600</v>
      </c>
      <c r="I199" s="79"/>
      <c r="J199" s="24"/>
      <c r="K199" s="80"/>
      <c r="L199" s="80"/>
      <c r="M199" s="80"/>
      <c r="N199" s="87">
        <f t="shared" si="88"/>
        <v>2</v>
      </c>
      <c r="O199" s="87"/>
      <c r="P199" s="89">
        <f t="shared" si="89"/>
        <v>1150</v>
      </c>
      <c r="Q199" s="89">
        <f t="shared" si="90"/>
        <v>2300</v>
      </c>
      <c r="R199" s="89">
        <f t="shared" si="91"/>
        <v>27600</v>
      </c>
    </row>
    <row r="200" spans="2:18" x14ac:dyDescent="0.25">
      <c r="B200" s="28"/>
      <c r="C200" s="78" t="s">
        <v>7</v>
      </c>
      <c r="D200" s="79">
        <v>5</v>
      </c>
      <c r="E200" s="24">
        <v>0.85</v>
      </c>
      <c r="F200" s="80">
        <f t="shared" si="111"/>
        <v>850</v>
      </c>
      <c r="G200" s="80">
        <f>D200*F200</f>
        <v>4250</v>
      </c>
      <c r="H200" s="80">
        <f t="shared" si="110"/>
        <v>51000</v>
      </c>
      <c r="I200" s="79"/>
      <c r="J200" s="24"/>
      <c r="K200" s="80"/>
      <c r="L200" s="80"/>
      <c r="M200" s="80"/>
      <c r="N200" s="87">
        <f t="shared" si="88"/>
        <v>5</v>
      </c>
      <c r="O200" s="87"/>
      <c r="P200" s="89">
        <f t="shared" si="89"/>
        <v>850</v>
      </c>
      <c r="Q200" s="89">
        <f t="shared" si="90"/>
        <v>4250</v>
      </c>
      <c r="R200" s="89">
        <f t="shared" si="91"/>
        <v>51000</v>
      </c>
    </row>
    <row r="201" spans="2:18" x14ac:dyDescent="0.25">
      <c r="B201" s="28"/>
      <c r="C201" s="78" t="s">
        <v>8</v>
      </c>
      <c r="D201" s="79">
        <v>3</v>
      </c>
      <c r="E201" s="24">
        <v>0.7</v>
      </c>
      <c r="F201" s="80">
        <f t="shared" si="111"/>
        <v>700</v>
      </c>
      <c r="G201" s="80">
        <f>D201*F201</f>
        <v>2100</v>
      </c>
      <c r="H201" s="80">
        <f t="shared" si="110"/>
        <v>25200</v>
      </c>
      <c r="I201" s="79"/>
      <c r="J201" s="24"/>
      <c r="K201" s="80"/>
      <c r="L201" s="80"/>
      <c r="M201" s="80"/>
      <c r="N201" s="87">
        <f t="shared" si="88"/>
        <v>3</v>
      </c>
      <c r="O201" s="87"/>
      <c r="P201" s="89">
        <f t="shared" si="89"/>
        <v>700</v>
      </c>
      <c r="Q201" s="89">
        <f t="shared" si="90"/>
        <v>2100</v>
      </c>
      <c r="R201" s="89">
        <f t="shared" si="91"/>
        <v>25200</v>
      </c>
    </row>
    <row r="202" spans="2:18" s="22" customFormat="1" ht="30" x14ac:dyDescent="0.25">
      <c r="B202" s="29">
        <v>2</v>
      </c>
      <c r="C202" s="86" t="s">
        <v>54</v>
      </c>
      <c r="D202" s="87">
        <f>SUM(D203:D205)</f>
        <v>7</v>
      </c>
      <c r="E202" s="88"/>
      <c r="F202" s="89"/>
      <c r="G202" s="89">
        <f>SUM(G203:G205)</f>
        <v>8500</v>
      </c>
      <c r="H202" s="89">
        <f>SUM(H203:H205)</f>
        <v>102000</v>
      </c>
      <c r="I202" s="87">
        <f>SUM(I203:I205)</f>
        <v>7</v>
      </c>
      <c r="J202" s="126"/>
      <c r="K202" s="114"/>
      <c r="L202" s="127">
        <f>SUM(L203:L205)</f>
        <v>10300</v>
      </c>
      <c r="M202" s="127">
        <f>SUM(M203:M205)</f>
        <v>123600</v>
      </c>
      <c r="N202" s="87">
        <f t="shared" si="88"/>
        <v>0</v>
      </c>
      <c r="O202" s="87"/>
      <c r="P202" s="89">
        <f t="shared" si="89"/>
        <v>0</v>
      </c>
      <c r="Q202" s="89">
        <f t="shared" si="90"/>
        <v>-1800</v>
      </c>
      <c r="R202" s="89">
        <f t="shared" si="91"/>
        <v>-21600</v>
      </c>
    </row>
    <row r="203" spans="2:18" x14ac:dyDescent="0.25">
      <c r="B203" s="28"/>
      <c r="C203" s="78" t="s">
        <v>18</v>
      </c>
      <c r="D203" s="79">
        <v>1</v>
      </c>
      <c r="E203" s="24">
        <v>2.2000000000000002</v>
      </c>
      <c r="F203" s="80">
        <f>E203*1000</f>
        <v>2200</v>
      </c>
      <c r="G203" s="80">
        <f>D203*F203</f>
        <v>2200</v>
      </c>
      <c r="H203" s="80">
        <f t="shared" ref="H203:H205" si="113">G203*12</f>
        <v>26400</v>
      </c>
      <c r="I203" s="79">
        <v>1</v>
      </c>
      <c r="J203" s="116">
        <v>2.5</v>
      </c>
      <c r="K203" s="114">
        <f>J203*1000</f>
        <v>2500</v>
      </c>
      <c r="L203" s="113">
        <f>I203*K203</f>
        <v>2500</v>
      </c>
      <c r="M203" s="113">
        <f>L203*12</f>
        <v>30000</v>
      </c>
      <c r="N203" s="87">
        <f t="shared" si="88"/>
        <v>0</v>
      </c>
      <c r="O203" s="87"/>
      <c r="P203" s="89">
        <f t="shared" si="89"/>
        <v>-300</v>
      </c>
      <c r="Q203" s="89">
        <f t="shared" si="90"/>
        <v>-300</v>
      </c>
      <c r="R203" s="89">
        <f t="shared" si="91"/>
        <v>-3600</v>
      </c>
    </row>
    <row r="204" spans="2:18" x14ac:dyDescent="0.25">
      <c r="B204" s="28"/>
      <c r="C204" s="78" t="s">
        <v>3</v>
      </c>
      <c r="D204" s="79">
        <v>4</v>
      </c>
      <c r="E204" s="24">
        <v>1.1499999999999999</v>
      </c>
      <c r="F204" s="80">
        <f t="shared" ref="F204:F205" si="114">E204*1000</f>
        <v>1150</v>
      </c>
      <c r="G204" s="80">
        <f>D204*F204</f>
        <v>4600</v>
      </c>
      <c r="H204" s="80">
        <f t="shared" si="113"/>
        <v>55200</v>
      </c>
      <c r="I204" s="79">
        <v>4</v>
      </c>
      <c r="J204" s="116">
        <v>1.4</v>
      </c>
      <c r="K204" s="114">
        <f>J204*1000</f>
        <v>1400</v>
      </c>
      <c r="L204" s="113">
        <f>I204*K204</f>
        <v>5600</v>
      </c>
      <c r="M204" s="113">
        <f>L204*12</f>
        <v>67200</v>
      </c>
      <c r="N204" s="87">
        <f t="shared" si="88"/>
        <v>0</v>
      </c>
      <c r="O204" s="87"/>
      <c r="P204" s="89">
        <f t="shared" si="89"/>
        <v>-250</v>
      </c>
      <c r="Q204" s="89">
        <f t="shared" si="90"/>
        <v>-1000</v>
      </c>
      <c r="R204" s="89">
        <f t="shared" si="91"/>
        <v>-12000</v>
      </c>
    </row>
    <row r="205" spans="2:18" x14ac:dyDescent="0.25">
      <c r="B205" s="28"/>
      <c r="C205" s="78" t="s">
        <v>7</v>
      </c>
      <c r="D205" s="79">
        <v>2</v>
      </c>
      <c r="E205" s="24">
        <v>0.85</v>
      </c>
      <c r="F205" s="80">
        <f t="shared" si="114"/>
        <v>850</v>
      </c>
      <c r="G205" s="80">
        <f>D205*F205</f>
        <v>1700</v>
      </c>
      <c r="H205" s="80">
        <f t="shared" si="113"/>
        <v>20400</v>
      </c>
      <c r="I205" s="79">
        <v>2</v>
      </c>
      <c r="J205" s="116">
        <v>1.1000000000000001</v>
      </c>
      <c r="K205" s="114">
        <f>J205*1000</f>
        <v>1100</v>
      </c>
      <c r="L205" s="113">
        <f>I205*K205</f>
        <v>2200</v>
      </c>
      <c r="M205" s="113">
        <f>L205*12</f>
        <v>26400</v>
      </c>
      <c r="N205" s="87">
        <f t="shared" si="88"/>
        <v>0</v>
      </c>
      <c r="O205" s="87"/>
      <c r="P205" s="89">
        <f t="shared" si="89"/>
        <v>-250</v>
      </c>
      <c r="Q205" s="89">
        <f t="shared" si="90"/>
        <v>-500</v>
      </c>
      <c r="R205" s="89">
        <f t="shared" si="91"/>
        <v>-6000</v>
      </c>
    </row>
    <row r="206" spans="2:18" s="22" customFormat="1" x14ac:dyDescent="0.25">
      <c r="B206" s="29">
        <v>3</v>
      </c>
      <c r="C206" s="86" t="s">
        <v>55</v>
      </c>
      <c r="D206" s="87">
        <f>SUM(D207:D209)</f>
        <v>5</v>
      </c>
      <c r="E206" s="88"/>
      <c r="F206" s="89"/>
      <c r="G206" s="89">
        <f>SUM(G207:G209)</f>
        <v>5700</v>
      </c>
      <c r="H206" s="89">
        <f>SUM(H207:H209)</f>
        <v>68400</v>
      </c>
      <c r="I206" s="87">
        <f>SUM(I207:I209)</f>
        <v>5</v>
      </c>
      <c r="J206" s="126"/>
      <c r="K206" s="114"/>
      <c r="L206" s="127">
        <f>SUM(L207:L209)</f>
        <v>6900</v>
      </c>
      <c r="M206" s="127">
        <f>SUM(M207:M209)</f>
        <v>82800</v>
      </c>
      <c r="N206" s="87">
        <f t="shared" si="88"/>
        <v>0</v>
      </c>
      <c r="O206" s="87"/>
      <c r="P206" s="89">
        <f t="shared" si="89"/>
        <v>0</v>
      </c>
      <c r="Q206" s="89">
        <f t="shared" si="90"/>
        <v>-1200</v>
      </c>
      <c r="R206" s="89">
        <f t="shared" si="91"/>
        <v>-14400</v>
      </c>
    </row>
    <row r="207" spans="2:18" x14ac:dyDescent="0.25">
      <c r="B207" s="28"/>
      <c r="C207" s="78" t="s">
        <v>18</v>
      </c>
      <c r="D207" s="79">
        <v>1</v>
      </c>
      <c r="E207" s="24">
        <v>2</v>
      </c>
      <c r="F207" s="80">
        <f>E207*1000</f>
        <v>2000</v>
      </c>
      <c r="G207" s="80">
        <f>D207*F207</f>
        <v>2000</v>
      </c>
      <c r="H207" s="80">
        <f t="shared" ref="H207:H209" si="115">G207*12</f>
        <v>24000</v>
      </c>
      <c r="I207" s="79">
        <v>1</v>
      </c>
      <c r="J207" s="116">
        <v>2.2000000000000002</v>
      </c>
      <c r="K207" s="114">
        <f>J207*1000</f>
        <v>2200</v>
      </c>
      <c r="L207" s="113">
        <f>I207*K207</f>
        <v>2200</v>
      </c>
      <c r="M207" s="113">
        <f>L207*12</f>
        <v>26400</v>
      </c>
      <c r="N207" s="87">
        <f t="shared" si="88"/>
        <v>0</v>
      </c>
      <c r="O207" s="87"/>
      <c r="P207" s="89">
        <f t="shared" si="89"/>
        <v>-200</v>
      </c>
      <c r="Q207" s="89">
        <f t="shared" si="90"/>
        <v>-200</v>
      </c>
      <c r="R207" s="89">
        <f t="shared" si="91"/>
        <v>-2400</v>
      </c>
    </row>
    <row r="208" spans="2:18" x14ac:dyDescent="0.25">
      <c r="B208" s="28"/>
      <c r="C208" s="78" t="s">
        <v>3</v>
      </c>
      <c r="D208" s="79">
        <v>1</v>
      </c>
      <c r="E208" s="24">
        <v>1.1499999999999999</v>
      </c>
      <c r="F208" s="80">
        <f t="shared" ref="F208:F209" si="116">E208*1000</f>
        <v>1150</v>
      </c>
      <c r="G208" s="80">
        <f>D208*F208</f>
        <v>1150</v>
      </c>
      <c r="H208" s="80">
        <f t="shared" si="115"/>
        <v>13800</v>
      </c>
      <c r="I208" s="79">
        <v>1</v>
      </c>
      <c r="J208" s="116">
        <v>1.4</v>
      </c>
      <c r="K208" s="114">
        <f>J208*1000</f>
        <v>1400</v>
      </c>
      <c r="L208" s="113">
        <f>I208*K208</f>
        <v>1400</v>
      </c>
      <c r="M208" s="113">
        <f>L208*12</f>
        <v>16800</v>
      </c>
      <c r="N208" s="87">
        <f t="shared" si="88"/>
        <v>0</v>
      </c>
      <c r="O208" s="87"/>
      <c r="P208" s="89">
        <f t="shared" si="89"/>
        <v>-250</v>
      </c>
      <c r="Q208" s="89">
        <f t="shared" si="90"/>
        <v>-250</v>
      </c>
      <c r="R208" s="89">
        <f t="shared" si="91"/>
        <v>-3000</v>
      </c>
    </row>
    <row r="209" spans="2:18" x14ac:dyDescent="0.25">
      <c r="B209" s="28"/>
      <c r="C209" s="78" t="s">
        <v>7</v>
      </c>
      <c r="D209" s="79">
        <v>3</v>
      </c>
      <c r="E209" s="24">
        <v>0.85</v>
      </c>
      <c r="F209" s="80">
        <f t="shared" si="116"/>
        <v>850</v>
      </c>
      <c r="G209" s="80">
        <f>D209*F209</f>
        <v>2550</v>
      </c>
      <c r="H209" s="80">
        <f t="shared" si="115"/>
        <v>30600</v>
      </c>
      <c r="I209" s="79">
        <v>3</v>
      </c>
      <c r="J209" s="116">
        <v>1.1000000000000001</v>
      </c>
      <c r="K209" s="114">
        <f>J209*1000</f>
        <v>1100</v>
      </c>
      <c r="L209" s="113">
        <f>I209*K209</f>
        <v>3300</v>
      </c>
      <c r="M209" s="113">
        <f>L209*12</f>
        <v>39600</v>
      </c>
      <c r="N209" s="87">
        <f t="shared" si="88"/>
        <v>0</v>
      </c>
      <c r="O209" s="87"/>
      <c r="P209" s="89">
        <f t="shared" si="89"/>
        <v>-250</v>
      </c>
      <c r="Q209" s="89">
        <f t="shared" si="90"/>
        <v>-750</v>
      </c>
      <c r="R209" s="89">
        <f t="shared" si="91"/>
        <v>-9000</v>
      </c>
    </row>
    <row r="210" spans="2:18" s="22" customFormat="1" ht="30" x14ac:dyDescent="0.25">
      <c r="B210" s="29">
        <v>4</v>
      </c>
      <c r="C210" s="86" t="s">
        <v>56</v>
      </c>
      <c r="D210" s="87">
        <f>SUM(D211:D214)</f>
        <v>11</v>
      </c>
      <c r="E210" s="88"/>
      <c r="F210" s="89"/>
      <c r="G210" s="89">
        <f>SUM(G211:G214)</f>
        <v>12300</v>
      </c>
      <c r="H210" s="89">
        <f>SUM(H211:H214)</f>
        <v>147600</v>
      </c>
      <c r="I210" s="87"/>
      <c r="J210" s="88"/>
      <c r="K210" s="89"/>
      <c r="L210" s="89"/>
      <c r="M210" s="89"/>
      <c r="N210" s="87">
        <f t="shared" si="88"/>
        <v>11</v>
      </c>
      <c r="O210" s="87"/>
      <c r="P210" s="89">
        <f t="shared" si="89"/>
        <v>0</v>
      </c>
      <c r="Q210" s="89">
        <f t="shared" si="90"/>
        <v>12300</v>
      </c>
      <c r="R210" s="89">
        <f t="shared" si="91"/>
        <v>147600</v>
      </c>
    </row>
    <row r="211" spans="2:18" x14ac:dyDescent="0.25">
      <c r="B211" s="28"/>
      <c r="C211" s="78" t="s">
        <v>21</v>
      </c>
      <c r="D211" s="79">
        <v>1</v>
      </c>
      <c r="E211" s="24">
        <v>2</v>
      </c>
      <c r="F211" s="80">
        <f>E211*1000</f>
        <v>2000</v>
      </c>
      <c r="G211" s="80">
        <f>D211*F211</f>
        <v>2000</v>
      </c>
      <c r="H211" s="80">
        <f t="shared" ref="H211:H214" si="117">G211*12</f>
        <v>24000</v>
      </c>
      <c r="I211" s="79"/>
      <c r="J211" s="24"/>
      <c r="K211" s="80"/>
      <c r="L211" s="80"/>
      <c r="M211" s="80"/>
      <c r="N211" s="87">
        <f t="shared" si="88"/>
        <v>1</v>
      </c>
      <c r="O211" s="87"/>
      <c r="P211" s="89">
        <f t="shared" si="89"/>
        <v>2000</v>
      </c>
      <c r="Q211" s="89">
        <f t="shared" si="90"/>
        <v>2000</v>
      </c>
      <c r="R211" s="89">
        <f t="shared" si="91"/>
        <v>24000</v>
      </c>
    </row>
    <row r="212" spans="2:18" x14ac:dyDescent="0.25">
      <c r="B212" s="28"/>
      <c r="C212" s="78" t="s">
        <v>19</v>
      </c>
      <c r="D212" s="79">
        <v>7</v>
      </c>
      <c r="E212" s="24">
        <v>1.1499999999999999</v>
      </c>
      <c r="F212" s="80">
        <f t="shared" ref="F212:F214" si="118">E212*1000</f>
        <v>1150</v>
      </c>
      <c r="G212" s="80">
        <f>D212*F212</f>
        <v>8050</v>
      </c>
      <c r="H212" s="80">
        <f t="shared" si="117"/>
        <v>96600</v>
      </c>
      <c r="I212" s="79"/>
      <c r="J212" s="24"/>
      <c r="K212" s="80"/>
      <c r="L212" s="80"/>
      <c r="M212" s="80"/>
      <c r="N212" s="87">
        <f t="shared" si="88"/>
        <v>7</v>
      </c>
      <c r="O212" s="87"/>
      <c r="P212" s="89">
        <f t="shared" si="89"/>
        <v>1150</v>
      </c>
      <c r="Q212" s="89">
        <f t="shared" si="90"/>
        <v>8050</v>
      </c>
      <c r="R212" s="89">
        <f t="shared" si="91"/>
        <v>96600</v>
      </c>
    </row>
    <row r="213" spans="2:18" x14ac:dyDescent="0.25">
      <c r="B213" s="28"/>
      <c r="C213" s="78" t="s">
        <v>4</v>
      </c>
      <c r="D213" s="79">
        <v>1</v>
      </c>
      <c r="E213" s="24">
        <v>0.85</v>
      </c>
      <c r="F213" s="80">
        <f t="shared" si="118"/>
        <v>850</v>
      </c>
      <c r="G213" s="80">
        <f>D213*F213</f>
        <v>850</v>
      </c>
      <c r="H213" s="80">
        <f t="shared" si="117"/>
        <v>10200</v>
      </c>
      <c r="I213" s="79"/>
      <c r="J213" s="24"/>
      <c r="K213" s="80"/>
      <c r="L213" s="80"/>
      <c r="M213" s="80"/>
      <c r="N213" s="87">
        <f t="shared" ref="N213:N276" si="119">D213-I213</f>
        <v>1</v>
      </c>
      <c r="O213" s="87"/>
      <c r="P213" s="89">
        <f t="shared" ref="P213:P276" si="120">F213-K213</f>
        <v>850</v>
      </c>
      <c r="Q213" s="89">
        <f t="shared" ref="Q213:Q276" si="121">G213-L213</f>
        <v>850</v>
      </c>
      <c r="R213" s="89">
        <f t="shared" ref="R213:R276" si="122">H213-M213</f>
        <v>10200</v>
      </c>
    </row>
    <row r="214" spans="2:18" x14ac:dyDescent="0.25">
      <c r="B214" s="28"/>
      <c r="C214" s="78" t="s">
        <v>8</v>
      </c>
      <c r="D214" s="79">
        <v>2</v>
      </c>
      <c r="E214" s="24">
        <v>0.7</v>
      </c>
      <c r="F214" s="80">
        <f t="shared" si="118"/>
        <v>700</v>
      </c>
      <c r="G214" s="80">
        <f>D214*F214</f>
        <v>1400</v>
      </c>
      <c r="H214" s="80">
        <f t="shared" si="117"/>
        <v>16800</v>
      </c>
      <c r="I214" s="79"/>
      <c r="J214" s="24"/>
      <c r="K214" s="80"/>
      <c r="L214" s="80"/>
      <c r="M214" s="80"/>
      <c r="N214" s="87">
        <f t="shared" si="119"/>
        <v>2</v>
      </c>
      <c r="O214" s="87"/>
      <c r="P214" s="89">
        <f t="shared" si="120"/>
        <v>700</v>
      </c>
      <c r="Q214" s="89">
        <f t="shared" si="121"/>
        <v>1400</v>
      </c>
      <c r="R214" s="89">
        <f t="shared" si="122"/>
        <v>16800</v>
      </c>
    </row>
    <row r="215" spans="2:18" s="22" customFormat="1" ht="30" x14ac:dyDescent="0.25">
      <c r="B215" s="29">
        <v>4</v>
      </c>
      <c r="C215" s="124" t="s">
        <v>207</v>
      </c>
      <c r="D215" s="87">
        <f>SUM(D216:D218)</f>
        <v>9</v>
      </c>
      <c r="E215" s="88"/>
      <c r="F215" s="89"/>
      <c r="G215" s="89">
        <f>SUM(G216:G218)</f>
        <v>10900</v>
      </c>
      <c r="H215" s="89">
        <f>SUM(H216:H218)</f>
        <v>130800</v>
      </c>
      <c r="I215" s="125">
        <f>SUM(I216:I218)</f>
        <v>9</v>
      </c>
      <c r="J215" s="125"/>
      <c r="K215" s="114"/>
      <c r="L215" s="127">
        <f>SUM(L216:L218)</f>
        <v>11500</v>
      </c>
      <c r="M215" s="127">
        <f>SUM(M216:M218)</f>
        <v>138000</v>
      </c>
      <c r="N215" s="87">
        <f t="shared" si="119"/>
        <v>0</v>
      </c>
      <c r="O215" s="87"/>
      <c r="P215" s="89">
        <f t="shared" si="120"/>
        <v>0</v>
      </c>
      <c r="Q215" s="89">
        <f t="shared" si="121"/>
        <v>-600</v>
      </c>
      <c r="R215" s="89">
        <f t="shared" si="122"/>
        <v>-7200</v>
      </c>
    </row>
    <row r="216" spans="2:18" x14ac:dyDescent="0.25">
      <c r="B216" s="28"/>
      <c r="C216" s="118" t="s">
        <v>21</v>
      </c>
      <c r="D216" s="79">
        <v>1</v>
      </c>
      <c r="E216" s="24">
        <v>2</v>
      </c>
      <c r="F216" s="80">
        <f>E216*1000</f>
        <v>2000</v>
      </c>
      <c r="G216" s="80">
        <f>D216*F216</f>
        <v>2000</v>
      </c>
      <c r="H216" s="80">
        <f t="shared" ref="H216:H218" si="123">G216*12</f>
        <v>24000</v>
      </c>
      <c r="I216" s="115">
        <v>1</v>
      </c>
      <c r="J216" s="116">
        <v>2.4</v>
      </c>
      <c r="K216" s="114">
        <f>J216*1000</f>
        <v>2400</v>
      </c>
      <c r="L216" s="113">
        <f>K216*I216</f>
        <v>2400</v>
      </c>
      <c r="M216" s="113">
        <f>L216*12</f>
        <v>28800</v>
      </c>
      <c r="N216" s="87">
        <f t="shared" si="119"/>
        <v>0</v>
      </c>
      <c r="O216" s="87"/>
      <c r="P216" s="89">
        <f t="shared" si="120"/>
        <v>-400</v>
      </c>
      <c r="Q216" s="89">
        <f t="shared" si="121"/>
        <v>-400</v>
      </c>
      <c r="R216" s="89">
        <f t="shared" si="122"/>
        <v>-4800</v>
      </c>
    </row>
    <row r="217" spans="2:18" x14ac:dyDescent="0.25">
      <c r="B217" s="28"/>
      <c r="C217" s="118" t="s">
        <v>19</v>
      </c>
      <c r="D217" s="79">
        <v>7</v>
      </c>
      <c r="E217" s="24">
        <v>1.1499999999999999</v>
      </c>
      <c r="F217" s="80">
        <f t="shared" ref="F217:F218" si="124">E217*1000</f>
        <v>1150</v>
      </c>
      <c r="G217" s="80">
        <f>D217*F217</f>
        <v>8050</v>
      </c>
      <c r="H217" s="80">
        <f t="shared" si="123"/>
        <v>96600</v>
      </c>
      <c r="I217" s="115">
        <v>1</v>
      </c>
      <c r="J217" s="116">
        <v>1.4</v>
      </c>
      <c r="K217" s="114">
        <f>J217*1000</f>
        <v>1400</v>
      </c>
      <c r="L217" s="113">
        <f>K217*I217</f>
        <v>1400</v>
      </c>
      <c r="M217" s="113">
        <f>L217*12</f>
        <v>16800</v>
      </c>
      <c r="N217" s="87">
        <f t="shared" si="119"/>
        <v>6</v>
      </c>
      <c r="O217" s="87"/>
      <c r="P217" s="89">
        <f t="shared" si="120"/>
        <v>-250</v>
      </c>
      <c r="Q217" s="89">
        <f t="shared" si="121"/>
        <v>6650</v>
      </c>
      <c r="R217" s="89">
        <f t="shared" si="122"/>
        <v>79800</v>
      </c>
    </row>
    <row r="218" spans="2:18" x14ac:dyDescent="0.25">
      <c r="B218" s="28"/>
      <c r="C218" s="118" t="s">
        <v>4</v>
      </c>
      <c r="D218" s="79">
        <v>1</v>
      </c>
      <c r="E218" s="24">
        <v>0.85</v>
      </c>
      <c r="F218" s="80">
        <f t="shared" si="124"/>
        <v>850</v>
      </c>
      <c r="G218" s="80">
        <f>D218*F218</f>
        <v>850</v>
      </c>
      <c r="H218" s="80">
        <f t="shared" si="123"/>
        <v>10200</v>
      </c>
      <c r="I218" s="115">
        <v>7</v>
      </c>
      <c r="J218" s="116">
        <v>1.1000000000000001</v>
      </c>
      <c r="K218" s="114">
        <f>J218*1000</f>
        <v>1100</v>
      </c>
      <c r="L218" s="113">
        <f>K218*I218</f>
        <v>7700</v>
      </c>
      <c r="M218" s="113">
        <f>L218*12</f>
        <v>92400</v>
      </c>
      <c r="N218" s="87">
        <f t="shared" si="119"/>
        <v>-6</v>
      </c>
      <c r="O218" s="87"/>
      <c r="P218" s="89">
        <f t="shared" si="120"/>
        <v>-250</v>
      </c>
      <c r="Q218" s="89">
        <f t="shared" si="121"/>
        <v>-6850</v>
      </c>
      <c r="R218" s="89">
        <f t="shared" si="122"/>
        <v>-82200</v>
      </c>
    </row>
    <row r="219" spans="2:18" s="21" customFormat="1" ht="18" customHeight="1" x14ac:dyDescent="0.25">
      <c r="B219" s="81" t="s">
        <v>179</v>
      </c>
      <c r="C219" s="82" t="s">
        <v>57</v>
      </c>
      <c r="D219" s="83">
        <f>D220+D221</f>
        <v>18</v>
      </c>
      <c r="E219" s="90"/>
      <c r="F219" s="84"/>
      <c r="G219" s="84">
        <f>G220+G221</f>
        <v>21900</v>
      </c>
      <c r="H219" s="84">
        <f>H220+H221</f>
        <v>262800</v>
      </c>
      <c r="I219" s="83">
        <f>I220+I221</f>
        <v>0</v>
      </c>
      <c r="J219" s="90"/>
      <c r="K219" s="84"/>
      <c r="L219" s="84">
        <f>L220+L221</f>
        <v>0</v>
      </c>
      <c r="M219" s="84">
        <f>M220+M221</f>
        <v>0</v>
      </c>
      <c r="N219" s="87">
        <f t="shared" si="119"/>
        <v>18</v>
      </c>
      <c r="O219" s="87"/>
      <c r="P219" s="89">
        <f t="shared" si="120"/>
        <v>0</v>
      </c>
      <c r="Q219" s="89">
        <f t="shared" si="121"/>
        <v>21900</v>
      </c>
      <c r="R219" s="89">
        <f t="shared" si="122"/>
        <v>262800</v>
      </c>
    </row>
    <row r="220" spans="2:18" x14ac:dyDescent="0.25">
      <c r="B220" s="28"/>
      <c r="C220" s="78" t="s">
        <v>28</v>
      </c>
      <c r="D220" s="79">
        <v>1</v>
      </c>
      <c r="E220" s="24">
        <v>3.6</v>
      </c>
      <c r="F220" s="85">
        <f>E220*1000</f>
        <v>3600</v>
      </c>
      <c r="G220" s="85">
        <f>D220*F220</f>
        <v>3600</v>
      </c>
      <c r="H220" s="80">
        <f t="shared" ref="H220" si="125">G220*12</f>
        <v>43200</v>
      </c>
      <c r="I220" s="79"/>
      <c r="J220" s="24"/>
      <c r="K220" s="85"/>
      <c r="L220" s="85"/>
      <c r="M220" s="80"/>
      <c r="N220" s="87">
        <f t="shared" si="119"/>
        <v>1</v>
      </c>
      <c r="O220" s="87"/>
      <c r="P220" s="89">
        <f t="shared" si="120"/>
        <v>3600</v>
      </c>
      <c r="Q220" s="89">
        <f t="shared" si="121"/>
        <v>3600</v>
      </c>
      <c r="R220" s="89">
        <f t="shared" si="122"/>
        <v>43200</v>
      </c>
    </row>
    <row r="221" spans="2:18" s="22" customFormat="1" ht="30" x14ac:dyDescent="0.25">
      <c r="B221" s="29">
        <v>1</v>
      </c>
      <c r="C221" s="86" t="s">
        <v>58</v>
      </c>
      <c r="D221" s="87">
        <f>SUM(D222:D226)</f>
        <v>17</v>
      </c>
      <c r="E221" s="88"/>
      <c r="F221" s="89"/>
      <c r="G221" s="89">
        <f>SUM(G222:G226)</f>
        <v>18300</v>
      </c>
      <c r="H221" s="89">
        <f>SUM(H222:H226)</f>
        <v>219600</v>
      </c>
      <c r="I221" s="87"/>
      <c r="J221" s="88"/>
      <c r="K221" s="89"/>
      <c r="L221" s="89"/>
      <c r="M221" s="89"/>
      <c r="N221" s="87">
        <f t="shared" si="119"/>
        <v>17</v>
      </c>
      <c r="O221" s="87"/>
      <c r="P221" s="89">
        <f t="shared" si="120"/>
        <v>0</v>
      </c>
      <c r="Q221" s="89">
        <f t="shared" si="121"/>
        <v>18300</v>
      </c>
      <c r="R221" s="89">
        <f t="shared" si="122"/>
        <v>219600</v>
      </c>
    </row>
    <row r="222" spans="2:18" x14ac:dyDescent="0.25">
      <c r="B222" s="28"/>
      <c r="C222" s="78" t="s">
        <v>21</v>
      </c>
      <c r="D222" s="79">
        <v>1</v>
      </c>
      <c r="E222" s="24">
        <v>2</v>
      </c>
      <c r="F222" s="80">
        <f>E222*1000</f>
        <v>2000</v>
      </c>
      <c r="G222" s="80">
        <f t="shared" ref="G222:G225" si="126">D222*F222</f>
        <v>2000</v>
      </c>
      <c r="H222" s="80">
        <f t="shared" ref="H222:H226" si="127">G222*12</f>
        <v>24000</v>
      </c>
      <c r="I222" s="79"/>
      <c r="J222" s="24"/>
      <c r="K222" s="80"/>
      <c r="L222" s="80"/>
      <c r="M222" s="80"/>
      <c r="N222" s="87">
        <f t="shared" si="119"/>
        <v>1</v>
      </c>
      <c r="O222" s="87"/>
      <c r="P222" s="89">
        <f t="shared" si="120"/>
        <v>2000</v>
      </c>
      <c r="Q222" s="89">
        <f t="shared" si="121"/>
        <v>2000</v>
      </c>
      <c r="R222" s="89">
        <f t="shared" si="122"/>
        <v>24000</v>
      </c>
    </row>
    <row r="223" spans="2:18" x14ac:dyDescent="0.25">
      <c r="B223" s="28"/>
      <c r="C223" s="78" t="s">
        <v>19</v>
      </c>
      <c r="D223" s="79">
        <v>8</v>
      </c>
      <c r="E223" s="24">
        <v>1.1499999999999999</v>
      </c>
      <c r="F223" s="80">
        <f t="shared" ref="F223:F226" si="128">E223*1000</f>
        <v>1150</v>
      </c>
      <c r="G223" s="80">
        <f t="shared" si="126"/>
        <v>9200</v>
      </c>
      <c r="H223" s="80">
        <f t="shared" si="127"/>
        <v>110400</v>
      </c>
      <c r="I223" s="79"/>
      <c r="J223" s="24"/>
      <c r="K223" s="80"/>
      <c r="L223" s="80"/>
      <c r="M223" s="80"/>
      <c r="N223" s="87">
        <f t="shared" si="119"/>
        <v>8</v>
      </c>
      <c r="O223" s="87"/>
      <c r="P223" s="89">
        <f t="shared" si="120"/>
        <v>1150</v>
      </c>
      <c r="Q223" s="89">
        <f t="shared" si="121"/>
        <v>9200</v>
      </c>
      <c r="R223" s="89">
        <f t="shared" si="122"/>
        <v>110400</v>
      </c>
    </row>
    <row r="224" spans="2:18" x14ac:dyDescent="0.25">
      <c r="B224" s="28"/>
      <c r="C224" s="78" t="s">
        <v>7</v>
      </c>
      <c r="D224" s="79">
        <v>1</v>
      </c>
      <c r="E224" s="24">
        <v>0.85</v>
      </c>
      <c r="F224" s="80">
        <f t="shared" si="128"/>
        <v>850</v>
      </c>
      <c r="G224" s="80">
        <f t="shared" si="126"/>
        <v>850</v>
      </c>
      <c r="H224" s="80">
        <f t="shared" si="127"/>
        <v>10200</v>
      </c>
      <c r="I224" s="79"/>
      <c r="J224" s="24"/>
      <c r="K224" s="80"/>
      <c r="L224" s="80"/>
      <c r="M224" s="80"/>
      <c r="N224" s="87">
        <f t="shared" si="119"/>
        <v>1</v>
      </c>
      <c r="O224" s="87"/>
      <c r="P224" s="89">
        <f t="shared" si="120"/>
        <v>850</v>
      </c>
      <c r="Q224" s="89">
        <f t="shared" si="121"/>
        <v>850</v>
      </c>
      <c r="R224" s="89">
        <f t="shared" si="122"/>
        <v>10200</v>
      </c>
    </row>
    <row r="225" spans="2:18" x14ac:dyDescent="0.25">
      <c r="B225" s="28"/>
      <c r="C225" s="78" t="s">
        <v>8</v>
      </c>
      <c r="D225" s="79">
        <v>4</v>
      </c>
      <c r="E225" s="24">
        <v>0.7</v>
      </c>
      <c r="F225" s="80">
        <f t="shared" si="128"/>
        <v>700</v>
      </c>
      <c r="G225" s="80">
        <f t="shared" si="126"/>
        <v>2800</v>
      </c>
      <c r="H225" s="80">
        <f t="shared" si="127"/>
        <v>33600</v>
      </c>
      <c r="I225" s="79"/>
      <c r="J225" s="24"/>
      <c r="K225" s="80"/>
      <c r="L225" s="80"/>
      <c r="M225" s="80"/>
      <c r="N225" s="87">
        <f t="shared" si="119"/>
        <v>4</v>
      </c>
      <c r="O225" s="87"/>
      <c r="P225" s="89">
        <f t="shared" si="120"/>
        <v>700</v>
      </c>
      <c r="Q225" s="89">
        <f t="shared" si="121"/>
        <v>2800</v>
      </c>
      <c r="R225" s="89">
        <f t="shared" si="122"/>
        <v>33600</v>
      </c>
    </row>
    <row r="226" spans="2:18" x14ac:dyDescent="0.25">
      <c r="B226" s="28"/>
      <c r="C226" s="78" t="s">
        <v>59</v>
      </c>
      <c r="D226" s="79">
        <v>3</v>
      </c>
      <c r="E226" s="24">
        <v>1.1499999999999999</v>
      </c>
      <c r="F226" s="80">
        <f t="shared" si="128"/>
        <v>1150</v>
      </c>
      <c r="G226" s="80">
        <f>D226*F226</f>
        <v>3450</v>
      </c>
      <c r="H226" s="80">
        <f t="shared" si="127"/>
        <v>41400</v>
      </c>
      <c r="I226" s="79"/>
      <c r="J226" s="24"/>
      <c r="K226" s="80"/>
      <c r="L226" s="80"/>
      <c r="M226" s="80"/>
      <c r="N226" s="87">
        <f t="shared" si="119"/>
        <v>3</v>
      </c>
      <c r="O226" s="87"/>
      <c r="P226" s="89">
        <f t="shared" si="120"/>
        <v>1150</v>
      </c>
      <c r="Q226" s="89">
        <f t="shared" si="121"/>
        <v>3450</v>
      </c>
      <c r="R226" s="89">
        <f t="shared" si="122"/>
        <v>41400</v>
      </c>
    </row>
    <row r="227" spans="2:18" s="21" customFormat="1" ht="45" x14ac:dyDescent="0.25">
      <c r="B227" s="81" t="s">
        <v>179</v>
      </c>
      <c r="C227" s="134" t="s">
        <v>208</v>
      </c>
      <c r="D227" s="83"/>
      <c r="E227" s="90"/>
      <c r="F227" s="84"/>
      <c r="G227" s="84"/>
      <c r="H227" s="84"/>
      <c r="I227" s="131">
        <f>SUM(I228:I233)</f>
        <v>23</v>
      </c>
      <c r="J227" s="135"/>
      <c r="K227" s="136"/>
      <c r="L227" s="132">
        <f>SUM(L228:L233)</f>
        <v>32350</v>
      </c>
      <c r="M227" s="132">
        <f>SUM(M228:M233)</f>
        <v>388200</v>
      </c>
      <c r="N227" s="87">
        <f t="shared" si="119"/>
        <v>-23</v>
      </c>
      <c r="O227" s="87"/>
      <c r="P227" s="89">
        <f t="shared" si="120"/>
        <v>0</v>
      </c>
      <c r="Q227" s="89">
        <f t="shared" si="121"/>
        <v>-32350</v>
      </c>
      <c r="R227" s="89">
        <f t="shared" si="122"/>
        <v>-388200</v>
      </c>
    </row>
    <row r="228" spans="2:18" x14ac:dyDescent="0.25">
      <c r="B228" s="28"/>
      <c r="C228" s="118" t="s">
        <v>165</v>
      </c>
      <c r="D228" s="79"/>
      <c r="E228" s="24"/>
      <c r="F228" s="85"/>
      <c r="G228" s="85"/>
      <c r="H228" s="80"/>
      <c r="I228" s="115">
        <v>1</v>
      </c>
      <c r="J228" s="116">
        <v>3.6</v>
      </c>
      <c r="K228" s="114">
        <f>J228*1000</f>
        <v>3600</v>
      </c>
      <c r="L228" s="113">
        <f>I228*K228</f>
        <v>3600</v>
      </c>
      <c r="M228" s="113">
        <f>L228*12</f>
        <v>43200</v>
      </c>
      <c r="N228" s="87">
        <f t="shared" si="119"/>
        <v>-1</v>
      </c>
      <c r="O228" s="87"/>
      <c r="P228" s="89">
        <f t="shared" si="120"/>
        <v>-3600</v>
      </c>
      <c r="Q228" s="89">
        <f t="shared" si="121"/>
        <v>-3600</v>
      </c>
      <c r="R228" s="89">
        <f t="shared" si="122"/>
        <v>-43200</v>
      </c>
    </row>
    <row r="229" spans="2:18" x14ac:dyDescent="0.25">
      <c r="B229" s="28"/>
      <c r="C229" s="118" t="s">
        <v>167</v>
      </c>
      <c r="D229" s="79"/>
      <c r="E229" s="24"/>
      <c r="F229" s="80"/>
      <c r="G229" s="80"/>
      <c r="H229" s="80"/>
      <c r="I229" s="115">
        <v>1</v>
      </c>
      <c r="J229" s="116">
        <v>2.8</v>
      </c>
      <c r="K229" s="114">
        <f>J229*1000</f>
        <v>2800</v>
      </c>
      <c r="L229" s="113">
        <f>I229*K229</f>
        <v>2800</v>
      </c>
      <c r="M229" s="113">
        <f>L229*12</f>
        <v>33600</v>
      </c>
      <c r="N229" s="87">
        <f t="shared" si="119"/>
        <v>-1</v>
      </c>
      <c r="O229" s="87"/>
      <c r="P229" s="89">
        <f t="shared" si="120"/>
        <v>-2800</v>
      </c>
      <c r="Q229" s="89">
        <f t="shared" si="121"/>
        <v>-2800</v>
      </c>
      <c r="R229" s="89">
        <f t="shared" si="122"/>
        <v>-33600</v>
      </c>
    </row>
    <row r="230" spans="2:18" x14ac:dyDescent="0.25">
      <c r="B230" s="28"/>
      <c r="C230" s="118" t="s">
        <v>19</v>
      </c>
      <c r="D230" s="79"/>
      <c r="E230" s="24"/>
      <c r="F230" s="80"/>
      <c r="G230" s="80"/>
      <c r="H230" s="80"/>
      <c r="I230" s="115">
        <v>5</v>
      </c>
      <c r="J230" s="116">
        <v>1.4</v>
      </c>
      <c r="K230" s="114">
        <f>J230*1000</f>
        <v>1400</v>
      </c>
      <c r="L230" s="113">
        <f>I230*K230</f>
        <v>7000</v>
      </c>
      <c r="M230" s="113">
        <f>L230*12</f>
        <v>84000</v>
      </c>
      <c r="N230" s="87">
        <f t="shared" si="119"/>
        <v>-5</v>
      </c>
      <c r="O230" s="87"/>
      <c r="P230" s="89">
        <f t="shared" si="120"/>
        <v>-1400</v>
      </c>
      <c r="Q230" s="89">
        <f t="shared" si="121"/>
        <v>-7000</v>
      </c>
      <c r="R230" s="89">
        <f t="shared" si="122"/>
        <v>-84000</v>
      </c>
    </row>
    <row r="231" spans="2:18" x14ac:dyDescent="0.25">
      <c r="B231" s="28"/>
      <c r="C231" s="118" t="s">
        <v>19</v>
      </c>
      <c r="D231" s="79"/>
      <c r="E231" s="24"/>
      <c r="F231" s="80"/>
      <c r="G231" s="80"/>
      <c r="H231" s="80"/>
      <c r="I231" s="115">
        <f>2+5</f>
        <v>7</v>
      </c>
      <c r="J231" s="116">
        <v>1.4</v>
      </c>
      <c r="K231" s="114">
        <f t="shared" ref="K231:K233" si="129">J231*1000</f>
        <v>1400</v>
      </c>
      <c r="L231" s="113">
        <f t="shared" ref="L231:L233" si="130">I231*K231</f>
        <v>9800</v>
      </c>
      <c r="M231" s="113">
        <f t="shared" ref="M231:M233" si="131">L231*12</f>
        <v>117600</v>
      </c>
      <c r="N231" s="87">
        <f t="shared" si="119"/>
        <v>-7</v>
      </c>
      <c r="O231" s="87"/>
      <c r="P231" s="89">
        <f t="shared" si="120"/>
        <v>-1400</v>
      </c>
      <c r="Q231" s="89">
        <f t="shared" si="121"/>
        <v>-9800</v>
      </c>
      <c r="R231" s="89">
        <f t="shared" si="122"/>
        <v>-117600</v>
      </c>
    </row>
    <row r="232" spans="2:18" x14ac:dyDescent="0.25">
      <c r="B232" s="28"/>
      <c r="C232" s="118" t="s">
        <v>7</v>
      </c>
      <c r="D232" s="79"/>
      <c r="E232" s="24"/>
      <c r="F232" s="80"/>
      <c r="G232" s="80"/>
      <c r="H232" s="80"/>
      <c r="I232" s="115">
        <f>2+2</f>
        <v>4</v>
      </c>
      <c r="J232" s="116">
        <v>1.1000000000000001</v>
      </c>
      <c r="K232" s="114">
        <f t="shared" si="129"/>
        <v>1100</v>
      </c>
      <c r="L232" s="113">
        <f t="shared" si="130"/>
        <v>4400</v>
      </c>
      <c r="M232" s="113">
        <f t="shared" si="131"/>
        <v>52800</v>
      </c>
      <c r="N232" s="87">
        <f t="shared" si="119"/>
        <v>-4</v>
      </c>
      <c r="O232" s="87"/>
      <c r="P232" s="89">
        <f t="shared" si="120"/>
        <v>-1100</v>
      </c>
      <c r="Q232" s="89">
        <f t="shared" si="121"/>
        <v>-4400</v>
      </c>
      <c r="R232" s="89">
        <f t="shared" si="122"/>
        <v>-52800</v>
      </c>
    </row>
    <row r="233" spans="2:18" x14ac:dyDescent="0.25">
      <c r="B233" s="28"/>
      <c r="C233" s="118" t="s">
        <v>8</v>
      </c>
      <c r="D233" s="79"/>
      <c r="E233" s="24"/>
      <c r="F233" s="80"/>
      <c r="G233" s="80"/>
      <c r="H233" s="80"/>
      <c r="I233" s="115">
        <f>2+3</f>
        <v>5</v>
      </c>
      <c r="J233" s="116">
        <v>0.95</v>
      </c>
      <c r="K233" s="114">
        <f t="shared" si="129"/>
        <v>950</v>
      </c>
      <c r="L233" s="113">
        <f t="shared" si="130"/>
        <v>4750</v>
      </c>
      <c r="M233" s="113">
        <f t="shared" si="131"/>
        <v>57000</v>
      </c>
      <c r="N233" s="87">
        <f t="shared" si="119"/>
        <v>-5</v>
      </c>
      <c r="O233" s="87"/>
      <c r="P233" s="89">
        <f t="shared" si="120"/>
        <v>-950</v>
      </c>
      <c r="Q233" s="89">
        <f t="shared" si="121"/>
        <v>-4750</v>
      </c>
      <c r="R233" s="89">
        <f t="shared" si="122"/>
        <v>-57000</v>
      </c>
    </row>
    <row r="234" spans="2:18" s="21" customFormat="1" ht="45" x14ac:dyDescent="0.25">
      <c r="B234" s="81" t="s">
        <v>180</v>
      </c>
      <c r="C234" s="117" t="s">
        <v>209</v>
      </c>
      <c r="D234" s="83"/>
      <c r="E234" s="90"/>
      <c r="F234" s="84"/>
      <c r="G234" s="84"/>
      <c r="H234" s="84"/>
      <c r="I234" s="131">
        <f>SUM(I235:I245)</f>
        <v>16</v>
      </c>
      <c r="J234" s="131"/>
      <c r="K234" s="131"/>
      <c r="L234" s="132">
        <f>SUM(L235:L245)</f>
        <v>32100</v>
      </c>
      <c r="M234" s="132">
        <f>SUM(M235:M245)</f>
        <v>385200</v>
      </c>
      <c r="N234" s="87">
        <f t="shared" si="119"/>
        <v>-16</v>
      </c>
      <c r="O234" s="87"/>
      <c r="P234" s="89">
        <f t="shared" si="120"/>
        <v>0</v>
      </c>
      <c r="Q234" s="89">
        <f t="shared" si="121"/>
        <v>-32100</v>
      </c>
      <c r="R234" s="89">
        <f t="shared" si="122"/>
        <v>-385200</v>
      </c>
    </row>
    <row r="235" spans="2:18" x14ac:dyDescent="0.25">
      <c r="B235" s="28"/>
      <c r="C235" s="118" t="s">
        <v>165</v>
      </c>
      <c r="D235" s="79"/>
      <c r="E235" s="24"/>
      <c r="F235" s="80"/>
      <c r="G235" s="80"/>
      <c r="H235" s="80"/>
      <c r="I235" s="115">
        <v>1</v>
      </c>
      <c r="J235" s="116">
        <v>4.4000000000000004</v>
      </c>
      <c r="K235" s="114">
        <f>J235*1000</f>
        <v>4400</v>
      </c>
      <c r="L235" s="113">
        <f>I235*K235</f>
        <v>4400</v>
      </c>
      <c r="M235" s="113">
        <f>L235*12</f>
        <v>52800</v>
      </c>
      <c r="N235" s="87">
        <f t="shared" si="119"/>
        <v>-1</v>
      </c>
      <c r="O235" s="87"/>
      <c r="P235" s="89">
        <f t="shared" si="120"/>
        <v>-4400</v>
      </c>
      <c r="Q235" s="89">
        <f t="shared" si="121"/>
        <v>-4400</v>
      </c>
      <c r="R235" s="89">
        <f t="shared" si="122"/>
        <v>-52800</v>
      </c>
    </row>
    <row r="236" spans="2:18" x14ac:dyDescent="0.25">
      <c r="B236" s="28"/>
      <c r="C236" s="118" t="s">
        <v>167</v>
      </c>
      <c r="D236" s="91"/>
      <c r="E236" s="24"/>
      <c r="F236" s="80"/>
      <c r="G236" s="80"/>
      <c r="H236" s="80"/>
      <c r="I236" s="115">
        <v>1</v>
      </c>
      <c r="J236" s="116">
        <v>3.5</v>
      </c>
      <c r="K236" s="114">
        <f>J236*1000</f>
        <v>3500</v>
      </c>
      <c r="L236" s="113">
        <f>I236*K236</f>
        <v>3500</v>
      </c>
      <c r="M236" s="113">
        <f>L236*12</f>
        <v>42000</v>
      </c>
      <c r="N236" s="87">
        <f t="shared" si="119"/>
        <v>-1</v>
      </c>
      <c r="O236" s="87"/>
      <c r="P236" s="89">
        <f t="shared" si="120"/>
        <v>-3500</v>
      </c>
      <c r="Q236" s="89">
        <f t="shared" si="121"/>
        <v>-3500</v>
      </c>
      <c r="R236" s="89">
        <f t="shared" si="122"/>
        <v>-42000</v>
      </c>
    </row>
    <row r="237" spans="2:18" x14ac:dyDescent="0.25">
      <c r="B237" s="28"/>
      <c r="C237" s="118" t="s">
        <v>210</v>
      </c>
      <c r="D237" s="79"/>
      <c r="E237" s="24"/>
      <c r="F237" s="80"/>
      <c r="G237" s="80"/>
      <c r="H237" s="80"/>
      <c r="I237" s="115">
        <v>1</v>
      </c>
      <c r="J237" s="116">
        <v>3.1</v>
      </c>
      <c r="K237" s="114">
        <f t="shared" ref="K237:K245" si="132">J237*1000</f>
        <v>3100</v>
      </c>
      <c r="L237" s="113">
        <f t="shared" ref="L237:L245" si="133">I237*K237</f>
        <v>3100</v>
      </c>
      <c r="M237" s="113">
        <f t="shared" ref="M237:M245" si="134">L237*12</f>
        <v>37200</v>
      </c>
      <c r="N237" s="87">
        <f t="shared" si="119"/>
        <v>-1</v>
      </c>
      <c r="O237" s="87"/>
      <c r="P237" s="89">
        <f t="shared" si="120"/>
        <v>-3100</v>
      </c>
      <c r="Q237" s="89">
        <f t="shared" si="121"/>
        <v>-3100</v>
      </c>
      <c r="R237" s="89">
        <f t="shared" si="122"/>
        <v>-37200</v>
      </c>
    </row>
    <row r="238" spans="2:18" x14ac:dyDescent="0.25">
      <c r="B238" s="28"/>
      <c r="C238" s="118" t="s">
        <v>19</v>
      </c>
      <c r="D238" s="79"/>
      <c r="E238" s="24"/>
      <c r="F238" s="80"/>
      <c r="G238" s="80"/>
      <c r="H238" s="80"/>
      <c r="I238" s="115">
        <v>1</v>
      </c>
      <c r="J238" s="116">
        <v>2.8</v>
      </c>
      <c r="K238" s="114">
        <f t="shared" si="132"/>
        <v>2800</v>
      </c>
      <c r="L238" s="113">
        <f t="shared" si="133"/>
        <v>2800</v>
      </c>
      <c r="M238" s="113">
        <f t="shared" si="134"/>
        <v>33600</v>
      </c>
      <c r="N238" s="87">
        <f t="shared" si="119"/>
        <v>-1</v>
      </c>
      <c r="O238" s="87"/>
      <c r="P238" s="89">
        <f t="shared" si="120"/>
        <v>-2800</v>
      </c>
      <c r="Q238" s="89">
        <f t="shared" si="121"/>
        <v>-2800</v>
      </c>
      <c r="R238" s="89">
        <f t="shared" si="122"/>
        <v>-33600</v>
      </c>
    </row>
    <row r="239" spans="2:18" x14ac:dyDescent="0.25">
      <c r="B239" s="28"/>
      <c r="C239" s="118" t="s">
        <v>19</v>
      </c>
      <c r="D239" s="79"/>
      <c r="E239" s="24"/>
      <c r="F239" s="80"/>
      <c r="G239" s="80"/>
      <c r="H239" s="80"/>
      <c r="I239" s="115">
        <v>1</v>
      </c>
      <c r="J239" s="116">
        <v>2.4</v>
      </c>
      <c r="K239" s="114">
        <f t="shared" si="132"/>
        <v>2400</v>
      </c>
      <c r="L239" s="113">
        <f t="shared" si="133"/>
        <v>2400</v>
      </c>
      <c r="M239" s="113">
        <f t="shared" si="134"/>
        <v>28800</v>
      </c>
      <c r="N239" s="87">
        <f t="shared" si="119"/>
        <v>-1</v>
      </c>
      <c r="O239" s="87"/>
      <c r="P239" s="89">
        <f t="shared" si="120"/>
        <v>-2400</v>
      </c>
      <c r="Q239" s="89">
        <f t="shared" si="121"/>
        <v>-2400</v>
      </c>
      <c r="R239" s="89">
        <f t="shared" si="122"/>
        <v>-28800</v>
      </c>
    </row>
    <row r="240" spans="2:18" x14ac:dyDescent="0.25">
      <c r="B240" s="28"/>
      <c r="C240" s="118" t="s">
        <v>19</v>
      </c>
      <c r="D240" s="79"/>
      <c r="E240" s="24"/>
      <c r="F240" s="80"/>
      <c r="G240" s="80"/>
      <c r="H240" s="80"/>
      <c r="I240" s="115">
        <v>1</v>
      </c>
      <c r="J240" s="116">
        <v>2</v>
      </c>
      <c r="K240" s="114">
        <f t="shared" si="132"/>
        <v>2000</v>
      </c>
      <c r="L240" s="113">
        <f t="shared" si="133"/>
        <v>2000</v>
      </c>
      <c r="M240" s="113">
        <f t="shared" si="134"/>
        <v>24000</v>
      </c>
      <c r="N240" s="87">
        <f t="shared" si="119"/>
        <v>-1</v>
      </c>
      <c r="O240" s="87"/>
      <c r="P240" s="89">
        <f t="shared" si="120"/>
        <v>-2000</v>
      </c>
      <c r="Q240" s="89">
        <f t="shared" si="121"/>
        <v>-2000</v>
      </c>
      <c r="R240" s="89">
        <f t="shared" si="122"/>
        <v>-24000</v>
      </c>
    </row>
    <row r="241" spans="2:18" x14ac:dyDescent="0.25">
      <c r="B241" s="28"/>
      <c r="C241" s="118" t="s">
        <v>19</v>
      </c>
      <c r="D241" s="79"/>
      <c r="E241" s="24"/>
      <c r="F241" s="80"/>
      <c r="G241" s="80"/>
      <c r="H241" s="80"/>
      <c r="I241" s="115">
        <v>1</v>
      </c>
      <c r="J241" s="116">
        <v>1.6</v>
      </c>
      <c r="K241" s="114">
        <f t="shared" si="132"/>
        <v>1600</v>
      </c>
      <c r="L241" s="113">
        <f t="shared" si="133"/>
        <v>1600</v>
      </c>
      <c r="M241" s="113">
        <f t="shared" si="134"/>
        <v>19200</v>
      </c>
      <c r="N241" s="87">
        <f t="shared" si="119"/>
        <v>-1</v>
      </c>
      <c r="O241" s="87"/>
      <c r="P241" s="89">
        <f t="shared" si="120"/>
        <v>-1600</v>
      </c>
      <c r="Q241" s="89">
        <f t="shared" si="121"/>
        <v>-1600</v>
      </c>
      <c r="R241" s="89">
        <f t="shared" si="122"/>
        <v>-19200</v>
      </c>
    </row>
    <row r="242" spans="2:18" x14ac:dyDescent="0.25">
      <c r="B242" s="28"/>
      <c r="C242" s="118" t="s">
        <v>19</v>
      </c>
      <c r="D242" s="79"/>
      <c r="E242" s="24"/>
      <c r="F242" s="80"/>
      <c r="G242" s="80"/>
      <c r="H242" s="80"/>
      <c r="I242" s="115">
        <v>4</v>
      </c>
      <c r="J242" s="116">
        <v>1.5</v>
      </c>
      <c r="K242" s="114">
        <f t="shared" si="132"/>
        <v>1500</v>
      </c>
      <c r="L242" s="113">
        <f t="shared" si="133"/>
        <v>6000</v>
      </c>
      <c r="M242" s="113">
        <f t="shared" si="134"/>
        <v>72000</v>
      </c>
      <c r="N242" s="87">
        <f t="shared" si="119"/>
        <v>-4</v>
      </c>
      <c r="O242" s="87"/>
      <c r="P242" s="89">
        <f t="shared" si="120"/>
        <v>-1500</v>
      </c>
      <c r="Q242" s="89">
        <f t="shared" si="121"/>
        <v>-6000</v>
      </c>
      <c r="R242" s="89">
        <f t="shared" si="122"/>
        <v>-72000</v>
      </c>
    </row>
    <row r="243" spans="2:18" x14ac:dyDescent="0.25">
      <c r="B243" s="28"/>
      <c r="C243" s="118" t="s">
        <v>19</v>
      </c>
      <c r="D243" s="79"/>
      <c r="E243" s="24"/>
      <c r="F243" s="80"/>
      <c r="G243" s="80"/>
      <c r="H243" s="80"/>
      <c r="I243" s="115">
        <v>2</v>
      </c>
      <c r="J243" s="116">
        <v>1.4</v>
      </c>
      <c r="K243" s="114">
        <f t="shared" si="132"/>
        <v>1400</v>
      </c>
      <c r="L243" s="113">
        <f t="shared" si="133"/>
        <v>2800</v>
      </c>
      <c r="M243" s="113">
        <f t="shared" si="134"/>
        <v>33600</v>
      </c>
      <c r="N243" s="87">
        <f t="shared" si="119"/>
        <v>-2</v>
      </c>
      <c r="O243" s="87"/>
      <c r="P243" s="89">
        <f t="shared" si="120"/>
        <v>-1400</v>
      </c>
      <c r="Q243" s="89">
        <f t="shared" si="121"/>
        <v>-2800</v>
      </c>
      <c r="R243" s="89">
        <f t="shared" si="122"/>
        <v>-33600</v>
      </c>
    </row>
    <row r="244" spans="2:18" x14ac:dyDescent="0.25">
      <c r="B244" s="28"/>
      <c r="C244" s="118" t="s">
        <v>7</v>
      </c>
      <c r="D244" s="79"/>
      <c r="E244" s="24"/>
      <c r="F244" s="80"/>
      <c r="G244" s="80"/>
      <c r="H244" s="80"/>
      <c r="I244" s="115">
        <v>2</v>
      </c>
      <c r="J244" s="116">
        <v>1.1000000000000001</v>
      </c>
      <c r="K244" s="113">
        <f t="shared" si="132"/>
        <v>1100</v>
      </c>
      <c r="L244" s="113">
        <f t="shared" si="133"/>
        <v>2200</v>
      </c>
      <c r="M244" s="113">
        <f t="shared" si="134"/>
        <v>26400</v>
      </c>
      <c r="N244" s="87">
        <f t="shared" si="119"/>
        <v>-2</v>
      </c>
      <c r="O244" s="87"/>
      <c r="P244" s="89">
        <f t="shared" si="120"/>
        <v>-1100</v>
      </c>
      <c r="Q244" s="89">
        <f t="shared" si="121"/>
        <v>-2200</v>
      </c>
      <c r="R244" s="89">
        <f t="shared" si="122"/>
        <v>-26400</v>
      </c>
    </row>
    <row r="245" spans="2:18" x14ac:dyDescent="0.25">
      <c r="B245" s="28"/>
      <c r="C245" s="118" t="s">
        <v>8</v>
      </c>
      <c r="D245" s="79"/>
      <c r="E245" s="24"/>
      <c r="F245" s="80"/>
      <c r="G245" s="80"/>
      <c r="H245" s="80"/>
      <c r="I245" s="115">
        <v>1</v>
      </c>
      <c r="J245" s="116">
        <v>1.3</v>
      </c>
      <c r="K245" s="113">
        <f t="shared" si="132"/>
        <v>1300</v>
      </c>
      <c r="L245" s="113">
        <f t="shared" si="133"/>
        <v>1300</v>
      </c>
      <c r="M245" s="113">
        <f t="shared" si="134"/>
        <v>15600</v>
      </c>
      <c r="N245" s="87">
        <f t="shared" si="119"/>
        <v>-1</v>
      </c>
      <c r="O245" s="87"/>
      <c r="P245" s="89">
        <f t="shared" si="120"/>
        <v>-1300</v>
      </c>
      <c r="Q245" s="89">
        <f t="shared" si="121"/>
        <v>-1300</v>
      </c>
      <c r="R245" s="89">
        <f t="shared" si="122"/>
        <v>-15600</v>
      </c>
    </row>
    <row r="246" spans="2:18" s="21" customFormat="1" ht="30" x14ac:dyDescent="0.25">
      <c r="B246" s="81" t="s">
        <v>180</v>
      </c>
      <c r="C246" s="82" t="s">
        <v>60</v>
      </c>
      <c r="D246" s="83">
        <f>D247+D248+D249+D256+D264+D273</f>
        <v>33</v>
      </c>
      <c r="E246" s="90"/>
      <c r="F246" s="84"/>
      <c r="G246" s="84">
        <f>G247+G248+G249+G256+G264+G273</f>
        <v>56200</v>
      </c>
      <c r="H246" s="84">
        <f>H247+H248+H249+H256+H264+H273</f>
        <v>674400</v>
      </c>
      <c r="I246" s="83">
        <f>I247+I248+I249+I256+I264+I273</f>
        <v>0</v>
      </c>
      <c r="J246" s="90"/>
      <c r="K246" s="84"/>
      <c r="L246" s="84">
        <f>L247+L248+L249+L256+L264+L273</f>
        <v>0</v>
      </c>
      <c r="M246" s="84">
        <f>M247+M248+M249+M256+M264+M273</f>
        <v>0</v>
      </c>
      <c r="N246" s="87">
        <f t="shared" si="119"/>
        <v>33</v>
      </c>
      <c r="O246" s="87"/>
      <c r="P246" s="89">
        <f t="shared" si="120"/>
        <v>0</v>
      </c>
      <c r="Q246" s="89">
        <f t="shared" si="121"/>
        <v>56200</v>
      </c>
      <c r="R246" s="89">
        <f t="shared" si="122"/>
        <v>674400</v>
      </c>
    </row>
    <row r="247" spans="2:18" x14ac:dyDescent="0.25">
      <c r="B247" s="28"/>
      <c r="C247" s="78" t="s">
        <v>23</v>
      </c>
      <c r="D247" s="79">
        <v>1</v>
      </c>
      <c r="E247" s="24">
        <v>4.4000000000000004</v>
      </c>
      <c r="F247" s="80">
        <f>E247*1000</f>
        <v>4400</v>
      </c>
      <c r="G247" s="80">
        <f>D247*F247</f>
        <v>4400</v>
      </c>
      <c r="H247" s="80">
        <f t="shared" ref="H247:H248" si="135">G247*12</f>
        <v>52800</v>
      </c>
      <c r="I247" s="79"/>
      <c r="J247" s="24"/>
      <c r="K247" s="80"/>
      <c r="L247" s="80"/>
      <c r="M247" s="80"/>
      <c r="N247" s="87">
        <f t="shared" si="119"/>
        <v>1</v>
      </c>
      <c r="O247" s="87"/>
      <c r="P247" s="89">
        <f t="shared" si="120"/>
        <v>4400</v>
      </c>
      <c r="Q247" s="89">
        <f t="shared" si="121"/>
        <v>4400</v>
      </c>
      <c r="R247" s="89">
        <f t="shared" si="122"/>
        <v>52800</v>
      </c>
    </row>
    <row r="248" spans="2:18" x14ac:dyDescent="0.25">
      <c r="B248" s="28"/>
      <c r="C248" s="78" t="s">
        <v>24</v>
      </c>
      <c r="D248" s="91">
        <v>1</v>
      </c>
      <c r="E248" s="24">
        <v>3.5</v>
      </c>
      <c r="F248" s="80">
        <f>E248*1000</f>
        <v>3500</v>
      </c>
      <c r="G248" s="80">
        <f>D248*F248</f>
        <v>3500</v>
      </c>
      <c r="H248" s="80">
        <f t="shared" si="135"/>
        <v>42000</v>
      </c>
      <c r="I248" s="91"/>
      <c r="J248" s="24"/>
      <c r="K248" s="80"/>
      <c r="L248" s="80"/>
      <c r="M248" s="80"/>
      <c r="N248" s="87">
        <f t="shared" si="119"/>
        <v>1</v>
      </c>
      <c r="O248" s="87"/>
      <c r="P248" s="89">
        <f t="shared" si="120"/>
        <v>3500</v>
      </c>
      <c r="Q248" s="89">
        <f t="shared" si="121"/>
        <v>3500</v>
      </c>
      <c r="R248" s="89">
        <f t="shared" si="122"/>
        <v>42000</v>
      </c>
    </row>
    <row r="249" spans="2:18" ht="30" x14ac:dyDescent="0.25">
      <c r="B249" s="29">
        <v>1</v>
      </c>
      <c r="C249" s="86" t="s">
        <v>61</v>
      </c>
      <c r="D249" s="87">
        <f>SUM(D250:D255)</f>
        <v>7</v>
      </c>
      <c r="E249" s="88"/>
      <c r="F249" s="89"/>
      <c r="G249" s="89">
        <f>SUM(G250:G255)</f>
        <v>10000</v>
      </c>
      <c r="H249" s="89">
        <f>SUM(H250:H255)</f>
        <v>120000</v>
      </c>
      <c r="I249" s="87"/>
      <c r="J249" s="88"/>
      <c r="K249" s="89"/>
      <c r="L249" s="89"/>
      <c r="M249" s="89"/>
      <c r="N249" s="87">
        <f t="shared" si="119"/>
        <v>7</v>
      </c>
      <c r="O249" s="87"/>
      <c r="P249" s="89">
        <f t="shared" si="120"/>
        <v>0</v>
      </c>
      <c r="Q249" s="89">
        <f t="shared" si="121"/>
        <v>10000</v>
      </c>
      <c r="R249" s="89">
        <f t="shared" si="122"/>
        <v>120000</v>
      </c>
    </row>
    <row r="250" spans="2:18" x14ac:dyDescent="0.25">
      <c r="B250" s="28"/>
      <c r="C250" s="78" t="s">
        <v>18</v>
      </c>
      <c r="D250" s="79">
        <v>1</v>
      </c>
      <c r="E250" s="24">
        <v>3.1</v>
      </c>
      <c r="F250" s="80">
        <f>E250*1000</f>
        <v>3100</v>
      </c>
      <c r="G250" s="80">
        <f t="shared" ref="G250:G255" si="136">D250*F250</f>
        <v>3100</v>
      </c>
      <c r="H250" s="80">
        <f t="shared" ref="H250:H255" si="137">G250*12</f>
        <v>37200</v>
      </c>
      <c r="I250" s="79"/>
      <c r="J250" s="24"/>
      <c r="K250" s="80"/>
      <c r="L250" s="80"/>
      <c r="M250" s="80"/>
      <c r="N250" s="87">
        <f t="shared" si="119"/>
        <v>1</v>
      </c>
      <c r="O250" s="87"/>
      <c r="P250" s="89">
        <f t="shared" si="120"/>
        <v>3100</v>
      </c>
      <c r="Q250" s="89">
        <f t="shared" si="121"/>
        <v>3100</v>
      </c>
      <c r="R250" s="89">
        <f t="shared" si="122"/>
        <v>37200</v>
      </c>
    </row>
    <row r="251" spans="2:18" x14ac:dyDescent="0.25">
      <c r="B251" s="28"/>
      <c r="C251" s="78" t="s">
        <v>7</v>
      </c>
      <c r="D251" s="79">
        <v>1</v>
      </c>
      <c r="E251" s="24">
        <v>1.5</v>
      </c>
      <c r="F251" s="80">
        <f t="shared" ref="F251:F255" si="138">E251*1000</f>
        <v>1500</v>
      </c>
      <c r="G251" s="80">
        <f t="shared" si="136"/>
        <v>1500</v>
      </c>
      <c r="H251" s="80">
        <f t="shared" si="137"/>
        <v>18000</v>
      </c>
      <c r="I251" s="79"/>
      <c r="J251" s="24"/>
      <c r="K251" s="80"/>
      <c r="L251" s="80"/>
      <c r="M251" s="80"/>
      <c r="N251" s="87">
        <f t="shared" si="119"/>
        <v>1</v>
      </c>
      <c r="O251" s="87"/>
      <c r="P251" s="89">
        <f t="shared" si="120"/>
        <v>1500</v>
      </c>
      <c r="Q251" s="89">
        <f t="shared" si="121"/>
        <v>1500</v>
      </c>
      <c r="R251" s="89">
        <f t="shared" si="122"/>
        <v>18000</v>
      </c>
    </row>
    <row r="252" spans="2:18" x14ac:dyDescent="0.25">
      <c r="B252" s="28"/>
      <c r="C252" s="78" t="s">
        <v>7</v>
      </c>
      <c r="D252" s="79">
        <v>1</v>
      </c>
      <c r="E252" s="24">
        <v>1.2</v>
      </c>
      <c r="F252" s="80">
        <f t="shared" si="138"/>
        <v>1200</v>
      </c>
      <c r="G252" s="80">
        <f t="shared" si="136"/>
        <v>1200</v>
      </c>
      <c r="H252" s="80">
        <f t="shared" si="137"/>
        <v>14400</v>
      </c>
      <c r="I252" s="79"/>
      <c r="J252" s="24"/>
      <c r="K252" s="80"/>
      <c r="L252" s="80"/>
      <c r="M252" s="80"/>
      <c r="N252" s="87">
        <f t="shared" si="119"/>
        <v>1</v>
      </c>
      <c r="O252" s="87"/>
      <c r="P252" s="89">
        <f t="shared" si="120"/>
        <v>1200</v>
      </c>
      <c r="Q252" s="89">
        <f t="shared" si="121"/>
        <v>1200</v>
      </c>
      <c r="R252" s="89">
        <f t="shared" si="122"/>
        <v>14400</v>
      </c>
    </row>
    <row r="253" spans="2:18" x14ac:dyDescent="0.25">
      <c r="B253" s="28"/>
      <c r="C253" s="78" t="s">
        <v>8</v>
      </c>
      <c r="D253" s="79">
        <v>2</v>
      </c>
      <c r="E253" s="24">
        <v>1.2</v>
      </c>
      <c r="F253" s="80">
        <f t="shared" si="138"/>
        <v>1200</v>
      </c>
      <c r="G253" s="80">
        <f t="shared" si="136"/>
        <v>2400</v>
      </c>
      <c r="H253" s="80">
        <f t="shared" si="137"/>
        <v>28800</v>
      </c>
      <c r="I253" s="79"/>
      <c r="J253" s="24"/>
      <c r="K253" s="80"/>
      <c r="L253" s="80"/>
      <c r="M253" s="80"/>
      <c r="N253" s="87">
        <f t="shared" si="119"/>
        <v>2</v>
      </c>
      <c r="O253" s="87"/>
      <c r="P253" s="89">
        <f t="shared" si="120"/>
        <v>1200</v>
      </c>
      <c r="Q253" s="89">
        <f t="shared" si="121"/>
        <v>2400</v>
      </c>
      <c r="R253" s="89">
        <f t="shared" si="122"/>
        <v>28800</v>
      </c>
    </row>
    <row r="254" spans="2:18" x14ac:dyDescent="0.25">
      <c r="B254" s="28"/>
      <c r="C254" s="78" t="s">
        <v>8</v>
      </c>
      <c r="D254" s="79">
        <v>1</v>
      </c>
      <c r="E254" s="24">
        <v>1</v>
      </c>
      <c r="F254" s="80">
        <f t="shared" si="138"/>
        <v>1000</v>
      </c>
      <c r="G254" s="80">
        <f t="shared" si="136"/>
        <v>1000</v>
      </c>
      <c r="H254" s="80">
        <f t="shared" si="137"/>
        <v>12000</v>
      </c>
      <c r="I254" s="79"/>
      <c r="J254" s="24"/>
      <c r="K254" s="80"/>
      <c r="L254" s="80"/>
      <c r="M254" s="80"/>
      <c r="N254" s="87">
        <f t="shared" si="119"/>
        <v>1</v>
      </c>
      <c r="O254" s="87"/>
      <c r="P254" s="89">
        <f t="shared" si="120"/>
        <v>1000</v>
      </c>
      <c r="Q254" s="89">
        <f t="shared" si="121"/>
        <v>1000</v>
      </c>
      <c r="R254" s="89">
        <f t="shared" si="122"/>
        <v>12000</v>
      </c>
    </row>
    <row r="255" spans="2:18" x14ac:dyDescent="0.25">
      <c r="B255" s="28"/>
      <c r="C255" s="78" t="s">
        <v>8</v>
      </c>
      <c r="D255" s="79">
        <v>1</v>
      </c>
      <c r="E255" s="24">
        <v>0.8</v>
      </c>
      <c r="F255" s="80">
        <f t="shared" si="138"/>
        <v>800</v>
      </c>
      <c r="G255" s="80">
        <f t="shared" si="136"/>
        <v>800</v>
      </c>
      <c r="H255" s="80">
        <f t="shared" si="137"/>
        <v>9600</v>
      </c>
      <c r="I255" s="79"/>
      <c r="J255" s="24"/>
      <c r="K255" s="80"/>
      <c r="L255" s="80"/>
      <c r="M255" s="80"/>
      <c r="N255" s="87">
        <f t="shared" si="119"/>
        <v>1</v>
      </c>
      <c r="O255" s="87"/>
      <c r="P255" s="89">
        <f t="shared" si="120"/>
        <v>800</v>
      </c>
      <c r="Q255" s="89">
        <f t="shared" si="121"/>
        <v>800</v>
      </c>
      <c r="R255" s="89">
        <f t="shared" si="122"/>
        <v>9600</v>
      </c>
    </row>
    <row r="256" spans="2:18" ht="30" x14ac:dyDescent="0.25">
      <c r="B256" s="29">
        <v>2</v>
      </c>
      <c r="C256" s="86" t="s">
        <v>62</v>
      </c>
      <c r="D256" s="87">
        <f>SUM(D257:D263)</f>
        <v>8</v>
      </c>
      <c r="E256" s="88"/>
      <c r="F256" s="89"/>
      <c r="G256" s="89">
        <f>SUM(G257:G263)</f>
        <v>12500</v>
      </c>
      <c r="H256" s="89">
        <f>SUM(H257:H263)</f>
        <v>150000</v>
      </c>
      <c r="I256" s="87"/>
      <c r="J256" s="88"/>
      <c r="K256" s="89"/>
      <c r="L256" s="89"/>
      <c r="M256" s="89"/>
      <c r="N256" s="87">
        <f t="shared" si="119"/>
        <v>8</v>
      </c>
      <c r="O256" s="87"/>
      <c r="P256" s="89">
        <f t="shared" si="120"/>
        <v>0</v>
      </c>
      <c r="Q256" s="89">
        <f t="shared" si="121"/>
        <v>12500</v>
      </c>
      <c r="R256" s="89">
        <f t="shared" si="122"/>
        <v>150000</v>
      </c>
    </row>
    <row r="257" spans="2:18" x14ac:dyDescent="0.25">
      <c r="B257" s="28"/>
      <c r="C257" s="78" t="s">
        <v>18</v>
      </c>
      <c r="D257" s="79">
        <v>1</v>
      </c>
      <c r="E257" s="24">
        <v>3.1</v>
      </c>
      <c r="F257" s="80">
        <f>E257*1000</f>
        <v>3100</v>
      </c>
      <c r="G257" s="80">
        <f t="shared" ref="G257:G263" si="139">D257*F257</f>
        <v>3100</v>
      </c>
      <c r="H257" s="80">
        <f t="shared" ref="H257:H263" si="140">G257*12</f>
        <v>37200</v>
      </c>
      <c r="I257" s="79"/>
      <c r="J257" s="24"/>
      <c r="K257" s="80"/>
      <c r="L257" s="80"/>
      <c r="M257" s="80"/>
      <c r="N257" s="87">
        <f t="shared" si="119"/>
        <v>1</v>
      </c>
      <c r="O257" s="87"/>
      <c r="P257" s="89">
        <f t="shared" si="120"/>
        <v>3100</v>
      </c>
      <c r="Q257" s="89">
        <f t="shared" si="121"/>
        <v>3100</v>
      </c>
      <c r="R257" s="89">
        <f t="shared" si="122"/>
        <v>37200</v>
      </c>
    </row>
    <row r="258" spans="2:18" ht="17.25" customHeight="1" x14ac:dyDescent="0.25">
      <c r="B258" s="28"/>
      <c r="C258" s="78" t="s">
        <v>19</v>
      </c>
      <c r="D258" s="79">
        <v>1</v>
      </c>
      <c r="E258" s="24">
        <v>2</v>
      </c>
      <c r="F258" s="80">
        <f t="shared" ref="F258:F263" si="141">E258*1000</f>
        <v>2000</v>
      </c>
      <c r="G258" s="80">
        <f t="shared" si="139"/>
        <v>2000</v>
      </c>
      <c r="H258" s="80">
        <f t="shared" si="140"/>
        <v>24000</v>
      </c>
      <c r="I258" s="79"/>
      <c r="J258" s="24"/>
      <c r="K258" s="80"/>
      <c r="L258" s="80"/>
      <c r="M258" s="80"/>
      <c r="N258" s="87">
        <f t="shared" si="119"/>
        <v>1</v>
      </c>
      <c r="O258" s="87"/>
      <c r="P258" s="89">
        <f t="shared" si="120"/>
        <v>2000</v>
      </c>
      <c r="Q258" s="89">
        <f t="shared" si="121"/>
        <v>2000</v>
      </c>
      <c r="R258" s="89">
        <f t="shared" si="122"/>
        <v>24000</v>
      </c>
    </row>
    <row r="259" spans="2:18" ht="17.25" customHeight="1" x14ac:dyDescent="0.25">
      <c r="B259" s="28"/>
      <c r="C259" s="78" t="s">
        <v>19</v>
      </c>
      <c r="D259" s="79">
        <v>1</v>
      </c>
      <c r="E259" s="24">
        <v>1.5</v>
      </c>
      <c r="F259" s="80">
        <f t="shared" si="141"/>
        <v>1500</v>
      </c>
      <c r="G259" s="80">
        <f t="shared" si="139"/>
        <v>1500</v>
      </c>
      <c r="H259" s="80">
        <f t="shared" si="140"/>
        <v>18000</v>
      </c>
      <c r="I259" s="79"/>
      <c r="J259" s="24"/>
      <c r="K259" s="80"/>
      <c r="L259" s="80"/>
      <c r="M259" s="80"/>
      <c r="N259" s="87">
        <f t="shared" si="119"/>
        <v>1</v>
      </c>
      <c r="O259" s="87"/>
      <c r="P259" s="89">
        <f t="shared" si="120"/>
        <v>1500</v>
      </c>
      <c r="Q259" s="89">
        <f t="shared" si="121"/>
        <v>1500</v>
      </c>
      <c r="R259" s="89">
        <f t="shared" si="122"/>
        <v>18000</v>
      </c>
    </row>
    <row r="260" spans="2:18" x14ac:dyDescent="0.25">
      <c r="B260" s="28"/>
      <c r="C260" s="78" t="s">
        <v>7</v>
      </c>
      <c r="D260" s="79">
        <v>1</v>
      </c>
      <c r="E260" s="24">
        <v>1</v>
      </c>
      <c r="F260" s="80">
        <f t="shared" si="141"/>
        <v>1000</v>
      </c>
      <c r="G260" s="80">
        <f t="shared" si="139"/>
        <v>1000</v>
      </c>
      <c r="H260" s="80">
        <f t="shared" si="140"/>
        <v>12000</v>
      </c>
      <c r="I260" s="79"/>
      <c r="J260" s="24"/>
      <c r="K260" s="80"/>
      <c r="L260" s="80"/>
      <c r="M260" s="80"/>
      <c r="N260" s="87">
        <f t="shared" si="119"/>
        <v>1</v>
      </c>
      <c r="O260" s="87"/>
      <c r="P260" s="89">
        <f t="shared" si="120"/>
        <v>1000</v>
      </c>
      <c r="Q260" s="89">
        <f t="shared" si="121"/>
        <v>1000</v>
      </c>
      <c r="R260" s="89">
        <f t="shared" si="122"/>
        <v>12000</v>
      </c>
    </row>
    <row r="261" spans="2:18" x14ac:dyDescent="0.25">
      <c r="B261" s="28"/>
      <c r="C261" s="78" t="s">
        <v>7</v>
      </c>
      <c r="D261" s="79">
        <v>1</v>
      </c>
      <c r="E261" s="24">
        <v>1</v>
      </c>
      <c r="F261" s="80">
        <f t="shared" si="141"/>
        <v>1000</v>
      </c>
      <c r="G261" s="80">
        <f t="shared" si="139"/>
        <v>1000</v>
      </c>
      <c r="H261" s="80">
        <f t="shared" si="140"/>
        <v>12000</v>
      </c>
      <c r="I261" s="79"/>
      <c r="J261" s="24"/>
      <c r="K261" s="80"/>
      <c r="L261" s="80"/>
      <c r="M261" s="80"/>
      <c r="N261" s="87">
        <f t="shared" si="119"/>
        <v>1</v>
      </c>
      <c r="O261" s="87"/>
      <c r="P261" s="89">
        <f t="shared" si="120"/>
        <v>1000</v>
      </c>
      <c r="Q261" s="89">
        <f t="shared" si="121"/>
        <v>1000</v>
      </c>
      <c r="R261" s="89">
        <f t="shared" si="122"/>
        <v>12000</v>
      </c>
    </row>
    <row r="262" spans="2:18" x14ac:dyDescent="0.25">
      <c r="B262" s="28"/>
      <c r="C262" s="78" t="s">
        <v>8</v>
      </c>
      <c r="D262" s="79">
        <v>2</v>
      </c>
      <c r="E262" s="24">
        <v>1.5</v>
      </c>
      <c r="F262" s="80">
        <f t="shared" si="141"/>
        <v>1500</v>
      </c>
      <c r="G262" s="80">
        <f t="shared" si="139"/>
        <v>3000</v>
      </c>
      <c r="H262" s="80">
        <f t="shared" si="140"/>
        <v>36000</v>
      </c>
      <c r="I262" s="79"/>
      <c r="J262" s="24"/>
      <c r="K262" s="80"/>
      <c r="L262" s="80"/>
      <c r="M262" s="80"/>
      <c r="N262" s="87">
        <f t="shared" si="119"/>
        <v>2</v>
      </c>
      <c r="O262" s="87"/>
      <c r="P262" s="89">
        <f t="shared" si="120"/>
        <v>1500</v>
      </c>
      <c r="Q262" s="89">
        <f t="shared" si="121"/>
        <v>3000</v>
      </c>
      <c r="R262" s="89">
        <f t="shared" si="122"/>
        <v>36000</v>
      </c>
    </row>
    <row r="263" spans="2:18" x14ac:dyDescent="0.25">
      <c r="B263" s="28"/>
      <c r="C263" s="78" t="s">
        <v>8</v>
      </c>
      <c r="D263" s="79">
        <v>1</v>
      </c>
      <c r="E263" s="24">
        <v>0.9</v>
      </c>
      <c r="F263" s="80">
        <f t="shared" si="141"/>
        <v>900</v>
      </c>
      <c r="G263" s="80">
        <f t="shared" si="139"/>
        <v>900</v>
      </c>
      <c r="H263" s="80">
        <f t="shared" si="140"/>
        <v>10800</v>
      </c>
      <c r="I263" s="79"/>
      <c r="J263" s="24"/>
      <c r="K263" s="80"/>
      <c r="L263" s="80"/>
      <c r="M263" s="80"/>
      <c r="N263" s="87">
        <f t="shared" si="119"/>
        <v>1</v>
      </c>
      <c r="O263" s="87"/>
      <c r="P263" s="89">
        <f t="shared" si="120"/>
        <v>900</v>
      </c>
      <c r="Q263" s="89">
        <f t="shared" si="121"/>
        <v>900</v>
      </c>
      <c r="R263" s="89">
        <f t="shared" si="122"/>
        <v>10800</v>
      </c>
    </row>
    <row r="264" spans="2:18" x14ac:dyDescent="0.25">
      <c r="B264" s="29">
        <v>3</v>
      </c>
      <c r="C264" s="86" t="s">
        <v>63</v>
      </c>
      <c r="D264" s="87">
        <f>SUM(D265:D272)</f>
        <v>10</v>
      </c>
      <c r="E264" s="88"/>
      <c r="F264" s="89"/>
      <c r="G264" s="89">
        <f>SUM(G265:G272)</f>
        <v>17100</v>
      </c>
      <c r="H264" s="89">
        <f>SUM(H265:H272)</f>
        <v>205200</v>
      </c>
      <c r="I264" s="87"/>
      <c r="J264" s="88"/>
      <c r="K264" s="89"/>
      <c r="L264" s="89"/>
      <c r="M264" s="89"/>
      <c r="N264" s="87">
        <f t="shared" si="119"/>
        <v>10</v>
      </c>
      <c r="O264" s="87"/>
      <c r="P264" s="89">
        <f t="shared" si="120"/>
        <v>0</v>
      </c>
      <c r="Q264" s="89">
        <f t="shared" si="121"/>
        <v>17100</v>
      </c>
      <c r="R264" s="89">
        <f t="shared" si="122"/>
        <v>205200</v>
      </c>
    </row>
    <row r="265" spans="2:18" x14ac:dyDescent="0.25">
      <c r="B265" s="28"/>
      <c r="C265" s="78" t="s">
        <v>21</v>
      </c>
      <c r="D265" s="79">
        <v>1</v>
      </c>
      <c r="E265" s="24">
        <v>3.5</v>
      </c>
      <c r="F265" s="80">
        <f>E265*1000</f>
        <v>3500</v>
      </c>
      <c r="G265" s="80">
        <f t="shared" ref="G265:G272" si="142">D265*F265</f>
        <v>3500</v>
      </c>
      <c r="H265" s="80">
        <f t="shared" ref="H265:H272" si="143">G265*12</f>
        <v>42000</v>
      </c>
      <c r="I265" s="79"/>
      <c r="J265" s="24"/>
      <c r="K265" s="80"/>
      <c r="L265" s="80"/>
      <c r="M265" s="80"/>
      <c r="N265" s="87">
        <f t="shared" si="119"/>
        <v>1</v>
      </c>
      <c r="O265" s="87"/>
      <c r="P265" s="89">
        <f t="shared" si="120"/>
        <v>3500</v>
      </c>
      <c r="Q265" s="89">
        <f t="shared" si="121"/>
        <v>3500</v>
      </c>
      <c r="R265" s="89">
        <f t="shared" si="122"/>
        <v>42000</v>
      </c>
    </row>
    <row r="266" spans="2:18" x14ac:dyDescent="0.25">
      <c r="B266" s="28"/>
      <c r="C266" s="78" t="s">
        <v>19</v>
      </c>
      <c r="D266" s="79">
        <v>1</v>
      </c>
      <c r="E266" s="24">
        <v>2.8</v>
      </c>
      <c r="F266" s="80">
        <f t="shared" ref="F266:F272" si="144">E266*1000</f>
        <v>2800</v>
      </c>
      <c r="G266" s="80">
        <f t="shared" si="142"/>
        <v>2800</v>
      </c>
      <c r="H266" s="80">
        <f t="shared" si="143"/>
        <v>33600</v>
      </c>
      <c r="I266" s="79"/>
      <c r="J266" s="24"/>
      <c r="K266" s="80"/>
      <c r="L266" s="80"/>
      <c r="M266" s="80"/>
      <c r="N266" s="87">
        <f t="shared" si="119"/>
        <v>1</v>
      </c>
      <c r="O266" s="87"/>
      <c r="P266" s="89">
        <f t="shared" si="120"/>
        <v>2800</v>
      </c>
      <c r="Q266" s="89">
        <f t="shared" si="121"/>
        <v>2800</v>
      </c>
      <c r="R266" s="89">
        <f t="shared" si="122"/>
        <v>33600</v>
      </c>
    </row>
    <row r="267" spans="2:18" x14ac:dyDescent="0.25">
      <c r="B267" s="28"/>
      <c r="C267" s="78" t="s">
        <v>19</v>
      </c>
      <c r="D267" s="79">
        <v>1</v>
      </c>
      <c r="E267" s="24">
        <v>2.4</v>
      </c>
      <c r="F267" s="80">
        <f t="shared" si="144"/>
        <v>2400</v>
      </c>
      <c r="G267" s="80">
        <f t="shared" si="142"/>
        <v>2400</v>
      </c>
      <c r="H267" s="80">
        <f t="shared" si="143"/>
        <v>28800</v>
      </c>
      <c r="I267" s="79"/>
      <c r="J267" s="24"/>
      <c r="K267" s="80"/>
      <c r="L267" s="80"/>
      <c r="M267" s="80"/>
      <c r="N267" s="87">
        <f t="shared" si="119"/>
        <v>1</v>
      </c>
      <c r="O267" s="87"/>
      <c r="P267" s="89">
        <f t="shared" si="120"/>
        <v>2400</v>
      </c>
      <c r="Q267" s="89">
        <f t="shared" si="121"/>
        <v>2400</v>
      </c>
      <c r="R267" s="89">
        <f t="shared" si="122"/>
        <v>28800</v>
      </c>
    </row>
    <row r="268" spans="2:18" x14ac:dyDescent="0.25">
      <c r="B268" s="28"/>
      <c r="C268" s="78" t="s">
        <v>19</v>
      </c>
      <c r="D268" s="79">
        <v>1</v>
      </c>
      <c r="E268" s="24">
        <v>1.6</v>
      </c>
      <c r="F268" s="80">
        <f t="shared" si="144"/>
        <v>1600</v>
      </c>
      <c r="G268" s="80">
        <f t="shared" si="142"/>
        <v>1600</v>
      </c>
      <c r="H268" s="80">
        <f t="shared" si="143"/>
        <v>19200</v>
      </c>
      <c r="I268" s="79"/>
      <c r="J268" s="24"/>
      <c r="K268" s="80"/>
      <c r="L268" s="80"/>
      <c r="M268" s="80"/>
      <c r="N268" s="87">
        <f t="shared" si="119"/>
        <v>1</v>
      </c>
      <c r="O268" s="87"/>
      <c r="P268" s="89">
        <f t="shared" si="120"/>
        <v>1600</v>
      </c>
      <c r="Q268" s="89">
        <f t="shared" si="121"/>
        <v>1600</v>
      </c>
      <c r="R268" s="89">
        <f t="shared" si="122"/>
        <v>19200</v>
      </c>
    </row>
    <row r="269" spans="2:18" x14ac:dyDescent="0.25">
      <c r="B269" s="28"/>
      <c r="C269" s="78" t="s">
        <v>19</v>
      </c>
      <c r="D269" s="79">
        <v>2</v>
      </c>
      <c r="E269" s="24">
        <v>1.1499999999999999</v>
      </c>
      <c r="F269" s="80">
        <f t="shared" si="144"/>
        <v>1150</v>
      </c>
      <c r="G269" s="80">
        <f t="shared" si="142"/>
        <v>2300</v>
      </c>
      <c r="H269" s="80">
        <f t="shared" si="143"/>
        <v>27600</v>
      </c>
      <c r="I269" s="79"/>
      <c r="J269" s="24"/>
      <c r="K269" s="80"/>
      <c r="L269" s="80"/>
      <c r="M269" s="80"/>
      <c r="N269" s="87">
        <f t="shared" si="119"/>
        <v>2</v>
      </c>
      <c r="O269" s="87"/>
      <c r="P269" s="89">
        <f t="shared" si="120"/>
        <v>1150</v>
      </c>
      <c r="Q269" s="89">
        <f t="shared" si="121"/>
        <v>2300</v>
      </c>
      <c r="R269" s="89">
        <f t="shared" si="122"/>
        <v>27600</v>
      </c>
    </row>
    <row r="270" spans="2:18" x14ac:dyDescent="0.25">
      <c r="B270" s="28"/>
      <c r="C270" s="78" t="s">
        <v>7</v>
      </c>
      <c r="D270" s="79">
        <v>2</v>
      </c>
      <c r="E270" s="24">
        <v>0.85</v>
      </c>
      <c r="F270" s="80">
        <f t="shared" si="144"/>
        <v>850</v>
      </c>
      <c r="G270" s="80">
        <f t="shared" si="142"/>
        <v>1700</v>
      </c>
      <c r="H270" s="80">
        <f t="shared" si="143"/>
        <v>20400</v>
      </c>
      <c r="I270" s="79"/>
      <c r="J270" s="24"/>
      <c r="K270" s="80"/>
      <c r="L270" s="80"/>
      <c r="M270" s="80"/>
      <c r="N270" s="87">
        <f t="shared" si="119"/>
        <v>2</v>
      </c>
      <c r="O270" s="87"/>
      <c r="P270" s="89">
        <f t="shared" si="120"/>
        <v>850</v>
      </c>
      <c r="Q270" s="89">
        <f t="shared" si="121"/>
        <v>1700</v>
      </c>
      <c r="R270" s="89">
        <f t="shared" si="122"/>
        <v>20400</v>
      </c>
    </row>
    <row r="271" spans="2:18" x14ac:dyDescent="0.25">
      <c r="B271" s="28"/>
      <c r="C271" s="78" t="s">
        <v>8</v>
      </c>
      <c r="D271" s="79">
        <v>1</v>
      </c>
      <c r="E271" s="24">
        <v>1.5</v>
      </c>
      <c r="F271" s="80">
        <f t="shared" si="144"/>
        <v>1500</v>
      </c>
      <c r="G271" s="80">
        <f t="shared" si="142"/>
        <v>1500</v>
      </c>
      <c r="H271" s="80">
        <f t="shared" si="143"/>
        <v>18000</v>
      </c>
      <c r="I271" s="79"/>
      <c r="J271" s="24"/>
      <c r="K271" s="80"/>
      <c r="L271" s="80"/>
      <c r="M271" s="80"/>
      <c r="N271" s="87">
        <f t="shared" si="119"/>
        <v>1</v>
      </c>
      <c r="O271" s="87"/>
      <c r="P271" s="89">
        <f t="shared" si="120"/>
        <v>1500</v>
      </c>
      <c r="Q271" s="89">
        <f t="shared" si="121"/>
        <v>1500</v>
      </c>
      <c r="R271" s="89">
        <f t="shared" si="122"/>
        <v>18000</v>
      </c>
    </row>
    <row r="272" spans="2:18" x14ac:dyDescent="0.25">
      <c r="B272" s="28"/>
      <c r="C272" s="78" t="s">
        <v>8</v>
      </c>
      <c r="D272" s="79">
        <v>1</v>
      </c>
      <c r="E272" s="24">
        <v>1.3</v>
      </c>
      <c r="F272" s="80">
        <f t="shared" si="144"/>
        <v>1300</v>
      </c>
      <c r="G272" s="80">
        <f t="shared" si="142"/>
        <v>1300</v>
      </c>
      <c r="H272" s="80">
        <f t="shared" si="143"/>
        <v>15600</v>
      </c>
      <c r="I272" s="79"/>
      <c r="J272" s="24"/>
      <c r="K272" s="80"/>
      <c r="L272" s="80"/>
      <c r="M272" s="80"/>
      <c r="N272" s="87">
        <f t="shared" si="119"/>
        <v>1</v>
      </c>
      <c r="O272" s="87"/>
      <c r="P272" s="89">
        <f t="shared" si="120"/>
        <v>1300</v>
      </c>
      <c r="Q272" s="89">
        <f t="shared" si="121"/>
        <v>1300</v>
      </c>
      <c r="R272" s="89">
        <f t="shared" si="122"/>
        <v>15600</v>
      </c>
    </row>
    <row r="273" spans="2:18" ht="30.75" customHeight="1" x14ac:dyDescent="0.25">
      <c r="B273" s="29">
        <v>4</v>
      </c>
      <c r="C273" s="86" t="s">
        <v>64</v>
      </c>
      <c r="D273" s="87">
        <f>SUM(D274:D278)</f>
        <v>6</v>
      </c>
      <c r="E273" s="88"/>
      <c r="F273" s="89"/>
      <c r="G273" s="89">
        <f>SUM(G274:G278)</f>
        <v>8700</v>
      </c>
      <c r="H273" s="89">
        <f>SUM(H274:H278)</f>
        <v>104400</v>
      </c>
      <c r="I273" s="87"/>
      <c r="J273" s="88"/>
      <c r="K273" s="89"/>
      <c r="L273" s="89"/>
      <c r="M273" s="89"/>
      <c r="N273" s="87">
        <f t="shared" si="119"/>
        <v>6</v>
      </c>
      <c r="O273" s="87"/>
      <c r="P273" s="89">
        <f t="shared" si="120"/>
        <v>0</v>
      </c>
      <c r="Q273" s="89">
        <f t="shared" si="121"/>
        <v>8700</v>
      </c>
      <c r="R273" s="89">
        <f t="shared" si="122"/>
        <v>104400</v>
      </c>
    </row>
    <row r="274" spans="2:18" x14ac:dyDescent="0.25">
      <c r="B274" s="28"/>
      <c r="C274" s="78" t="s">
        <v>21</v>
      </c>
      <c r="D274" s="79">
        <v>1</v>
      </c>
      <c r="E274" s="24">
        <v>3.1</v>
      </c>
      <c r="F274" s="80">
        <f>E274*1000</f>
        <v>3100</v>
      </c>
      <c r="G274" s="80">
        <f>D274*F274</f>
        <v>3100</v>
      </c>
      <c r="H274" s="80">
        <f t="shared" ref="H274:H278" si="145">G274*12</f>
        <v>37200</v>
      </c>
      <c r="I274" s="79"/>
      <c r="J274" s="24"/>
      <c r="K274" s="80"/>
      <c r="L274" s="80"/>
      <c r="M274" s="80"/>
      <c r="N274" s="87">
        <f t="shared" si="119"/>
        <v>1</v>
      </c>
      <c r="O274" s="87"/>
      <c r="P274" s="89">
        <f t="shared" si="120"/>
        <v>3100</v>
      </c>
      <c r="Q274" s="89">
        <f t="shared" si="121"/>
        <v>3100</v>
      </c>
      <c r="R274" s="89">
        <f t="shared" si="122"/>
        <v>37200</v>
      </c>
    </row>
    <row r="275" spans="2:18" x14ac:dyDescent="0.25">
      <c r="B275" s="28"/>
      <c r="C275" s="78" t="s">
        <v>19</v>
      </c>
      <c r="D275" s="79">
        <v>1</v>
      </c>
      <c r="E275" s="24">
        <v>1.3</v>
      </c>
      <c r="F275" s="80">
        <f t="shared" ref="F275:F278" si="146">E275*1000</f>
        <v>1300</v>
      </c>
      <c r="G275" s="80">
        <f t="shared" ref="G275:G278" si="147">D275*F275</f>
        <v>1300</v>
      </c>
      <c r="H275" s="80">
        <f t="shared" si="145"/>
        <v>15600</v>
      </c>
      <c r="I275" s="79"/>
      <c r="J275" s="24"/>
      <c r="K275" s="80"/>
      <c r="L275" s="80"/>
      <c r="M275" s="80"/>
      <c r="N275" s="87">
        <f t="shared" si="119"/>
        <v>1</v>
      </c>
      <c r="O275" s="87"/>
      <c r="P275" s="89">
        <f t="shared" si="120"/>
        <v>1300</v>
      </c>
      <c r="Q275" s="89">
        <f t="shared" si="121"/>
        <v>1300</v>
      </c>
      <c r="R275" s="89">
        <f t="shared" si="122"/>
        <v>15600</v>
      </c>
    </row>
    <row r="276" spans="2:18" x14ac:dyDescent="0.25">
      <c r="B276" s="28"/>
      <c r="C276" s="78" t="s">
        <v>7</v>
      </c>
      <c r="D276" s="79">
        <v>2</v>
      </c>
      <c r="E276" s="24">
        <v>1.1499999999999999</v>
      </c>
      <c r="F276" s="80">
        <f t="shared" si="146"/>
        <v>1150</v>
      </c>
      <c r="G276" s="80">
        <f t="shared" si="147"/>
        <v>2300</v>
      </c>
      <c r="H276" s="80">
        <f t="shared" si="145"/>
        <v>27600</v>
      </c>
      <c r="I276" s="79"/>
      <c r="J276" s="24"/>
      <c r="K276" s="80"/>
      <c r="L276" s="80"/>
      <c r="M276" s="80"/>
      <c r="N276" s="87">
        <f t="shared" si="119"/>
        <v>2</v>
      </c>
      <c r="O276" s="87"/>
      <c r="P276" s="89">
        <f t="shared" si="120"/>
        <v>1150</v>
      </c>
      <c r="Q276" s="89">
        <f t="shared" si="121"/>
        <v>2300</v>
      </c>
      <c r="R276" s="89">
        <f t="shared" si="122"/>
        <v>27600</v>
      </c>
    </row>
    <row r="277" spans="2:18" x14ac:dyDescent="0.25">
      <c r="B277" s="28"/>
      <c r="C277" s="78" t="s">
        <v>7</v>
      </c>
      <c r="D277" s="79">
        <v>1</v>
      </c>
      <c r="E277" s="24">
        <v>1.1499999999999999</v>
      </c>
      <c r="F277" s="80">
        <f t="shared" si="146"/>
        <v>1150</v>
      </c>
      <c r="G277" s="80">
        <f t="shared" si="147"/>
        <v>1150</v>
      </c>
      <c r="H277" s="80">
        <f t="shared" si="145"/>
        <v>13800</v>
      </c>
      <c r="I277" s="79"/>
      <c r="J277" s="24"/>
      <c r="K277" s="80"/>
      <c r="L277" s="80"/>
      <c r="M277" s="80"/>
      <c r="N277" s="87">
        <f t="shared" ref="N277:N279" si="148">D277-I277</f>
        <v>1</v>
      </c>
      <c r="O277" s="87"/>
      <c r="P277" s="89">
        <f t="shared" ref="P277:P279" si="149">F277-K277</f>
        <v>1150</v>
      </c>
      <c r="Q277" s="89">
        <f t="shared" ref="Q277:Q279" si="150">G277-L277</f>
        <v>1150</v>
      </c>
      <c r="R277" s="89">
        <f t="shared" ref="R277:R279" si="151">H277-M277</f>
        <v>13800</v>
      </c>
    </row>
    <row r="278" spans="2:18" x14ac:dyDescent="0.25">
      <c r="B278" s="28"/>
      <c r="C278" s="78" t="s">
        <v>7</v>
      </c>
      <c r="D278" s="79">
        <v>1</v>
      </c>
      <c r="E278" s="24">
        <v>0.85</v>
      </c>
      <c r="F278" s="80">
        <f t="shared" si="146"/>
        <v>850</v>
      </c>
      <c r="G278" s="80">
        <f t="shared" si="147"/>
        <v>850</v>
      </c>
      <c r="H278" s="80">
        <f t="shared" si="145"/>
        <v>10200</v>
      </c>
      <c r="I278" s="79"/>
      <c r="J278" s="24"/>
      <c r="K278" s="80"/>
      <c r="L278" s="80"/>
      <c r="M278" s="80"/>
      <c r="N278" s="87">
        <f t="shared" si="148"/>
        <v>1</v>
      </c>
      <c r="O278" s="87"/>
      <c r="P278" s="89">
        <f t="shared" si="149"/>
        <v>850</v>
      </c>
      <c r="Q278" s="89">
        <f t="shared" si="150"/>
        <v>850</v>
      </c>
      <c r="R278" s="89">
        <f t="shared" si="151"/>
        <v>10200</v>
      </c>
    </row>
    <row r="279" spans="2:18" s="22" customFormat="1" x14ac:dyDescent="0.25">
      <c r="B279" s="83"/>
      <c r="C279" s="82" t="s">
        <v>65</v>
      </c>
      <c r="D279" s="83">
        <f>D4+D5+D6+D7+D8+D13+D31+D43+D56+D67+D81+D111+D129+D172+D189+D219+D246</f>
        <v>327</v>
      </c>
      <c r="E279" s="90"/>
      <c r="F279" s="84"/>
      <c r="G279" s="84">
        <f>G4+G5+G6+G7+G8+G13+G31+G43+G56+G67+G81+G111+G129+G172+G189+G219+G246</f>
        <v>448250</v>
      </c>
      <c r="H279" s="84">
        <f>H4+H5+H6+H7+H8+H13+H31+H43+H56+H67+H81+H111+H129+H172+H189+H219+H246</f>
        <v>5379000</v>
      </c>
      <c r="I279" s="83">
        <f>I4+I5+I6+I7+I8+I9+I10+I11+I12++I13+I20+I31+I43+I56+I67+I81+I98+I111+I129+I145+I155+I172+I189+I219+I227+I234+I246</f>
        <v>278</v>
      </c>
      <c r="J279" s="90"/>
      <c r="K279" s="84"/>
      <c r="L279" s="84">
        <f t="shared" ref="L279:M279" si="152">L4+L5+L6+L7+L8+L9+L10+L11+L12++L13+L20+L31+L43+L56+L67+L81+L98+L111+L129+L145+L155+L172+L189+L219+L227+L234+L246</f>
        <v>424600</v>
      </c>
      <c r="M279" s="84">
        <f t="shared" si="152"/>
        <v>5095200</v>
      </c>
      <c r="N279" s="87">
        <f t="shared" si="148"/>
        <v>49</v>
      </c>
      <c r="O279" s="87"/>
      <c r="P279" s="89">
        <f t="shared" si="149"/>
        <v>0</v>
      </c>
      <c r="Q279" s="89">
        <f t="shared" si="150"/>
        <v>23650</v>
      </c>
      <c r="R279" s="89">
        <f t="shared" si="151"/>
        <v>283800</v>
      </c>
    </row>
  </sheetData>
  <autoFilter ref="B3:R279"/>
  <mergeCells count="1">
    <mergeCell ref="B2:H2"/>
  </mergeCells>
  <pageMargins left="0.27" right="0.24" top="0.37" bottom="0.32" header="0.31496062992126" footer="0.31496062992126"/>
  <pageSetup paperSize="9" scale="3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R34"/>
  <sheetViews>
    <sheetView view="pageBreakPreview" zoomScaleNormal="100" zoomScaleSheetLayoutView="100" workbookViewId="0">
      <selection activeCell="J8" sqref="J8:J33"/>
    </sheetView>
  </sheetViews>
  <sheetFormatPr defaultRowHeight="15" x14ac:dyDescent="0.25"/>
  <cols>
    <col min="1" max="1" width="3.42578125" style="39" customWidth="1"/>
    <col min="2" max="2" width="5.7109375" style="52" customWidth="1"/>
    <col min="3" max="3" width="47.42578125" style="40" customWidth="1"/>
    <col min="4" max="4" width="15.42578125" style="53" customWidth="1"/>
    <col min="5" max="5" width="16" style="53" customWidth="1"/>
    <col min="6" max="6" width="19.5703125" style="53" customWidth="1"/>
    <col min="7" max="7" width="19.42578125" style="31" customWidth="1"/>
    <col min="8" max="8" width="18.7109375" style="53" customWidth="1"/>
    <col min="9" max="9" width="15.42578125" style="53" customWidth="1"/>
    <col min="10" max="10" width="16" style="53" customWidth="1"/>
    <col min="11" max="11" width="19.5703125" style="53" customWidth="1"/>
    <col min="12" max="12" width="19.42578125" style="31" customWidth="1"/>
    <col min="13" max="13" width="18.7109375" style="53" customWidth="1"/>
    <col min="14" max="14" width="15.42578125" style="53" customWidth="1"/>
    <col min="15" max="15" width="16" style="53" customWidth="1"/>
    <col min="16" max="16" width="19.5703125" style="53" customWidth="1"/>
    <col min="17" max="17" width="19.42578125" style="31" customWidth="1"/>
    <col min="18" max="18" width="18.7109375" style="53" customWidth="1"/>
    <col min="19" max="16384" width="9.140625" style="39"/>
  </cols>
  <sheetData>
    <row r="1" spans="2:18" s="34" customFormat="1" ht="26.25" customHeight="1" x14ac:dyDescent="0.25">
      <c r="B1" s="48"/>
      <c r="C1" s="33"/>
      <c r="D1" s="53"/>
      <c r="E1" s="53"/>
      <c r="F1" s="53"/>
      <c r="G1" s="56"/>
      <c r="H1" s="31" t="s">
        <v>155</v>
      </c>
      <c r="I1" s="53"/>
      <c r="J1" s="53"/>
      <c r="K1" s="53"/>
      <c r="L1" s="56"/>
      <c r="M1" s="31" t="s">
        <v>155</v>
      </c>
      <c r="N1" s="53"/>
      <c r="O1" s="53"/>
      <c r="P1" s="53"/>
      <c r="Q1" s="56"/>
      <c r="R1" s="31" t="s">
        <v>155</v>
      </c>
    </row>
    <row r="2" spans="2:18" s="34" customFormat="1" ht="60" customHeight="1" x14ac:dyDescent="0.25">
      <c r="B2" s="319" t="s">
        <v>187</v>
      </c>
      <c r="C2" s="319"/>
      <c r="D2" s="319"/>
      <c r="E2" s="319"/>
      <c r="F2" s="319"/>
      <c r="G2" s="319"/>
      <c r="H2" s="319"/>
    </row>
    <row r="3" spans="2:18" s="35" customFormat="1" ht="84" customHeight="1" x14ac:dyDescent="0.25">
      <c r="B3" s="25"/>
      <c r="C3" s="23" t="s">
        <v>160</v>
      </c>
      <c r="D3" s="98" t="s">
        <v>0</v>
      </c>
      <c r="E3" s="99" t="s">
        <v>161</v>
      </c>
      <c r="F3" s="100" t="s">
        <v>162</v>
      </c>
      <c r="G3" s="100" t="s">
        <v>163</v>
      </c>
      <c r="H3" s="100" t="s">
        <v>164</v>
      </c>
      <c r="I3" s="101" t="s">
        <v>0</v>
      </c>
      <c r="J3" s="102" t="s">
        <v>161</v>
      </c>
      <c r="K3" s="103" t="s">
        <v>162</v>
      </c>
      <c r="L3" s="103" t="s">
        <v>163</v>
      </c>
      <c r="M3" s="103" t="s">
        <v>164</v>
      </c>
      <c r="N3" s="104" t="s">
        <v>0</v>
      </c>
      <c r="O3" s="105" t="s">
        <v>161</v>
      </c>
      <c r="P3" s="106" t="s">
        <v>162</v>
      </c>
      <c r="Q3" s="106" t="s">
        <v>163</v>
      </c>
      <c r="R3" s="106" t="s">
        <v>164</v>
      </c>
    </row>
    <row r="4" spans="2:18" s="35" customFormat="1" ht="30" x14ac:dyDescent="0.25">
      <c r="B4" s="42" t="s">
        <v>169</v>
      </c>
      <c r="C4" s="41" t="s">
        <v>151</v>
      </c>
      <c r="D4" s="42">
        <f>SUM(D5:D8)</f>
        <v>8</v>
      </c>
      <c r="E4" s="42"/>
      <c r="F4" s="60"/>
      <c r="G4" s="54">
        <f>SUM(G5:G8)</f>
        <v>9150</v>
      </c>
      <c r="H4" s="54">
        <f>SUM(H5:H8)</f>
        <v>109800</v>
      </c>
      <c r="I4" s="42">
        <f>SUM(I5:I8)</f>
        <v>5</v>
      </c>
      <c r="J4" s="42"/>
      <c r="K4" s="60"/>
      <c r="L4" s="54">
        <f>SUM(L5:L8)</f>
        <v>6400</v>
      </c>
      <c r="M4" s="54">
        <f>SUM(M5:M8)</f>
        <v>76800</v>
      </c>
      <c r="N4" s="137">
        <f>D4-I4</f>
        <v>3</v>
      </c>
      <c r="O4" s="137"/>
      <c r="P4" s="138"/>
      <c r="Q4" s="139">
        <f>G4-L4</f>
        <v>2750</v>
      </c>
      <c r="R4" s="139">
        <f>H4-M4</f>
        <v>33000</v>
      </c>
    </row>
    <row r="5" spans="2:18" s="35" customFormat="1" x14ac:dyDescent="0.25">
      <c r="B5" s="25"/>
      <c r="C5" s="43" t="s">
        <v>1</v>
      </c>
      <c r="D5" s="26">
        <v>1</v>
      </c>
      <c r="E5" s="24">
        <v>1.8</v>
      </c>
      <c r="F5" s="57">
        <f>E5*1000</f>
        <v>1800</v>
      </c>
      <c r="G5" s="57">
        <f>D5*F5</f>
        <v>1800</v>
      </c>
      <c r="H5" s="57">
        <f>G5*12</f>
        <v>21600</v>
      </c>
      <c r="I5" s="26">
        <v>1</v>
      </c>
      <c r="J5" s="116">
        <v>1.8</v>
      </c>
      <c r="K5" s="109">
        <f>J5*1000</f>
        <v>1800</v>
      </c>
      <c r="L5" s="109">
        <f>I5*K5</f>
        <v>1800</v>
      </c>
      <c r="M5" s="109">
        <f>L5*12</f>
        <v>21600</v>
      </c>
      <c r="N5" s="137">
        <f t="shared" ref="N5:N34" si="0">D5-I5</f>
        <v>0</v>
      </c>
      <c r="O5" s="137"/>
      <c r="P5" s="138"/>
      <c r="Q5" s="139">
        <f t="shared" ref="Q5:Q34" si="1">G5-L5</f>
        <v>0</v>
      </c>
      <c r="R5" s="139">
        <f t="shared" ref="R5:R34" si="2">H5-M5</f>
        <v>0</v>
      </c>
    </row>
    <row r="6" spans="2:18" s="35" customFormat="1" x14ac:dyDescent="0.25">
      <c r="B6" s="25"/>
      <c r="C6" s="43" t="s">
        <v>2</v>
      </c>
      <c r="D6" s="26">
        <v>3</v>
      </c>
      <c r="E6" s="44">
        <v>1.3</v>
      </c>
      <c r="F6" s="57">
        <f t="shared" ref="F6:F8" si="3">E6*1000</f>
        <v>1300</v>
      </c>
      <c r="G6" s="57">
        <f>D6*F6</f>
        <v>3900</v>
      </c>
      <c r="H6" s="57">
        <f t="shared" ref="H6:H8" si="4">G6*12</f>
        <v>46800</v>
      </c>
      <c r="I6" s="26">
        <v>3</v>
      </c>
      <c r="J6" s="116">
        <v>1.3</v>
      </c>
      <c r="K6" s="109">
        <f>J6*1000</f>
        <v>1300</v>
      </c>
      <c r="L6" s="109">
        <f>I6*K6</f>
        <v>3900</v>
      </c>
      <c r="M6" s="109">
        <f>L6*12</f>
        <v>46800</v>
      </c>
      <c r="N6" s="137">
        <f t="shared" si="0"/>
        <v>0</v>
      </c>
      <c r="O6" s="137"/>
      <c r="P6" s="138"/>
      <c r="Q6" s="139">
        <f t="shared" si="1"/>
        <v>0</v>
      </c>
      <c r="R6" s="139">
        <f t="shared" si="2"/>
        <v>0</v>
      </c>
    </row>
    <row r="7" spans="2:18" s="35" customFormat="1" x14ac:dyDescent="0.25">
      <c r="B7" s="25"/>
      <c r="C7" s="45" t="s">
        <v>11</v>
      </c>
      <c r="D7" s="26">
        <v>3</v>
      </c>
      <c r="E7" s="44">
        <v>1</v>
      </c>
      <c r="F7" s="57">
        <f t="shared" si="3"/>
        <v>1000</v>
      </c>
      <c r="G7" s="57">
        <f>D7*F7</f>
        <v>3000</v>
      </c>
      <c r="H7" s="57">
        <f t="shared" si="4"/>
        <v>36000</v>
      </c>
      <c r="I7" s="26">
        <v>0</v>
      </c>
      <c r="J7" s="44">
        <v>1</v>
      </c>
      <c r="K7" s="57">
        <f t="shared" ref="K7" si="5">J7*1000</f>
        <v>1000</v>
      </c>
      <c r="L7" s="57">
        <f>I7*K7</f>
        <v>0</v>
      </c>
      <c r="M7" s="57">
        <f t="shared" ref="M7" si="6">L7*12</f>
        <v>0</v>
      </c>
      <c r="N7" s="137">
        <f t="shared" si="0"/>
        <v>3</v>
      </c>
      <c r="O7" s="137"/>
      <c r="P7" s="138"/>
      <c r="Q7" s="139">
        <f t="shared" si="1"/>
        <v>3000</v>
      </c>
      <c r="R7" s="139">
        <f t="shared" si="2"/>
        <v>36000</v>
      </c>
    </row>
    <row r="8" spans="2:18" s="35" customFormat="1" x14ac:dyDescent="0.25">
      <c r="B8" s="25"/>
      <c r="C8" s="45" t="s">
        <v>5</v>
      </c>
      <c r="D8" s="26">
        <v>1</v>
      </c>
      <c r="E8" s="44">
        <v>0.45</v>
      </c>
      <c r="F8" s="57">
        <f t="shared" si="3"/>
        <v>450</v>
      </c>
      <c r="G8" s="57">
        <f>D8*F8</f>
        <v>450</v>
      </c>
      <c r="H8" s="57">
        <f t="shared" si="4"/>
        <v>5400</v>
      </c>
      <c r="I8" s="26">
        <v>1</v>
      </c>
      <c r="J8" s="116">
        <v>0.7</v>
      </c>
      <c r="K8" s="109">
        <f>J8*1000</f>
        <v>700</v>
      </c>
      <c r="L8" s="109">
        <f>I8*K8</f>
        <v>700</v>
      </c>
      <c r="M8" s="109">
        <f>L8*12</f>
        <v>8400</v>
      </c>
      <c r="N8" s="137">
        <f t="shared" si="0"/>
        <v>0</v>
      </c>
      <c r="O8" s="137"/>
      <c r="P8" s="138"/>
      <c r="Q8" s="139">
        <f t="shared" si="1"/>
        <v>-250</v>
      </c>
      <c r="R8" s="139">
        <f t="shared" si="2"/>
        <v>-3000</v>
      </c>
    </row>
    <row r="9" spans="2:18" s="36" customFormat="1" ht="19.5" customHeight="1" x14ac:dyDescent="0.25">
      <c r="B9" s="42" t="s">
        <v>170</v>
      </c>
      <c r="C9" s="46" t="s">
        <v>152</v>
      </c>
      <c r="D9" s="42">
        <f>SUM(D10:D13)</f>
        <v>35</v>
      </c>
      <c r="E9" s="42"/>
      <c r="F9" s="54"/>
      <c r="G9" s="54">
        <f>SUM(G10:G13)</f>
        <v>20600</v>
      </c>
      <c r="H9" s="54">
        <f>SUM(H10:H13)</f>
        <v>247200</v>
      </c>
      <c r="I9" s="42">
        <f>SUM(I10:I13)</f>
        <v>22</v>
      </c>
      <c r="J9" s="42"/>
      <c r="K9" s="54"/>
      <c r="L9" s="54">
        <f>SUM(L10:L13)</f>
        <v>17400</v>
      </c>
      <c r="M9" s="54">
        <f>SUM(M10:M13)</f>
        <v>208800</v>
      </c>
      <c r="N9" s="137">
        <f t="shared" si="0"/>
        <v>13</v>
      </c>
      <c r="O9" s="137"/>
      <c r="P9" s="138"/>
      <c r="Q9" s="139">
        <f t="shared" si="1"/>
        <v>3200</v>
      </c>
      <c r="R9" s="139">
        <f t="shared" si="2"/>
        <v>38400</v>
      </c>
    </row>
    <row r="10" spans="2:18" s="37" customFormat="1" x14ac:dyDescent="0.25">
      <c r="B10" s="49"/>
      <c r="C10" s="43" t="s">
        <v>10</v>
      </c>
      <c r="D10" s="58">
        <v>1</v>
      </c>
      <c r="E10" s="59">
        <v>0.8</v>
      </c>
      <c r="F10" s="57">
        <f>E10*1000</f>
        <v>800</v>
      </c>
      <c r="G10" s="57">
        <f t="shared" ref="G10:G13" si="7">D10*F10</f>
        <v>800</v>
      </c>
      <c r="H10" s="57">
        <f t="shared" ref="H10:H13" si="8">G10*12</f>
        <v>9600</v>
      </c>
      <c r="I10" s="58">
        <v>0</v>
      </c>
      <c r="J10" s="59">
        <v>0.8</v>
      </c>
      <c r="K10" s="57">
        <f>J10*1000</f>
        <v>800</v>
      </c>
      <c r="L10" s="57">
        <f t="shared" ref="L10:L13" si="9">I10*K10</f>
        <v>0</v>
      </c>
      <c r="M10" s="57">
        <f t="shared" ref="M10:M13" si="10">L10*12</f>
        <v>0</v>
      </c>
      <c r="N10" s="137">
        <f t="shared" si="0"/>
        <v>1</v>
      </c>
      <c r="O10" s="137"/>
      <c r="P10" s="138"/>
      <c r="Q10" s="139">
        <f t="shared" si="1"/>
        <v>800</v>
      </c>
      <c r="R10" s="139">
        <f t="shared" si="2"/>
        <v>9600</v>
      </c>
    </row>
    <row r="11" spans="2:18" s="37" customFormat="1" x14ac:dyDescent="0.25">
      <c r="B11" s="49"/>
      <c r="C11" s="43" t="s">
        <v>3</v>
      </c>
      <c r="D11" s="58">
        <v>5</v>
      </c>
      <c r="E11" s="59">
        <v>0.7</v>
      </c>
      <c r="F11" s="57">
        <f t="shared" ref="F11:F13" si="11">E11*1000</f>
        <v>700</v>
      </c>
      <c r="G11" s="57">
        <f t="shared" si="7"/>
        <v>3500</v>
      </c>
      <c r="H11" s="57">
        <f t="shared" si="8"/>
        <v>42000</v>
      </c>
      <c r="I11" s="58">
        <v>5</v>
      </c>
      <c r="J11" s="108">
        <v>0.9</v>
      </c>
      <c r="K11" s="109">
        <f>J11*1000</f>
        <v>900</v>
      </c>
      <c r="L11" s="109">
        <f t="shared" si="9"/>
        <v>4500</v>
      </c>
      <c r="M11" s="109">
        <f t="shared" si="10"/>
        <v>54000</v>
      </c>
      <c r="N11" s="137">
        <f t="shared" si="0"/>
        <v>0</v>
      </c>
      <c r="O11" s="137"/>
      <c r="P11" s="138"/>
      <c r="Q11" s="139">
        <f t="shared" si="1"/>
        <v>-1000</v>
      </c>
      <c r="R11" s="139">
        <f t="shared" si="2"/>
        <v>-12000</v>
      </c>
    </row>
    <row r="12" spans="2:18" s="38" customFormat="1" x14ac:dyDescent="0.25">
      <c r="B12" s="50"/>
      <c r="C12" s="47" t="s">
        <v>4</v>
      </c>
      <c r="D12" s="58">
        <v>18</v>
      </c>
      <c r="E12" s="59">
        <v>0.6</v>
      </c>
      <c r="F12" s="57">
        <f t="shared" si="11"/>
        <v>600</v>
      </c>
      <c r="G12" s="57">
        <f t="shared" si="7"/>
        <v>10800</v>
      </c>
      <c r="H12" s="57">
        <f t="shared" si="8"/>
        <v>129600</v>
      </c>
      <c r="I12" s="58">
        <v>10</v>
      </c>
      <c r="J12" s="108">
        <v>0.8</v>
      </c>
      <c r="K12" s="109">
        <f>J12*1000</f>
        <v>800</v>
      </c>
      <c r="L12" s="109">
        <f t="shared" si="9"/>
        <v>8000</v>
      </c>
      <c r="M12" s="109">
        <f t="shared" si="10"/>
        <v>96000</v>
      </c>
      <c r="N12" s="137">
        <f t="shared" si="0"/>
        <v>8</v>
      </c>
      <c r="O12" s="137"/>
      <c r="P12" s="138"/>
      <c r="Q12" s="139">
        <f t="shared" si="1"/>
        <v>2800</v>
      </c>
      <c r="R12" s="139">
        <f t="shared" si="2"/>
        <v>33600</v>
      </c>
    </row>
    <row r="13" spans="2:18" s="37" customFormat="1" x14ac:dyDescent="0.25">
      <c r="B13" s="49"/>
      <c r="C13" s="43" t="s">
        <v>5</v>
      </c>
      <c r="D13" s="58">
        <v>11</v>
      </c>
      <c r="E13" s="59">
        <v>0.5</v>
      </c>
      <c r="F13" s="57">
        <f t="shared" si="11"/>
        <v>500</v>
      </c>
      <c r="G13" s="57">
        <f t="shared" si="7"/>
        <v>5500</v>
      </c>
      <c r="H13" s="57">
        <f t="shared" si="8"/>
        <v>66000</v>
      </c>
      <c r="I13" s="58">
        <v>7</v>
      </c>
      <c r="J13" s="116">
        <v>0.7</v>
      </c>
      <c r="K13" s="109">
        <f>J13*1000</f>
        <v>700</v>
      </c>
      <c r="L13" s="109">
        <f t="shared" si="9"/>
        <v>4900</v>
      </c>
      <c r="M13" s="109">
        <f t="shared" si="10"/>
        <v>58800</v>
      </c>
      <c r="N13" s="137">
        <f t="shared" si="0"/>
        <v>4</v>
      </c>
      <c r="O13" s="137"/>
      <c r="P13" s="138"/>
      <c r="Q13" s="139">
        <f t="shared" si="1"/>
        <v>600</v>
      </c>
      <c r="R13" s="139">
        <f t="shared" si="2"/>
        <v>7200</v>
      </c>
    </row>
    <row r="14" spans="2:18" s="36" customFormat="1" ht="22.5" customHeight="1" x14ac:dyDescent="0.25">
      <c r="B14" s="42" t="s">
        <v>171</v>
      </c>
      <c r="C14" s="46" t="s">
        <v>182</v>
      </c>
      <c r="D14" s="42">
        <f>SUM(D15:D18)</f>
        <v>33</v>
      </c>
      <c r="E14" s="42"/>
      <c r="F14" s="54"/>
      <c r="G14" s="54">
        <f>SUM(G15:G18)</f>
        <v>19400</v>
      </c>
      <c r="H14" s="54">
        <f>SUM(H15:H18)</f>
        <v>232800</v>
      </c>
      <c r="I14" s="42">
        <f>SUM(I15:I18)</f>
        <v>25</v>
      </c>
      <c r="J14" s="42"/>
      <c r="K14" s="54"/>
      <c r="L14" s="54">
        <f>SUM(L15:L18)</f>
        <v>19700</v>
      </c>
      <c r="M14" s="54">
        <f>SUM(M15:M18)</f>
        <v>236400</v>
      </c>
      <c r="N14" s="137">
        <f t="shared" si="0"/>
        <v>8</v>
      </c>
      <c r="O14" s="137"/>
      <c r="P14" s="138"/>
      <c r="Q14" s="139">
        <f t="shared" si="1"/>
        <v>-300</v>
      </c>
      <c r="R14" s="139">
        <f t="shared" si="2"/>
        <v>-3600</v>
      </c>
    </row>
    <row r="15" spans="2:18" s="38" customFormat="1" x14ac:dyDescent="0.25">
      <c r="B15" s="50"/>
      <c r="C15" s="47" t="s">
        <v>10</v>
      </c>
      <c r="D15" s="58">
        <v>1</v>
      </c>
      <c r="E15" s="59">
        <v>0.8</v>
      </c>
      <c r="F15" s="57">
        <f>E15*1000</f>
        <v>800</v>
      </c>
      <c r="G15" s="57">
        <f t="shared" ref="G15:G18" si="12">D15*F15</f>
        <v>800</v>
      </c>
      <c r="H15" s="57">
        <f t="shared" ref="H15:H18" si="13">G15*12</f>
        <v>9600</v>
      </c>
      <c r="I15" s="58">
        <v>0</v>
      </c>
      <c r="J15" s="59">
        <v>0.8</v>
      </c>
      <c r="K15" s="57">
        <f>J15*1000</f>
        <v>800</v>
      </c>
      <c r="L15" s="57">
        <f t="shared" ref="L15:L18" si="14">I15*K15</f>
        <v>0</v>
      </c>
      <c r="M15" s="57">
        <f t="shared" ref="M15:M18" si="15">L15*12</f>
        <v>0</v>
      </c>
      <c r="N15" s="137">
        <f t="shared" si="0"/>
        <v>1</v>
      </c>
      <c r="O15" s="137"/>
      <c r="P15" s="138"/>
      <c r="Q15" s="139">
        <f t="shared" si="1"/>
        <v>800</v>
      </c>
      <c r="R15" s="139">
        <f t="shared" si="2"/>
        <v>9600</v>
      </c>
    </row>
    <row r="16" spans="2:18" s="38" customFormat="1" x14ac:dyDescent="0.25">
      <c r="B16" s="50"/>
      <c r="C16" s="47" t="s">
        <v>3</v>
      </c>
      <c r="D16" s="58">
        <v>5</v>
      </c>
      <c r="E16" s="59">
        <v>0.7</v>
      </c>
      <c r="F16" s="57">
        <f t="shared" ref="F16:F18" si="16">E16*1000</f>
        <v>700</v>
      </c>
      <c r="G16" s="57">
        <f t="shared" si="12"/>
        <v>3500</v>
      </c>
      <c r="H16" s="57">
        <f t="shared" si="13"/>
        <v>42000</v>
      </c>
      <c r="I16" s="58">
        <v>5</v>
      </c>
      <c r="J16" s="108">
        <v>0.9</v>
      </c>
      <c r="K16" s="109">
        <f>J16*1000</f>
        <v>900</v>
      </c>
      <c r="L16" s="109">
        <f t="shared" si="14"/>
        <v>4500</v>
      </c>
      <c r="M16" s="109">
        <f t="shared" si="15"/>
        <v>54000</v>
      </c>
      <c r="N16" s="137">
        <f t="shared" si="0"/>
        <v>0</v>
      </c>
      <c r="O16" s="137"/>
      <c r="P16" s="138"/>
      <c r="Q16" s="139">
        <f t="shared" si="1"/>
        <v>-1000</v>
      </c>
      <c r="R16" s="139">
        <f t="shared" si="2"/>
        <v>-12000</v>
      </c>
    </row>
    <row r="17" spans="2:18" s="38" customFormat="1" x14ac:dyDescent="0.25">
      <c r="B17" s="50"/>
      <c r="C17" s="47" t="s">
        <v>4</v>
      </c>
      <c r="D17" s="58">
        <v>16</v>
      </c>
      <c r="E17" s="59">
        <v>0.6</v>
      </c>
      <c r="F17" s="57">
        <f t="shared" si="16"/>
        <v>600</v>
      </c>
      <c r="G17" s="57">
        <f t="shared" si="12"/>
        <v>9600</v>
      </c>
      <c r="H17" s="57">
        <f t="shared" si="13"/>
        <v>115200</v>
      </c>
      <c r="I17" s="58">
        <v>12</v>
      </c>
      <c r="J17" s="108">
        <v>0.8</v>
      </c>
      <c r="K17" s="109">
        <f>J17*1000</f>
        <v>800</v>
      </c>
      <c r="L17" s="109">
        <f t="shared" si="14"/>
        <v>9600</v>
      </c>
      <c r="M17" s="109">
        <f t="shared" si="15"/>
        <v>115200</v>
      </c>
      <c r="N17" s="137">
        <f t="shared" si="0"/>
        <v>4</v>
      </c>
      <c r="O17" s="137"/>
      <c r="P17" s="138"/>
      <c r="Q17" s="139">
        <f t="shared" si="1"/>
        <v>0</v>
      </c>
      <c r="R17" s="139">
        <f t="shared" si="2"/>
        <v>0</v>
      </c>
    </row>
    <row r="18" spans="2:18" s="38" customFormat="1" x14ac:dyDescent="0.25">
      <c r="B18" s="50"/>
      <c r="C18" s="47" t="s">
        <v>5</v>
      </c>
      <c r="D18" s="58">
        <v>11</v>
      </c>
      <c r="E18" s="59">
        <v>0.5</v>
      </c>
      <c r="F18" s="57">
        <f t="shared" si="16"/>
        <v>500</v>
      </c>
      <c r="G18" s="57">
        <f t="shared" si="12"/>
        <v>5500</v>
      </c>
      <c r="H18" s="57">
        <f t="shared" si="13"/>
        <v>66000</v>
      </c>
      <c r="I18" s="58">
        <v>8</v>
      </c>
      <c r="J18" s="116">
        <v>0.7</v>
      </c>
      <c r="K18" s="109">
        <f>J18*1000</f>
        <v>700</v>
      </c>
      <c r="L18" s="109">
        <f t="shared" si="14"/>
        <v>5600</v>
      </c>
      <c r="M18" s="109">
        <f t="shared" si="15"/>
        <v>67200</v>
      </c>
      <c r="N18" s="137">
        <f t="shared" si="0"/>
        <v>3</v>
      </c>
      <c r="O18" s="137"/>
      <c r="P18" s="138"/>
      <c r="Q18" s="139">
        <f t="shared" si="1"/>
        <v>-100</v>
      </c>
      <c r="R18" s="139">
        <f t="shared" si="2"/>
        <v>-1200</v>
      </c>
    </row>
    <row r="19" spans="2:18" s="36" customFormat="1" ht="17.25" customHeight="1" x14ac:dyDescent="0.25">
      <c r="B19" s="42" t="s">
        <v>172</v>
      </c>
      <c r="C19" s="46" t="s">
        <v>181</v>
      </c>
      <c r="D19" s="42">
        <f>SUM(D20:D23)</f>
        <v>42</v>
      </c>
      <c r="E19" s="42"/>
      <c r="F19" s="54"/>
      <c r="G19" s="54">
        <f>SUM(G20:G23)</f>
        <v>24700</v>
      </c>
      <c r="H19" s="54">
        <f>SUM(H20:H23)</f>
        <v>296400</v>
      </c>
      <c r="I19" s="42">
        <f>SUM(I20:I23)</f>
        <v>26</v>
      </c>
      <c r="J19" s="42"/>
      <c r="K19" s="54"/>
      <c r="L19" s="54">
        <f>SUM(L20:L23)</f>
        <v>20650</v>
      </c>
      <c r="M19" s="54">
        <f>SUM(M20:M23)</f>
        <v>247800</v>
      </c>
      <c r="N19" s="137">
        <f t="shared" si="0"/>
        <v>16</v>
      </c>
      <c r="O19" s="137"/>
      <c r="P19" s="138"/>
      <c r="Q19" s="139">
        <f t="shared" si="1"/>
        <v>4050</v>
      </c>
      <c r="R19" s="139">
        <f t="shared" si="2"/>
        <v>48600</v>
      </c>
    </row>
    <row r="20" spans="2:18" s="38" customFormat="1" x14ac:dyDescent="0.25">
      <c r="B20" s="50"/>
      <c r="C20" s="47" t="s">
        <v>10</v>
      </c>
      <c r="D20" s="58">
        <v>1</v>
      </c>
      <c r="E20" s="59">
        <v>0.8</v>
      </c>
      <c r="F20" s="57">
        <f>E20*1000</f>
        <v>800</v>
      </c>
      <c r="G20" s="57">
        <f t="shared" ref="G20:G23" si="17">D20*F20</f>
        <v>800</v>
      </c>
      <c r="H20" s="57">
        <f t="shared" ref="H20:H23" si="18">G20*12</f>
        <v>9600</v>
      </c>
      <c r="I20" s="58">
        <v>1</v>
      </c>
      <c r="J20" s="108">
        <v>0.85</v>
      </c>
      <c r="K20" s="109">
        <f t="shared" ref="K20" si="19">J20*1000</f>
        <v>850</v>
      </c>
      <c r="L20" s="109">
        <f t="shared" ref="L20:L23" si="20">I20*K20</f>
        <v>850</v>
      </c>
      <c r="M20" s="109">
        <f t="shared" ref="M20:M23" si="21">L20*12</f>
        <v>10200</v>
      </c>
      <c r="N20" s="137">
        <f t="shared" si="0"/>
        <v>0</v>
      </c>
      <c r="O20" s="137"/>
      <c r="P20" s="138"/>
      <c r="Q20" s="139">
        <f t="shared" si="1"/>
        <v>-50</v>
      </c>
      <c r="R20" s="139">
        <f t="shared" si="2"/>
        <v>-600</v>
      </c>
    </row>
    <row r="21" spans="2:18" s="38" customFormat="1" x14ac:dyDescent="0.25">
      <c r="B21" s="50"/>
      <c r="C21" s="47" t="s">
        <v>3</v>
      </c>
      <c r="D21" s="58">
        <v>7</v>
      </c>
      <c r="E21" s="59">
        <v>0.7</v>
      </c>
      <c r="F21" s="57">
        <f t="shared" ref="F21:F23" si="22">E21*1000</f>
        <v>700</v>
      </c>
      <c r="G21" s="57">
        <f t="shared" si="17"/>
        <v>4900</v>
      </c>
      <c r="H21" s="57">
        <f t="shared" si="18"/>
        <v>58800</v>
      </c>
      <c r="I21" s="58">
        <v>6</v>
      </c>
      <c r="J21" s="108">
        <v>0.9</v>
      </c>
      <c r="K21" s="109">
        <f>J21*1000</f>
        <v>900</v>
      </c>
      <c r="L21" s="109">
        <f t="shared" si="20"/>
        <v>5400</v>
      </c>
      <c r="M21" s="109">
        <f t="shared" si="21"/>
        <v>64800</v>
      </c>
      <c r="N21" s="137">
        <f t="shared" si="0"/>
        <v>1</v>
      </c>
      <c r="O21" s="137"/>
      <c r="P21" s="138"/>
      <c r="Q21" s="139">
        <f t="shared" si="1"/>
        <v>-500</v>
      </c>
      <c r="R21" s="139">
        <f t="shared" si="2"/>
        <v>-6000</v>
      </c>
    </row>
    <row r="22" spans="2:18" s="38" customFormat="1" x14ac:dyDescent="0.25">
      <c r="B22" s="50"/>
      <c r="C22" s="47" t="s">
        <v>4</v>
      </c>
      <c r="D22" s="58">
        <v>20</v>
      </c>
      <c r="E22" s="59">
        <v>0.6</v>
      </c>
      <c r="F22" s="57">
        <f t="shared" si="22"/>
        <v>600</v>
      </c>
      <c r="G22" s="57">
        <f t="shared" si="17"/>
        <v>12000</v>
      </c>
      <c r="H22" s="57">
        <f t="shared" si="18"/>
        <v>144000</v>
      </c>
      <c r="I22" s="58">
        <v>11</v>
      </c>
      <c r="J22" s="108">
        <v>0.8</v>
      </c>
      <c r="K22" s="109">
        <f>J22*1000</f>
        <v>800</v>
      </c>
      <c r="L22" s="109">
        <f t="shared" si="20"/>
        <v>8800</v>
      </c>
      <c r="M22" s="109">
        <f t="shared" si="21"/>
        <v>105600</v>
      </c>
      <c r="N22" s="137">
        <f t="shared" si="0"/>
        <v>9</v>
      </c>
      <c r="O22" s="137"/>
      <c r="P22" s="138"/>
      <c r="Q22" s="139">
        <f t="shared" si="1"/>
        <v>3200</v>
      </c>
      <c r="R22" s="139">
        <f t="shared" si="2"/>
        <v>38400</v>
      </c>
    </row>
    <row r="23" spans="2:18" s="38" customFormat="1" x14ac:dyDescent="0.25">
      <c r="B23" s="50"/>
      <c r="C23" s="47" t="s">
        <v>5</v>
      </c>
      <c r="D23" s="58">
        <v>14</v>
      </c>
      <c r="E23" s="59">
        <v>0.5</v>
      </c>
      <c r="F23" s="57">
        <f t="shared" si="22"/>
        <v>500</v>
      </c>
      <c r="G23" s="57">
        <f t="shared" si="17"/>
        <v>7000</v>
      </c>
      <c r="H23" s="57">
        <f t="shared" si="18"/>
        <v>84000</v>
      </c>
      <c r="I23" s="58">
        <v>8</v>
      </c>
      <c r="J23" s="116">
        <v>0.7</v>
      </c>
      <c r="K23" s="109">
        <f>J23*1000</f>
        <v>700</v>
      </c>
      <c r="L23" s="109">
        <f t="shared" si="20"/>
        <v>5600</v>
      </c>
      <c r="M23" s="109">
        <f t="shared" si="21"/>
        <v>67200</v>
      </c>
      <c r="N23" s="137">
        <f t="shared" si="0"/>
        <v>6</v>
      </c>
      <c r="O23" s="137"/>
      <c r="P23" s="138"/>
      <c r="Q23" s="139">
        <f t="shared" si="1"/>
        <v>1400</v>
      </c>
      <c r="R23" s="139">
        <f t="shared" si="2"/>
        <v>16800</v>
      </c>
    </row>
    <row r="24" spans="2:18" s="36" customFormat="1" x14ac:dyDescent="0.25">
      <c r="B24" s="42" t="s">
        <v>173</v>
      </c>
      <c r="C24" s="46" t="s">
        <v>183</v>
      </c>
      <c r="D24" s="42">
        <f>SUM(D25:D28)</f>
        <v>31</v>
      </c>
      <c r="E24" s="42"/>
      <c r="F24" s="55"/>
      <c r="G24" s="55">
        <f>SUM(G25:G28)</f>
        <v>18300</v>
      </c>
      <c r="H24" s="55">
        <f>SUM(H25:H28)</f>
        <v>219600</v>
      </c>
      <c r="I24" s="42">
        <f>SUM(I25:I28)</f>
        <v>16</v>
      </c>
      <c r="J24" s="42"/>
      <c r="K24" s="55"/>
      <c r="L24" s="55">
        <f>SUM(L25:L28)</f>
        <v>12600</v>
      </c>
      <c r="M24" s="55">
        <f>SUM(M25:M28)</f>
        <v>151200</v>
      </c>
      <c r="N24" s="137">
        <f t="shared" si="0"/>
        <v>15</v>
      </c>
      <c r="O24" s="137"/>
      <c r="P24" s="138"/>
      <c r="Q24" s="139">
        <f t="shared" si="1"/>
        <v>5700</v>
      </c>
      <c r="R24" s="139">
        <f t="shared" si="2"/>
        <v>68400</v>
      </c>
    </row>
    <row r="25" spans="2:18" s="38" customFormat="1" x14ac:dyDescent="0.25">
      <c r="B25" s="50"/>
      <c r="C25" s="47" t="s">
        <v>10</v>
      </c>
      <c r="D25" s="58">
        <v>1</v>
      </c>
      <c r="E25" s="59">
        <v>0.8</v>
      </c>
      <c r="F25" s="57">
        <f>E25*1000</f>
        <v>800</v>
      </c>
      <c r="G25" s="57">
        <f t="shared" ref="G25:G28" si="23">D25*F25</f>
        <v>800</v>
      </c>
      <c r="H25" s="57">
        <f t="shared" ref="H25:H28" si="24">G25*12</f>
        <v>9600</v>
      </c>
      <c r="I25" s="58">
        <v>0</v>
      </c>
      <c r="J25" s="59">
        <v>0.8</v>
      </c>
      <c r="K25" s="57">
        <f>J25*1000</f>
        <v>800</v>
      </c>
      <c r="L25" s="57">
        <f t="shared" ref="L25:L28" si="25">I25*K25</f>
        <v>0</v>
      </c>
      <c r="M25" s="57">
        <f t="shared" ref="M25:M28" si="26">L25*12</f>
        <v>0</v>
      </c>
      <c r="N25" s="137">
        <f t="shared" si="0"/>
        <v>1</v>
      </c>
      <c r="O25" s="137"/>
      <c r="P25" s="138"/>
      <c r="Q25" s="139">
        <f t="shared" si="1"/>
        <v>800</v>
      </c>
      <c r="R25" s="139">
        <f t="shared" si="2"/>
        <v>9600</v>
      </c>
    </row>
    <row r="26" spans="2:18" s="38" customFormat="1" x14ac:dyDescent="0.25">
      <c r="B26" s="50"/>
      <c r="C26" s="47" t="s">
        <v>3</v>
      </c>
      <c r="D26" s="58">
        <v>5</v>
      </c>
      <c r="E26" s="59">
        <v>0.7</v>
      </c>
      <c r="F26" s="57">
        <f t="shared" ref="F26:F28" si="27">E26*1000</f>
        <v>700</v>
      </c>
      <c r="G26" s="57">
        <f t="shared" si="23"/>
        <v>3500</v>
      </c>
      <c r="H26" s="57">
        <f t="shared" si="24"/>
        <v>42000</v>
      </c>
      <c r="I26" s="58">
        <v>4</v>
      </c>
      <c r="J26" s="108">
        <v>0.9</v>
      </c>
      <c r="K26" s="109">
        <f>J26*1000</f>
        <v>900</v>
      </c>
      <c r="L26" s="109">
        <f t="shared" si="25"/>
        <v>3600</v>
      </c>
      <c r="M26" s="109">
        <f t="shared" si="26"/>
        <v>43200</v>
      </c>
      <c r="N26" s="137">
        <f t="shared" si="0"/>
        <v>1</v>
      </c>
      <c r="O26" s="137"/>
      <c r="P26" s="138"/>
      <c r="Q26" s="139">
        <f t="shared" si="1"/>
        <v>-100</v>
      </c>
      <c r="R26" s="139">
        <f t="shared" si="2"/>
        <v>-1200</v>
      </c>
    </row>
    <row r="27" spans="2:18" s="38" customFormat="1" x14ac:dyDescent="0.25">
      <c r="B27" s="50"/>
      <c r="C27" s="47" t="s">
        <v>7</v>
      </c>
      <c r="D27" s="58">
        <v>15</v>
      </c>
      <c r="E27" s="59">
        <v>0.6</v>
      </c>
      <c r="F27" s="57">
        <f t="shared" si="27"/>
        <v>600</v>
      </c>
      <c r="G27" s="57">
        <f t="shared" si="23"/>
        <v>9000</v>
      </c>
      <c r="H27" s="57">
        <f t="shared" si="24"/>
        <v>108000</v>
      </c>
      <c r="I27" s="58">
        <v>6</v>
      </c>
      <c r="J27" s="108">
        <v>0.8</v>
      </c>
      <c r="K27" s="109">
        <f>J27*1000</f>
        <v>800</v>
      </c>
      <c r="L27" s="109">
        <f t="shared" si="25"/>
        <v>4800</v>
      </c>
      <c r="M27" s="109">
        <f t="shared" si="26"/>
        <v>57600</v>
      </c>
      <c r="N27" s="137">
        <f t="shared" si="0"/>
        <v>9</v>
      </c>
      <c r="O27" s="137"/>
      <c r="P27" s="138"/>
      <c r="Q27" s="139">
        <f t="shared" si="1"/>
        <v>4200</v>
      </c>
      <c r="R27" s="139">
        <f t="shared" si="2"/>
        <v>50400</v>
      </c>
    </row>
    <row r="28" spans="2:18" s="38" customFormat="1" x14ac:dyDescent="0.25">
      <c r="B28" s="50"/>
      <c r="C28" s="47" t="s">
        <v>5</v>
      </c>
      <c r="D28" s="58">
        <v>10</v>
      </c>
      <c r="E28" s="59">
        <v>0.5</v>
      </c>
      <c r="F28" s="57">
        <f t="shared" si="27"/>
        <v>500</v>
      </c>
      <c r="G28" s="57">
        <f t="shared" si="23"/>
        <v>5000</v>
      </c>
      <c r="H28" s="57">
        <f t="shared" si="24"/>
        <v>60000</v>
      </c>
      <c r="I28" s="58">
        <v>6</v>
      </c>
      <c r="J28" s="116">
        <v>0.7</v>
      </c>
      <c r="K28" s="109">
        <f>J28*1000</f>
        <v>700</v>
      </c>
      <c r="L28" s="109">
        <f t="shared" si="25"/>
        <v>4200</v>
      </c>
      <c r="M28" s="109">
        <f t="shared" si="26"/>
        <v>50400</v>
      </c>
      <c r="N28" s="137">
        <f t="shared" si="0"/>
        <v>4</v>
      </c>
      <c r="O28" s="137"/>
      <c r="P28" s="138"/>
      <c r="Q28" s="139">
        <f t="shared" si="1"/>
        <v>800</v>
      </c>
      <c r="R28" s="139">
        <f t="shared" si="2"/>
        <v>9600</v>
      </c>
    </row>
    <row r="29" spans="2:18" s="36" customFormat="1" x14ac:dyDescent="0.25">
      <c r="B29" s="42" t="s">
        <v>174</v>
      </c>
      <c r="C29" s="46" t="s">
        <v>184</v>
      </c>
      <c r="D29" s="42">
        <f>SUM(D30:D33)</f>
        <v>19</v>
      </c>
      <c r="E29" s="42"/>
      <c r="F29" s="55"/>
      <c r="G29" s="55">
        <f>SUM(G30:G33)</f>
        <v>11400</v>
      </c>
      <c r="H29" s="55">
        <f>SUM(H30:H33)</f>
        <v>136800</v>
      </c>
      <c r="I29" s="42">
        <f>SUM(I30:I33)</f>
        <v>17</v>
      </c>
      <c r="J29" s="42"/>
      <c r="K29" s="55"/>
      <c r="L29" s="55">
        <f>SUM(L30:L33)</f>
        <v>13450</v>
      </c>
      <c r="M29" s="55">
        <f>SUM(M30:M33)</f>
        <v>161400</v>
      </c>
      <c r="N29" s="137">
        <f t="shared" si="0"/>
        <v>2</v>
      </c>
      <c r="O29" s="137"/>
      <c r="P29" s="138"/>
      <c r="Q29" s="139">
        <f t="shared" si="1"/>
        <v>-2050</v>
      </c>
      <c r="R29" s="139">
        <f t="shared" si="2"/>
        <v>-24600</v>
      </c>
    </row>
    <row r="30" spans="2:18" s="38" customFormat="1" x14ac:dyDescent="0.25">
      <c r="B30" s="50"/>
      <c r="C30" s="47" t="s">
        <v>10</v>
      </c>
      <c r="D30" s="58">
        <v>1</v>
      </c>
      <c r="E30" s="59">
        <v>0.8</v>
      </c>
      <c r="F30" s="57">
        <f>E30*1000</f>
        <v>800</v>
      </c>
      <c r="G30" s="57">
        <f t="shared" ref="G30:G33" si="28">D30*F30</f>
        <v>800</v>
      </c>
      <c r="H30" s="57">
        <f t="shared" ref="H30:H33" si="29">G30*12</f>
        <v>9600</v>
      </c>
      <c r="I30" s="58">
        <v>1</v>
      </c>
      <c r="J30" s="108">
        <v>0.85</v>
      </c>
      <c r="K30" s="109">
        <f t="shared" ref="K30" si="30">J30*1000</f>
        <v>850</v>
      </c>
      <c r="L30" s="109">
        <f t="shared" ref="L30:L33" si="31">I30*K30</f>
        <v>850</v>
      </c>
      <c r="M30" s="109">
        <f t="shared" ref="M30:M33" si="32">L30*12</f>
        <v>10200</v>
      </c>
      <c r="N30" s="137">
        <f t="shared" si="0"/>
        <v>0</v>
      </c>
      <c r="O30" s="137"/>
      <c r="P30" s="138"/>
      <c r="Q30" s="139">
        <f t="shared" si="1"/>
        <v>-50</v>
      </c>
      <c r="R30" s="139">
        <f t="shared" si="2"/>
        <v>-600</v>
      </c>
    </row>
    <row r="31" spans="2:18" s="38" customFormat="1" x14ac:dyDescent="0.25">
      <c r="B31" s="50"/>
      <c r="C31" s="47" t="s">
        <v>3</v>
      </c>
      <c r="D31" s="58">
        <v>3</v>
      </c>
      <c r="E31" s="59">
        <v>0.7</v>
      </c>
      <c r="F31" s="57">
        <f t="shared" ref="F31:F33" si="33">E31*1000</f>
        <v>700</v>
      </c>
      <c r="G31" s="57">
        <f t="shared" si="28"/>
        <v>2100</v>
      </c>
      <c r="H31" s="57">
        <f t="shared" si="29"/>
        <v>25200</v>
      </c>
      <c r="I31" s="58">
        <v>4</v>
      </c>
      <c r="J31" s="108">
        <v>0.9</v>
      </c>
      <c r="K31" s="109">
        <f>J31*1000</f>
        <v>900</v>
      </c>
      <c r="L31" s="109">
        <f t="shared" si="31"/>
        <v>3600</v>
      </c>
      <c r="M31" s="109">
        <f t="shared" si="32"/>
        <v>43200</v>
      </c>
      <c r="N31" s="137">
        <f t="shared" si="0"/>
        <v>-1</v>
      </c>
      <c r="O31" s="137"/>
      <c r="P31" s="138"/>
      <c r="Q31" s="139">
        <f t="shared" si="1"/>
        <v>-1500</v>
      </c>
      <c r="R31" s="139">
        <f t="shared" si="2"/>
        <v>-18000</v>
      </c>
    </row>
    <row r="32" spans="2:18" s="38" customFormat="1" x14ac:dyDescent="0.25">
      <c r="B32" s="50"/>
      <c r="C32" s="47" t="s">
        <v>4</v>
      </c>
      <c r="D32" s="58">
        <v>10</v>
      </c>
      <c r="E32" s="59">
        <v>0.6</v>
      </c>
      <c r="F32" s="57">
        <f t="shared" si="33"/>
        <v>600</v>
      </c>
      <c r="G32" s="57">
        <f t="shared" si="28"/>
        <v>6000</v>
      </c>
      <c r="H32" s="57">
        <f t="shared" si="29"/>
        <v>72000</v>
      </c>
      <c r="I32" s="58">
        <v>6</v>
      </c>
      <c r="J32" s="108">
        <v>0.8</v>
      </c>
      <c r="K32" s="109">
        <f>J32*1000</f>
        <v>800</v>
      </c>
      <c r="L32" s="109">
        <f t="shared" si="31"/>
        <v>4800</v>
      </c>
      <c r="M32" s="109">
        <f t="shared" si="32"/>
        <v>57600</v>
      </c>
      <c r="N32" s="137">
        <f t="shared" si="0"/>
        <v>4</v>
      </c>
      <c r="O32" s="137"/>
      <c r="P32" s="138"/>
      <c r="Q32" s="139">
        <f t="shared" si="1"/>
        <v>1200</v>
      </c>
      <c r="R32" s="139">
        <f t="shared" si="2"/>
        <v>14400</v>
      </c>
    </row>
    <row r="33" spans="2:18" s="38" customFormat="1" x14ac:dyDescent="0.25">
      <c r="B33" s="50"/>
      <c r="C33" s="47" t="s">
        <v>5</v>
      </c>
      <c r="D33" s="58">
        <v>5</v>
      </c>
      <c r="E33" s="59">
        <v>0.5</v>
      </c>
      <c r="F33" s="57">
        <f t="shared" si="33"/>
        <v>500</v>
      </c>
      <c r="G33" s="57">
        <f t="shared" si="28"/>
        <v>2500</v>
      </c>
      <c r="H33" s="57">
        <f t="shared" si="29"/>
        <v>30000</v>
      </c>
      <c r="I33" s="58">
        <v>6</v>
      </c>
      <c r="J33" s="116">
        <v>0.7</v>
      </c>
      <c r="K33" s="109">
        <f>J33*1000</f>
        <v>700</v>
      </c>
      <c r="L33" s="109">
        <f t="shared" si="31"/>
        <v>4200</v>
      </c>
      <c r="M33" s="109">
        <f t="shared" si="32"/>
        <v>50400</v>
      </c>
      <c r="N33" s="137">
        <f t="shared" si="0"/>
        <v>-1</v>
      </c>
      <c r="O33" s="137"/>
      <c r="P33" s="138"/>
      <c r="Q33" s="139">
        <f t="shared" si="1"/>
        <v>-1700</v>
      </c>
      <c r="R33" s="139">
        <f t="shared" si="2"/>
        <v>-20400</v>
      </c>
    </row>
    <row r="34" spans="2:18" ht="21" customHeight="1" x14ac:dyDescent="0.25">
      <c r="B34" s="51"/>
      <c r="C34" s="46" t="s">
        <v>9</v>
      </c>
      <c r="D34" s="42">
        <f>D4+D9+D14++D19+D24+D29</f>
        <v>168</v>
      </c>
      <c r="E34" s="42"/>
      <c r="F34" s="55"/>
      <c r="G34" s="55">
        <f>G4+G9+G14++G19+G24+G29</f>
        <v>103550</v>
      </c>
      <c r="H34" s="55">
        <f>H4+H9+H14++H19+H24+H29</f>
        <v>1242600</v>
      </c>
      <c r="I34" s="42">
        <f>I4+I9+I14++I19+I24+I29</f>
        <v>111</v>
      </c>
      <c r="J34" s="42"/>
      <c r="K34" s="55"/>
      <c r="L34" s="55">
        <f>L4+L9+L14++L19+L24+L29</f>
        <v>90200</v>
      </c>
      <c r="M34" s="55">
        <f>M4+M9+M14++M19+M24+M29</f>
        <v>1082400</v>
      </c>
      <c r="N34" s="137">
        <f t="shared" si="0"/>
        <v>57</v>
      </c>
      <c r="O34" s="137"/>
      <c r="P34" s="138"/>
      <c r="Q34" s="139">
        <f t="shared" si="1"/>
        <v>13350</v>
      </c>
      <c r="R34" s="139">
        <f t="shared" si="2"/>
        <v>160200</v>
      </c>
    </row>
  </sheetData>
  <autoFilter ref="B3:R34"/>
  <mergeCells count="1">
    <mergeCell ref="B2:H2"/>
  </mergeCells>
  <printOptions horizontalCentered="1"/>
  <pageMargins left="7.8740157480315001E-2" right="0.196850393700787" top="0.35433070866141703" bottom="0.27559055118110198" header="0.31496062992126" footer="0.27559055118110198"/>
  <pageSetup scale="3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R505"/>
  <sheetViews>
    <sheetView view="pageBreakPreview" topLeftCell="B1" zoomScaleNormal="100" zoomScaleSheetLayoutView="100" workbookViewId="0">
      <pane ySplit="4" topLeftCell="A5" activePane="bottomLeft" state="frozen"/>
      <selection pane="bottomLeft" activeCell="B7" sqref="A7:XFD7"/>
    </sheetView>
  </sheetViews>
  <sheetFormatPr defaultColWidth="52.140625" defaultRowHeight="15" x14ac:dyDescent="0.25"/>
  <cols>
    <col min="1" max="1" width="4" style="7" customWidth="1"/>
    <col min="2" max="2" width="6.5703125" style="75" customWidth="1"/>
    <col min="3" max="3" width="42" style="8" customWidth="1"/>
    <col min="4" max="4" width="14.28515625" style="15" customWidth="1"/>
    <col min="5" max="5" width="16.140625" style="15" customWidth="1"/>
    <col min="6" max="6" width="15.7109375" style="11" customWidth="1"/>
    <col min="7" max="7" width="20.85546875" style="1" customWidth="1"/>
    <col min="8" max="8" width="20.42578125" style="7" customWidth="1"/>
    <col min="9" max="9" width="14.28515625" style="15" customWidth="1"/>
    <col min="10" max="10" width="16.140625" style="15" customWidth="1"/>
    <col min="11" max="11" width="15.7109375" style="11" customWidth="1"/>
    <col min="12" max="12" width="20.85546875" style="1" customWidth="1"/>
    <col min="13" max="13" width="20.42578125" style="7" customWidth="1"/>
    <col min="14" max="14" width="14.28515625" style="15" customWidth="1"/>
    <col min="15" max="15" width="16.140625" style="15" customWidth="1"/>
    <col min="16" max="16" width="15.7109375" style="11" customWidth="1"/>
    <col min="17" max="17" width="20.85546875" style="1" customWidth="1"/>
    <col min="18" max="18" width="20.42578125" style="7" customWidth="1"/>
    <col min="19" max="198" width="9.140625" style="7" customWidth="1"/>
    <col min="199" max="199" width="4" style="7" customWidth="1"/>
    <col min="200" max="208" width="52.140625" style="7"/>
    <col min="209" max="209" width="42" style="7" customWidth="1"/>
    <col min="210" max="210" width="12.140625" style="7" customWidth="1"/>
    <col min="211" max="211" width="11.140625" style="7" customWidth="1"/>
    <col min="212" max="212" width="12.28515625" style="7" customWidth="1"/>
    <col min="213" max="454" width="9.140625" style="7" customWidth="1"/>
    <col min="455" max="455" width="4" style="7" customWidth="1"/>
    <col min="456" max="464" width="52.140625" style="7"/>
    <col min="465" max="465" width="42" style="7" customWidth="1"/>
    <col min="466" max="466" width="12.140625" style="7" customWidth="1"/>
    <col min="467" max="467" width="11.140625" style="7" customWidth="1"/>
    <col min="468" max="468" width="12.28515625" style="7" customWidth="1"/>
    <col min="469" max="710" width="9.140625" style="7" customWidth="1"/>
    <col min="711" max="711" width="4" style="7" customWidth="1"/>
    <col min="712" max="720" width="52.140625" style="7"/>
    <col min="721" max="721" width="42" style="7" customWidth="1"/>
    <col min="722" max="722" width="12.140625" style="7" customWidth="1"/>
    <col min="723" max="723" width="11.140625" style="7" customWidth="1"/>
    <col min="724" max="724" width="12.28515625" style="7" customWidth="1"/>
    <col min="725" max="966" width="9.140625" style="7" customWidth="1"/>
    <col min="967" max="967" width="4" style="7" customWidth="1"/>
    <col min="968" max="976" width="52.140625" style="7"/>
    <col min="977" max="977" width="42" style="7" customWidth="1"/>
    <col min="978" max="978" width="12.140625" style="7" customWidth="1"/>
    <col min="979" max="979" width="11.140625" style="7" customWidth="1"/>
    <col min="980" max="980" width="12.28515625" style="7" customWidth="1"/>
    <col min="981" max="1222" width="9.140625" style="7" customWidth="1"/>
    <col min="1223" max="1223" width="4" style="7" customWidth="1"/>
    <col min="1224" max="1232" width="52.140625" style="7"/>
    <col min="1233" max="1233" width="42" style="7" customWidth="1"/>
    <col min="1234" max="1234" width="12.140625" style="7" customWidth="1"/>
    <col min="1235" max="1235" width="11.140625" style="7" customWidth="1"/>
    <col min="1236" max="1236" width="12.28515625" style="7" customWidth="1"/>
    <col min="1237" max="1478" width="9.140625" style="7" customWidth="1"/>
    <col min="1479" max="1479" width="4" style="7" customWidth="1"/>
    <col min="1480" max="1488" width="52.140625" style="7"/>
    <col min="1489" max="1489" width="42" style="7" customWidth="1"/>
    <col min="1490" max="1490" width="12.140625" style="7" customWidth="1"/>
    <col min="1491" max="1491" width="11.140625" style="7" customWidth="1"/>
    <col min="1492" max="1492" width="12.28515625" style="7" customWidth="1"/>
    <col min="1493" max="1734" width="9.140625" style="7" customWidth="1"/>
    <col min="1735" max="1735" width="4" style="7" customWidth="1"/>
    <col min="1736" max="1744" width="52.140625" style="7"/>
    <col min="1745" max="1745" width="42" style="7" customWidth="1"/>
    <col min="1746" max="1746" width="12.140625" style="7" customWidth="1"/>
    <col min="1747" max="1747" width="11.140625" style="7" customWidth="1"/>
    <col min="1748" max="1748" width="12.28515625" style="7" customWidth="1"/>
    <col min="1749" max="1990" width="9.140625" style="7" customWidth="1"/>
    <col min="1991" max="1991" width="4" style="7" customWidth="1"/>
    <col min="1992" max="2000" width="52.140625" style="7"/>
    <col min="2001" max="2001" width="42" style="7" customWidth="1"/>
    <col min="2002" max="2002" width="12.140625" style="7" customWidth="1"/>
    <col min="2003" max="2003" width="11.140625" style="7" customWidth="1"/>
    <col min="2004" max="2004" width="12.28515625" style="7" customWidth="1"/>
    <col min="2005" max="2246" width="9.140625" style="7" customWidth="1"/>
    <col min="2247" max="2247" width="4" style="7" customWidth="1"/>
    <col min="2248" max="2256" width="52.140625" style="7"/>
    <col min="2257" max="2257" width="42" style="7" customWidth="1"/>
    <col min="2258" max="2258" width="12.140625" style="7" customWidth="1"/>
    <col min="2259" max="2259" width="11.140625" style="7" customWidth="1"/>
    <col min="2260" max="2260" width="12.28515625" style="7" customWidth="1"/>
    <col min="2261" max="2502" width="9.140625" style="7" customWidth="1"/>
    <col min="2503" max="2503" width="4" style="7" customWidth="1"/>
    <col min="2504" max="2512" width="52.140625" style="7"/>
    <col min="2513" max="2513" width="42" style="7" customWidth="1"/>
    <col min="2514" max="2514" width="12.140625" style="7" customWidth="1"/>
    <col min="2515" max="2515" width="11.140625" style="7" customWidth="1"/>
    <col min="2516" max="2516" width="12.28515625" style="7" customWidth="1"/>
    <col min="2517" max="2758" width="9.140625" style="7" customWidth="1"/>
    <col min="2759" max="2759" width="4" style="7" customWidth="1"/>
    <col min="2760" max="2768" width="52.140625" style="7"/>
    <col min="2769" max="2769" width="42" style="7" customWidth="1"/>
    <col min="2770" max="2770" width="12.140625" style="7" customWidth="1"/>
    <col min="2771" max="2771" width="11.140625" style="7" customWidth="1"/>
    <col min="2772" max="2772" width="12.28515625" style="7" customWidth="1"/>
    <col min="2773" max="3014" width="9.140625" style="7" customWidth="1"/>
    <col min="3015" max="3015" width="4" style="7" customWidth="1"/>
    <col min="3016" max="3024" width="52.140625" style="7"/>
    <col min="3025" max="3025" width="42" style="7" customWidth="1"/>
    <col min="3026" max="3026" width="12.140625" style="7" customWidth="1"/>
    <col min="3027" max="3027" width="11.140625" style="7" customWidth="1"/>
    <col min="3028" max="3028" width="12.28515625" style="7" customWidth="1"/>
    <col min="3029" max="3270" width="9.140625" style="7" customWidth="1"/>
    <col min="3271" max="3271" width="4" style="7" customWidth="1"/>
    <col min="3272" max="3280" width="52.140625" style="7"/>
    <col min="3281" max="3281" width="42" style="7" customWidth="1"/>
    <col min="3282" max="3282" width="12.140625" style="7" customWidth="1"/>
    <col min="3283" max="3283" width="11.140625" style="7" customWidth="1"/>
    <col min="3284" max="3284" width="12.28515625" style="7" customWidth="1"/>
    <col min="3285" max="3526" width="9.140625" style="7" customWidth="1"/>
    <col min="3527" max="3527" width="4" style="7" customWidth="1"/>
    <col min="3528" max="3536" width="52.140625" style="7"/>
    <col min="3537" max="3537" width="42" style="7" customWidth="1"/>
    <col min="3538" max="3538" width="12.140625" style="7" customWidth="1"/>
    <col min="3539" max="3539" width="11.140625" style="7" customWidth="1"/>
    <col min="3540" max="3540" width="12.28515625" style="7" customWidth="1"/>
    <col min="3541" max="3782" width="9.140625" style="7" customWidth="1"/>
    <col min="3783" max="3783" width="4" style="7" customWidth="1"/>
    <col min="3784" max="3792" width="52.140625" style="7"/>
    <col min="3793" max="3793" width="42" style="7" customWidth="1"/>
    <col min="3794" max="3794" width="12.140625" style="7" customWidth="1"/>
    <col min="3795" max="3795" width="11.140625" style="7" customWidth="1"/>
    <col min="3796" max="3796" width="12.28515625" style="7" customWidth="1"/>
    <col min="3797" max="4038" width="9.140625" style="7" customWidth="1"/>
    <col min="4039" max="4039" width="4" style="7" customWidth="1"/>
    <col min="4040" max="4048" width="52.140625" style="7"/>
    <col min="4049" max="4049" width="42" style="7" customWidth="1"/>
    <col min="4050" max="4050" width="12.140625" style="7" customWidth="1"/>
    <col min="4051" max="4051" width="11.140625" style="7" customWidth="1"/>
    <col min="4052" max="4052" width="12.28515625" style="7" customWidth="1"/>
    <col min="4053" max="4294" width="9.140625" style="7" customWidth="1"/>
    <col min="4295" max="4295" width="4" style="7" customWidth="1"/>
    <col min="4296" max="4304" width="52.140625" style="7"/>
    <col min="4305" max="4305" width="42" style="7" customWidth="1"/>
    <col min="4306" max="4306" width="12.140625" style="7" customWidth="1"/>
    <col min="4307" max="4307" width="11.140625" style="7" customWidth="1"/>
    <col min="4308" max="4308" width="12.28515625" style="7" customWidth="1"/>
    <col min="4309" max="4550" width="9.140625" style="7" customWidth="1"/>
    <col min="4551" max="4551" width="4" style="7" customWidth="1"/>
    <col min="4552" max="4560" width="52.140625" style="7"/>
    <col min="4561" max="4561" width="42" style="7" customWidth="1"/>
    <col min="4562" max="4562" width="12.140625" style="7" customWidth="1"/>
    <col min="4563" max="4563" width="11.140625" style="7" customWidth="1"/>
    <col min="4564" max="4564" width="12.28515625" style="7" customWidth="1"/>
    <col min="4565" max="4806" width="9.140625" style="7" customWidth="1"/>
    <col min="4807" max="4807" width="4" style="7" customWidth="1"/>
    <col min="4808" max="4816" width="52.140625" style="7"/>
    <col min="4817" max="4817" width="42" style="7" customWidth="1"/>
    <col min="4818" max="4818" width="12.140625" style="7" customWidth="1"/>
    <col min="4819" max="4819" width="11.140625" style="7" customWidth="1"/>
    <col min="4820" max="4820" width="12.28515625" style="7" customWidth="1"/>
    <col min="4821" max="5062" width="9.140625" style="7" customWidth="1"/>
    <col min="5063" max="5063" width="4" style="7" customWidth="1"/>
    <col min="5064" max="5072" width="52.140625" style="7"/>
    <col min="5073" max="5073" width="42" style="7" customWidth="1"/>
    <col min="5074" max="5074" width="12.140625" style="7" customWidth="1"/>
    <col min="5075" max="5075" width="11.140625" style="7" customWidth="1"/>
    <col min="5076" max="5076" width="12.28515625" style="7" customWidth="1"/>
    <col min="5077" max="5318" width="9.140625" style="7" customWidth="1"/>
    <col min="5319" max="5319" width="4" style="7" customWidth="1"/>
    <col min="5320" max="5328" width="52.140625" style="7"/>
    <col min="5329" max="5329" width="42" style="7" customWidth="1"/>
    <col min="5330" max="5330" width="12.140625" style="7" customWidth="1"/>
    <col min="5331" max="5331" width="11.140625" style="7" customWidth="1"/>
    <col min="5332" max="5332" width="12.28515625" style="7" customWidth="1"/>
    <col min="5333" max="5574" width="9.140625" style="7" customWidth="1"/>
    <col min="5575" max="5575" width="4" style="7" customWidth="1"/>
    <col min="5576" max="5584" width="52.140625" style="7"/>
    <col min="5585" max="5585" width="42" style="7" customWidth="1"/>
    <col min="5586" max="5586" width="12.140625" style="7" customWidth="1"/>
    <col min="5587" max="5587" width="11.140625" style="7" customWidth="1"/>
    <col min="5588" max="5588" width="12.28515625" style="7" customWidth="1"/>
    <col min="5589" max="5830" width="9.140625" style="7" customWidth="1"/>
    <col min="5831" max="5831" width="4" style="7" customWidth="1"/>
    <col min="5832" max="5840" width="52.140625" style="7"/>
    <col min="5841" max="5841" width="42" style="7" customWidth="1"/>
    <col min="5842" max="5842" width="12.140625" style="7" customWidth="1"/>
    <col min="5843" max="5843" width="11.140625" style="7" customWidth="1"/>
    <col min="5844" max="5844" width="12.28515625" style="7" customWidth="1"/>
    <col min="5845" max="6086" width="9.140625" style="7" customWidth="1"/>
    <col min="6087" max="6087" width="4" style="7" customWidth="1"/>
    <col min="6088" max="6096" width="52.140625" style="7"/>
    <col min="6097" max="6097" width="42" style="7" customWidth="1"/>
    <col min="6098" max="6098" width="12.140625" style="7" customWidth="1"/>
    <col min="6099" max="6099" width="11.140625" style="7" customWidth="1"/>
    <col min="6100" max="6100" width="12.28515625" style="7" customWidth="1"/>
    <col min="6101" max="6342" width="9.140625" style="7" customWidth="1"/>
    <col min="6343" max="6343" width="4" style="7" customWidth="1"/>
    <col min="6344" max="6352" width="52.140625" style="7"/>
    <col min="6353" max="6353" width="42" style="7" customWidth="1"/>
    <col min="6354" max="6354" width="12.140625" style="7" customWidth="1"/>
    <col min="6355" max="6355" width="11.140625" style="7" customWidth="1"/>
    <col min="6356" max="6356" width="12.28515625" style="7" customWidth="1"/>
    <col min="6357" max="6598" width="9.140625" style="7" customWidth="1"/>
    <col min="6599" max="6599" width="4" style="7" customWidth="1"/>
    <col min="6600" max="6608" width="52.140625" style="7"/>
    <col min="6609" max="6609" width="42" style="7" customWidth="1"/>
    <col min="6610" max="6610" width="12.140625" style="7" customWidth="1"/>
    <col min="6611" max="6611" width="11.140625" style="7" customWidth="1"/>
    <col min="6612" max="6612" width="12.28515625" style="7" customWidth="1"/>
    <col min="6613" max="6854" width="9.140625" style="7" customWidth="1"/>
    <col min="6855" max="6855" width="4" style="7" customWidth="1"/>
    <col min="6856" max="6864" width="52.140625" style="7"/>
    <col min="6865" max="6865" width="42" style="7" customWidth="1"/>
    <col min="6866" max="6866" width="12.140625" style="7" customWidth="1"/>
    <col min="6867" max="6867" width="11.140625" style="7" customWidth="1"/>
    <col min="6868" max="6868" width="12.28515625" style="7" customWidth="1"/>
    <col min="6869" max="7110" width="9.140625" style="7" customWidth="1"/>
    <col min="7111" max="7111" width="4" style="7" customWidth="1"/>
    <col min="7112" max="7120" width="52.140625" style="7"/>
    <col min="7121" max="7121" width="42" style="7" customWidth="1"/>
    <col min="7122" max="7122" width="12.140625" style="7" customWidth="1"/>
    <col min="7123" max="7123" width="11.140625" style="7" customWidth="1"/>
    <col min="7124" max="7124" width="12.28515625" style="7" customWidth="1"/>
    <col min="7125" max="7366" width="9.140625" style="7" customWidth="1"/>
    <col min="7367" max="7367" width="4" style="7" customWidth="1"/>
    <col min="7368" max="7376" width="52.140625" style="7"/>
    <col min="7377" max="7377" width="42" style="7" customWidth="1"/>
    <col min="7378" max="7378" width="12.140625" style="7" customWidth="1"/>
    <col min="7379" max="7379" width="11.140625" style="7" customWidth="1"/>
    <col min="7380" max="7380" width="12.28515625" style="7" customWidth="1"/>
    <col min="7381" max="7622" width="9.140625" style="7" customWidth="1"/>
    <col min="7623" max="7623" width="4" style="7" customWidth="1"/>
    <col min="7624" max="7632" width="52.140625" style="7"/>
    <col min="7633" max="7633" width="42" style="7" customWidth="1"/>
    <col min="7634" max="7634" width="12.140625" style="7" customWidth="1"/>
    <col min="7635" max="7635" width="11.140625" style="7" customWidth="1"/>
    <col min="7636" max="7636" width="12.28515625" style="7" customWidth="1"/>
    <col min="7637" max="7878" width="9.140625" style="7" customWidth="1"/>
    <col min="7879" max="7879" width="4" style="7" customWidth="1"/>
    <col min="7880" max="7888" width="52.140625" style="7"/>
    <col min="7889" max="7889" width="42" style="7" customWidth="1"/>
    <col min="7890" max="7890" width="12.140625" style="7" customWidth="1"/>
    <col min="7891" max="7891" width="11.140625" style="7" customWidth="1"/>
    <col min="7892" max="7892" width="12.28515625" style="7" customWidth="1"/>
    <col min="7893" max="8134" width="9.140625" style="7" customWidth="1"/>
    <col min="8135" max="8135" width="4" style="7" customWidth="1"/>
    <col min="8136" max="8144" width="52.140625" style="7"/>
    <col min="8145" max="8145" width="42" style="7" customWidth="1"/>
    <col min="8146" max="8146" width="12.140625" style="7" customWidth="1"/>
    <col min="8147" max="8147" width="11.140625" style="7" customWidth="1"/>
    <col min="8148" max="8148" width="12.28515625" style="7" customWidth="1"/>
    <col min="8149" max="8390" width="9.140625" style="7" customWidth="1"/>
    <col min="8391" max="8391" width="4" style="7" customWidth="1"/>
    <col min="8392" max="8400" width="52.140625" style="7"/>
    <col min="8401" max="8401" width="42" style="7" customWidth="1"/>
    <col min="8402" max="8402" width="12.140625" style="7" customWidth="1"/>
    <col min="8403" max="8403" width="11.140625" style="7" customWidth="1"/>
    <col min="8404" max="8404" width="12.28515625" style="7" customWidth="1"/>
    <col min="8405" max="8646" width="9.140625" style="7" customWidth="1"/>
    <col min="8647" max="8647" width="4" style="7" customWidth="1"/>
    <col min="8648" max="8656" width="52.140625" style="7"/>
    <col min="8657" max="8657" width="42" style="7" customWidth="1"/>
    <col min="8658" max="8658" width="12.140625" style="7" customWidth="1"/>
    <col min="8659" max="8659" width="11.140625" style="7" customWidth="1"/>
    <col min="8660" max="8660" width="12.28515625" style="7" customWidth="1"/>
    <col min="8661" max="8902" width="9.140625" style="7" customWidth="1"/>
    <col min="8903" max="8903" width="4" style="7" customWidth="1"/>
    <col min="8904" max="8912" width="52.140625" style="7"/>
    <col min="8913" max="8913" width="42" style="7" customWidth="1"/>
    <col min="8914" max="8914" width="12.140625" style="7" customWidth="1"/>
    <col min="8915" max="8915" width="11.140625" style="7" customWidth="1"/>
    <col min="8916" max="8916" width="12.28515625" style="7" customWidth="1"/>
    <col min="8917" max="9158" width="9.140625" style="7" customWidth="1"/>
    <col min="9159" max="9159" width="4" style="7" customWidth="1"/>
    <col min="9160" max="9168" width="52.140625" style="7"/>
    <col min="9169" max="9169" width="42" style="7" customWidth="1"/>
    <col min="9170" max="9170" width="12.140625" style="7" customWidth="1"/>
    <col min="9171" max="9171" width="11.140625" style="7" customWidth="1"/>
    <col min="9172" max="9172" width="12.28515625" style="7" customWidth="1"/>
    <col min="9173" max="9414" width="9.140625" style="7" customWidth="1"/>
    <col min="9415" max="9415" width="4" style="7" customWidth="1"/>
    <col min="9416" max="9424" width="52.140625" style="7"/>
    <col min="9425" max="9425" width="42" style="7" customWidth="1"/>
    <col min="9426" max="9426" width="12.140625" style="7" customWidth="1"/>
    <col min="9427" max="9427" width="11.140625" style="7" customWidth="1"/>
    <col min="9428" max="9428" width="12.28515625" style="7" customWidth="1"/>
    <col min="9429" max="9670" width="9.140625" style="7" customWidth="1"/>
    <col min="9671" max="9671" width="4" style="7" customWidth="1"/>
    <col min="9672" max="9680" width="52.140625" style="7"/>
    <col min="9681" max="9681" width="42" style="7" customWidth="1"/>
    <col min="9682" max="9682" width="12.140625" style="7" customWidth="1"/>
    <col min="9683" max="9683" width="11.140625" style="7" customWidth="1"/>
    <col min="9684" max="9684" width="12.28515625" style="7" customWidth="1"/>
    <col min="9685" max="9926" width="9.140625" style="7" customWidth="1"/>
    <col min="9927" max="9927" width="4" style="7" customWidth="1"/>
    <col min="9928" max="9936" width="52.140625" style="7"/>
    <col min="9937" max="9937" width="42" style="7" customWidth="1"/>
    <col min="9938" max="9938" width="12.140625" style="7" customWidth="1"/>
    <col min="9939" max="9939" width="11.140625" style="7" customWidth="1"/>
    <col min="9940" max="9940" width="12.28515625" style="7" customWidth="1"/>
    <col min="9941" max="10182" width="9.140625" style="7" customWidth="1"/>
    <col min="10183" max="10183" width="4" style="7" customWidth="1"/>
    <col min="10184" max="10192" width="52.140625" style="7"/>
    <col min="10193" max="10193" width="42" style="7" customWidth="1"/>
    <col min="10194" max="10194" width="12.140625" style="7" customWidth="1"/>
    <col min="10195" max="10195" width="11.140625" style="7" customWidth="1"/>
    <col min="10196" max="10196" width="12.28515625" style="7" customWidth="1"/>
    <col min="10197" max="10438" width="9.140625" style="7" customWidth="1"/>
    <col min="10439" max="10439" width="4" style="7" customWidth="1"/>
    <col min="10440" max="10448" width="52.140625" style="7"/>
    <col min="10449" max="10449" width="42" style="7" customWidth="1"/>
    <col min="10450" max="10450" width="12.140625" style="7" customWidth="1"/>
    <col min="10451" max="10451" width="11.140625" style="7" customWidth="1"/>
    <col min="10452" max="10452" width="12.28515625" style="7" customWidth="1"/>
    <col min="10453" max="10694" width="9.140625" style="7" customWidth="1"/>
    <col min="10695" max="10695" width="4" style="7" customWidth="1"/>
    <col min="10696" max="10704" width="52.140625" style="7"/>
    <col min="10705" max="10705" width="42" style="7" customWidth="1"/>
    <col min="10706" max="10706" width="12.140625" style="7" customWidth="1"/>
    <col min="10707" max="10707" width="11.140625" style="7" customWidth="1"/>
    <col min="10708" max="10708" width="12.28515625" style="7" customWidth="1"/>
    <col min="10709" max="10950" width="9.140625" style="7" customWidth="1"/>
    <col min="10951" max="10951" width="4" style="7" customWidth="1"/>
    <col min="10952" max="10960" width="52.140625" style="7"/>
    <col min="10961" max="10961" width="42" style="7" customWidth="1"/>
    <col min="10962" max="10962" width="12.140625" style="7" customWidth="1"/>
    <col min="10963" max="10963" width="11.140625" style="7" customWidth="1"/>
    <col min="10964" max="10964" width="12.28515625" style="7" customWidth="1"/>
    <col min="10965" max="11206" width="9.140625" style="7" customWidth="1"/>
    <col min="11207" max="11207" width="4" style="7" customWidth="1"/>
    <col min="11208" max="11216" width="52.140625" style="7"/>
    <col min="11217" max="11217" width="42" style="7" customWidth="1"/>
    <col min="11218" max="11218" width="12.140625" style="7" customWidth="1"/>
    <col min="11219" max="11219" width="11.140625" style="7" customWidth="1"/>
    <col min="11220" max="11220" width="12.28515625" style="7" customWidth="1"/>
    <col min="11221" max="11462" width="9.140625" style="7" customWidth="1"/>
    <col min="11463" max="11463" width="4" style="7" customWidth="1"/>
    <col min="11464" max="11472" width="52.140625" style="7"/>
    <col min="11473" max="11473" width="42" style="7" customWidth="1"/>
    <col min="11474" max="11474" width="12.140625" style="7" customWidth="1"/>
    <col min="11475" max="11475" width="11.140625" style="7" customWidth="1"/>
    <col min="11476" max="11476" width="12.28515625" style="7" customWidth="1"/>
    <col min="11477" max="11718" width="9.140625" style="7" customWidth="1"/>
    <col min="11719" max="11719" width="4" style="7" customWidth="1"/>
    <col min="11720" max="11728" width="52.140625" style="7"/>
    <col min="11729" max="11729" width="42" style="7" customWidth="1"/>
    <col min="11730" max="11730" width="12.140625" style="7" customWidth="1"/>
    <col min="11731" max="11731" width="11.140625" style="7" customWidth="1"/>
    <col min="11732" max="11732" width="12.28515625" style="7" customWidth="1"/>
    <col min="11733" max="11974" width="9.140625" style="7" customWidth="1"/>
    <col min="11975" max="11975" width="4" style="7" customWidth="1"/>
    <col min="11976" max="11984" width="52.140625" style="7"/>
    <col min="11985" max="11985" width="42" style="7" customWidth="1"/>
    <col min="11986" max="11986" width="12.140625" style="7" customWidth="1"/>
    <col min="11987" max="11987" width="11.140625" style="7" customWidth="1"/>
    <col min="11988" max="11988" width="12.28515625" style="7" customWidth="1"/>
    <col min="11989" max="12230" width="9.140625" style="7" customWidth="1"/>
    <col min="12231" max="12231" width="4" style="7" customWidth="1"/>
    <col min="12232" max="12240" width="52.140625" style="7"/>
    <col min="12241" max="12241" width="42" style="7" customWidth="1"/>
    <col min="12242" max="12242" width="12.140625" style="7" customWidth="1"/>
    <col min="12243" max="12243" width="11.140625" style="7" customWidth="1"/>
    <col min="12244" max="12244" width="12.28515625" style="7" customWidth="1"/>
    <col min="12245" max="12486" width="9.140625" style="7" customWidth="1"/>
    <col min="12487" max="12487" width="4" style="7" customWidth="1"/>
    <col min="12488" max="12496" width="52.140625" style="7"/>
    <col min="12497" max="12497" width="42" style="7" customWidth="1"/>
    <col min="12498" max="12498" width="12.140625" style="7" customWidth="1"/>
    <col min="12499" max="12499" width="11.140625" style="7" customWidth="1"/>
    <col min="12500" max="12500" width="12.28515625" style="7" customWidth="1"/>
    <col min="12501" max="12742" width="9.140625" style="7" customWidth="1"/>
    <col min="12743" max="12743" width="4" style="7" customWidth="1"/>
    <col min="12744" max="12752" width="52.140625" style="7"/>
    <col min="12753" max="12753" width="42" style="7" customWidth="1"/>
    <col min="12754" max="12754" width="12.140625" style="7" customWidth="1"/>
    <col min="12755" max="12755" width="11.140625" style="7" customWidth="1"/>
    <col min="12756" max="12756" width="12.28515625" style="7" customWidth="1"/>
    <col min="12757" max="12998" width="9.140625" style="7" customWidth="1"/>
    <col min="12999" max="12999" width="4" style="7" customWidth="1"/>
    <col min="13000" max="13008" width="52.140625" style="7"/>
    <col min="13009" max="13009" width="42" style="7" customWidth="1"/>
    <col min="13010" max="13010" width="12.140625" style="7" customWidth="1"/>
    <col min="13011" max="13011" width="11.140625" style="7" customWidth="1"/>
    <col min="13012" max="13012" width="12.28515625" style="7" customWidth="1"/>
    <col min="13013" max="13254" width="9.140625" style="7" customWidth="1"/>
    <col min="13255" max="13255" width="4" style="7" customWidth="1"/>
    <col min="13256" max="13264" width="52.140625" style="7"/>
    <col min="13265" max="13265" width="42" style="7" customWidth="1"/>
    <col min="13266" max="13266" width="12.140625" style="7" customWidth="1"/>
    <col min="13267" max="13267" width="11.140625" style="7" customWidth="1"/>
    <col min="13268" max="13268" width="12.28515625" style="7" customWidth="1"/>
    <col min="13269" max="13510" width="9.140625" style="7" customWidth="1"/>
    <col min="13511" max="13511" width="4" style="7" customWidth="1"/>
    <col min="13512" max="13520" width="52.140625" style="7"/>
    <col min="13521" max="13521" width="42" style="7" customWidth="1"/>
    <col min="13522" max="13522" width="12.140625" style="7" customWidth="1"/>
    <col min="13523" max="13523" width="11.140625" style="7" customWidth="1"/>
    <col min="13524" max="13524" width="12.28515625" style="7" customWidth="1"/>
    <col min="13525" max="13766" width="9.140625" style="7" customWidth="1"/>
    <col min="13767" max="13767" width="4" style="7" customWidth="1"/>
    <col min="13768" max="13776" width="52.140625" style="7"/>
    <col min="13777" max="13777" width="42" style="7" customWidth="1"/>
    <col min="13778" max="13778" width="12.140625" style="7" customWidth="1"/>
    <col min="13779" max="13779" width="11.140625" style="7" customWidth="1"/>
    <col min="13780" max="13780" width="12.28515625" style="7" customWidth="1"/>
    <col min="13781" max="14022" width="9.140625" style="7" customWidth="1"/>
    <col min="14023" max="14023" width="4" style="7" customWidth="1"/>
    <col min="14024" max="14032" width="52.140625" style="7"/>
    <col min="14033" max="14033" width="42" style="7" customWidth="1"/>
    <col min="14034" max="14034" width="12.140625" style="7" customWidth="1"/>
    <col min="14035" max="14035" width="11.140625" style="7" customWidth="1"/>
    <col min="14036" max="14036" width="12.28515625" style="7" customWidth="1"/>
    <col min="14037" max="14278" width="9.140625" style="7" customWidth="1"/>
    <col min="14279" max="14279" width="4" style="7" customWidth="1"/>
    <col min="14280" max="14288" width="52.140625" style="7"/>
    <col min="14289" max="14289" width="42" style="7" customWidth="1"/>
    <col min="14290" max="14290" width="12.140625" style="7" customWidth="1"/>
    <col min="14291" max="14291" width="11.140625" style="7" customWidth="1"/>
    <col min="14292" max="14292" width="12.28515625" style="7" customWidth="1"/>
    <col min="14293" max="14534" width="9.140625" style="7" customWidth="1"/>
    <col min="14535" max="14535" width="4" style="7" customWidth="1"/>
    <col min="14536" max="14544" width="52.140625" style="7"/>
    <col min="14545" max="14545" width="42" style="7" customWidth="1"/>
    <col min="14546" max="14546" width="12.140625" style="7" customWidth="1"/>
    <col min="14547" max="14547" width="11.140625" style="7" customWidth="1"/>
    <col min="14548" max="14548" width="12.28515625" style="7" customWidth="1"/>
    <col min="14549" max="14790" width="9.140625" style="7" customWidth="1"/>
    <col min="14791" max="14791" width="4" style="7" customWidth="1"/>
    <col min="14792" max="14800" width="52.140625" style="7"/>
    <col min="14801" max="14801" width="42" style="7" customWidth="1"/>
    <col min="14802" max="14802" width="12.140625" style="7" customWidth="1"/>
    <col min="14803" max="14803" width="11.140625" style="7" customWidth="1"/>
    <col min="14804" max="14804" width="12.28515625" style="7" customWidth="1"/>
    <col min="14805" max="15046" width="9.140625" style="7" customWidth="1"/>
    <col min="15047" max="15047" width="4" style="7" customWidth="1"/>
    <col min="15048" max="15056" width="52.140625" style="7"/>
    <col min="15057" max="15057" width="42" style="7" customWidth="1"/>
    <col min="15058" max="15058" width="12.140625" style="7" customWidth="1"/>
    <col min="15059" max="15059" width="11.140625" style="7" customWidth="1"/>
    <col min="15060" max="15060" width="12.28515625" style="7" customWidth="1"/>
    <col min="15061" max="15302" width="9.140625" style="7" customWidth="1"/>
    <col min="15303" max="15303" width="4" style="7" customWidth="1"/>
    <col min="15304" max="15312" width="52.140625" style="7"/>
    <col min="15313" max="15313" width="42" style="7" customWidth="1"/>
    <col min="15314" max="15314" width="12.140625" style="7" customWidth="1"/>
    <col min="15315" max="15315" width="11.140625" style="7" customWidth="1"/>
    <col min="15316" max="15316" width="12.28515625" style="7" customWidth="1"/>
    <col min="15317" max="15558" width="9.140625" style="7" customWidth="1"/>
    <col min="15559" max="15559" width="4" style="7" customWidth="1"/>
    <col min="15560" max="15568" width="52.140625" style="7"/>
    <col min="15569" max="15569" width="42" style="7" customWidth="1"/>
    <col min="15570" max="15570" width="12.140625" style="7" customWidth="1"/>
    <col min="15571" max="15571" width="11.140625" style="7" customWidth="1"/>
    <col min="15572" max="15572" width="12.28515625" style="7" customWidth="1"/>
    <col min="15573" max="15814" width="9.140625" style="7" customWidth="1"/>
    <col min="15815" max="15815" width="4" style="7" customWidth="1"/>
    <col min="15816" max="15824" width="52.140625" style="7"/>
    <col min="15825" max="15825" width="42" style="7" customWidth="1"/>
    <col min="15826" max="15826" width="12.140625" style="7" customWidth="1"/>
    <col min="15827" max="15827" width="11.140625" style="7" customWidth="1"/>
    <col min="15828" max="15828" width="12.28515625" style="7" customWidth="1"/>
    <col min="15829" max="16070" width="9.140625" style="7" customWidth="1"/>
    <col min="16071" max="16071" width="4" style="7" customWidth="1"/>
    <col min="16072" max="16080" width="52.140625" style="7"/>
    <col min="16081" max="16081" width="42" style="7" customWidth="1"/>
    <col min="16082" max="16082" width="12.140625" style="7" customWidth="1"/>
    <col min="16083" max="16083" width="11.140625" style="7" customWidth="1"/>
    <col min="16084" max="16084" width="12.28515625" style="7" customWidth="1"/>
    <col min="16085" max="16326" width="9.140625" style="7" customWidth="1"/>
    <col min="16327" max="16327" width="4" style="7" customWidth="1"/>
    <col min="16328" max="16384" width="52.140625" style="7"/>
  </cols>
  <sheetData>
    <row r="1" spans="2:18" s="5" customFormat="1" ht="26.25" customHeight="1" x14ac:dyDescent="0.25">
      <c r="B1" s="73"/>
      <c r="C1" s="3"/>
      <c r="D1" s="4"/>
      <c r="E1" s="4"/>
      <c r="F1" s="12"/>
      <c r="H1" s="16" t="s">
        <v>156</v>
      </c>
      <c r="I1" s="4"/>
      <c r="J1" s="4"/>
      <c r="K1" s="12"/>
      <c r="M1" s="16" t="s">
        <v>156</v>
      </c>
      <c r="N1" s="4"/>
      <c r="O1" s="4"/>
      <c r="P1" s="12"/>
      <c r="R1" s="16" t="s">
        <v>156</v>
      </c>
    </row>
    <row r="2" spans="2:18" s="6" customFormat="1" ht="52.5" customHeight="1" x14ac:dyDescent="0.25">
      <c r="B2" s="317" t="s">
        <v>188</v>
      </c>
      <c r="C2" s="317"/>
      <c r="D2" s="317"/>
      <c r="E2" s="317"/>
      <c r="F2" s="317"/>
      <c r="G2" s="317"/>
      <c r="H2" s="317"/>
    </row>
    <row r="3" spans="2:18" s="2" customFormat="1" ht="75" x14ac:dyDescent="0.25">
      <c r="B3" s="72"/>
      <c r="C3" s="23" t="s">
        <v>160</v>
      </c>
      <c r="D3" s="98" t="s">
        <v>0</v>
      </c>
      <c r="E3" s="99" t="s">
        <v>161</v>
      </c>
      <c r="F3" s="100" t="s">
        <v>162</v>
      </c>
      <c r="G3" s="100" t="s">
        <v>163</v>
      </c>
      <c r="H3" s="100" t="s">
        <v>164</v>
      </c>
      <c r="I3" s="101" t="s">
        <v>0</v>
      </c>
      <c r="J3" s="102" t="s">
        <v>161</v>
      </c>
      <c r="K3" s="103" t="s">
        <v>162</v>
      </c>
      <c r="L3" s="103" t="s">
        <v>163</v>
      </c>
      <c r="M3" s="103" t="s">
        <v>164</v>
      </c>
      <c r="N3" s="104" t="s">
        <v>0</v>
      </c>
      <c r="O3" s="105" t="s">
        <v>161</v>
      </c>
      <c r="P3" s="106" t="s">
        <v>162</v>
      </c>
      <c r="Q3" s="106" t="s">
        <v>163</v>
      </c>
      <c r="R3" s="106" t="s">
        <v>164</v>
      </c>
    </row>
    <row r="4" spans="2:18" s="13" customFormat="1" ht="39.75" customHeight="1" x14ac:dyDescent="0.25">
      <c r="B4" s="71" t="s">
        <v>169</v>
      </c>
      <c r="C4" s="66" t="s">
        <v>70</v>
      </c>
      <c r="D4" s="42">
        <f>SUM(D5:D14)</f>
        <v>42</v>
      </c>
      <c r="E4" s="42"/>
      <c r="F4" s="54"/>
      <c r="G4" s="54">
        <f>SUM(G5:G14)</f>
        <v>30700</v>
      </c>
      <c r="H4" s="54">
        <f>SUM(H5:H14)</f>
        <v>368400</v>
      </c>
      <c r="I4" s="42">
        <f>SUM(I5:I14)</f>
        <v>26</v>
      </c>
      <c r="J4" s="42"/>
      <c r="K4" s="54"/>
      <c r="L4" s="54">
        <f>SUM(L5:L14)</f>
        <v>20250</v>
      </c>
      <c r="M4" s="54">
        <f>SUM(M5:M14)</f>
        <v>243000</v>
      </c>
      <c r="N4" s="42">
        <f>SUM(N5:N14)</f>
        <v>42</v>
      </c>
      <c r="O4" s="42"/>
      <c r="P4" s="54"/>
      <c r="Q4" s="54">
        <f>SUM(Q5:Q14)</f>
        <v>30700</v>
      </c>
      <c r="R4" s="54">
        <f>SUM(R5:R14)</f>
        <v>368400</v>
      </c>
    </row>
    <row r="5" spans="2:18" s="6" customFormat="1" x14ac:dyDescent="0.25">
      <c r="B5" s="28"/>
      <c r="C5" s="67" t="s">
        <v>71</v>
      </c>
      <c r="D5" s="58">
        <v>1</v>
      </c>
      <c r="E5" s="59">
        <v>1.8</v>
      </c>
      <c r="F5" s="57">
        <f>E5*1000</f>
        <v>1800</v>
      </c>
      <c r="G5" s="57">
        <f t="shared" ref="G5:G14" si="0">F5*D5</f>
        <v>1800</v>
      </c>
      <c r="H5" s="57">
        <f>G5*12</f>
        <v>21600</v>
      </c>
      <c r="I5" s="58">
        <v>1</v>
      </c>
      <c r="J5" s="59">
        <v>1.8</v>
      </c>
      <c r="K5" s="57">
        <f>J5*1000</f>
        <v>1800</v>
      </c>
      <c r="L5" s="57">
        <f t="shared" ref="L5:L14" si="1">K5*I5</f>
        <v>1800</v>
      </c>
      <c r="M5" s="57">
        <f>L5*12</f>
        <v>21600</v>
      </c>
      <c r="N5" s="58">
        <v>1</v>
      </c>
      <c r="O5" s="59">
        <v>1.8</v>
      </c>
      <c r="P5" s="57">
        <f>O5*1000</f>
        <v>1800</v>
      </c>
      <c r="Q5" s="57">
        <f t="shared" ref="Q5:Q14" si="2">P5*N5</f>
        <v>1800</v>
      </c>
      <c r="R5" s="57">
        <f>Q5*12</f>
        <v>21600</v>
      </c>
    </row>
    <row r="6" spans="2:18" s="6" customFormat="1" x14ac:dyDescent="0.25">
      <c r="B6" s="28"/>
      <c r="C6" s="68" t="s">
        <v>2</v>
      </c>
      <c r="D6" s="58">
        <v>2</v>
      </c>
      <c r="E6" s="59">
        <v>1.3</v>
      </c>
      <c r="F6" s="57">
        <f t="shared" ref="F6:F14" si="3">E6*1000</f>
        <v>1300</v>
      </c>
      <c r="G6" s="57">
        <f t="shared" si="0"/>
        <v>2600</v>
      </c>
      <c r="H6" s="57">
        <f t="shared" ref="H6:H14" si="4">G6*12</f>
        <v>31200</v>
      </c>
      <c r="I6" s="58">
        <v>0</v>
      </c>
      <c r="J6" s="59">
        <v>1.3</v>
      </c>
      <c r="K6" s="57">
        <f t="shared" ref="K6:K14" si="5">J6*1000</f>
        <v>1300</v>
      </c>
      <c r="L6" s="57">
        <f t="shared" si="1"/>
        <v>0</v>
      </c>
      <c r="M6" s="57">
        <f t="shared" ref="M6:M14" si="6">L6*12</f>
        <v>0</v>
      </c>
      <c r="N6" s="58">
        <v>2</v>
      </c>
      <c r="O6" s="59">
        <v>1.3</v>
      </c>
      <c r="P6" s="57">
        <f t="shared" ref="P6:P14" si="7">O6*1000</f>
        <v>1300</v>
      </c>
      <c r="Q6" s="57">
        <f t="shared" si="2"/>
        <v>2600</v>
      </c>
      <c r="R6" s="57">
        <f t="shared" ref="R6:R14" si="8">Q6*12</f>
        <v>31200</v>
      </c>
    </row>
    <row r="7" spans="2:18" s="6" customFormat="1" x14ac:dyDescent="0.25">
      <c r="B7" s="28"/>
      <c r="C7" s="67" t="s">
        <v>72</v>
      </c>
      <c r="D7" s="58">
        <v>1</v>
      </c>
      <c r="E7" s="59">
        <v>0.7</v>
      </c>
      <c r="F7" s="57">
        <f t="shared" si="3"/>
        <v>700</v>
      </c>
      <c r="G7" s="57">
        <f t="shared" si="0"/>
        <v>700</v>
      </c>
      <c r="H7" s="57">
        <f t="shared" si="4"/>
        <v>8400</v>
      </c>
      <c r="I7" s="58">
        <v>1</v>
      </c>
      <c r="J7" s="108">
        <v>0.7</v>
      </c>
      <c r="K7" s="109">
        <f>J7*1000</f>
        <v>700</v>
      </c>
      <c r="L7" s="109">
        <f t="shared" si="1"/>
        <v>700</v>
      </c>
      <c r="M7" s="109">
        <f t="shared" si="6"/>
        <v>8400</v>
      </c>
      <c r="N7" s="58">
        <v>1</v>
      </c>
      <c r="O7" s="59">
        <v>0.7</v>
      </c>
      <c r="P7" s="57">
        <f t="shared" si="7"/>
        <v>700</v>
      </c>
      <c r="Q7" s="57">
        <f t="shared" si="2"/>
        <v>700</v>
      </c>
      <c r="R7" s="57">
        <f t="shared" si="8"/>
        <v>8400</v>
      </c>
    </row>
    <row r="8" spans="2:18" s="6" customFormat="1" x14ac:dyDescent="0.25">
      <c r="B8" s="28"/>
      <c r="C8" s="68" t="s">
        <v>10</v>
      </c>
      <c r="D8" s="58">
        <v>1</v>
      </c>
      <c r="E8" s="59">
        <v>0.8</v>
      </c>
      <c r="F8" s="57">
        <f t="shared" si="3"/>
        <v>800</v>
      </c>
      <c r="G8" s="57">
        <f t="shared" si="0"/>
        <v>800</v>
      </c>
      <c r="H8" s="57">
        <f t="shared" si="4"/>
        <v>9600</v>
      </c>
      <c r="I8" s="58">
        <v>2</v>
      </c>
      <c r="J8" s="108">
        <v>0.8</v>
      </c>
      <c r="K8" s="109">
        <f>J8*1000</f>
        <v>800</v>
      </c>
      <c r="L8" s="109">
        <f t="shared" si="1"/>
        <v>1600</v>
      </c>
      <c r="M8" s="109">
        <f t="shared" si="6"/>
        <v>19200</v>
      </c>
      <c r="N8" s="58">
        <v>1</v>
      </c>
      <c r="O8" s="59">
        <v>0.8</v>
      </c>
      <c r="P8" s="57">
        <f t="shared" si="7"/>
        <v>800</v>
      </c>
      <c r="Q8" s="57">
        <f t="shared" si="2"/>
        <v>800</v>
      </c>
      <c r="R8" s="57">
        <f t="shared" si="8"/>
        <v>9600</v>
      </c>
    </row>
    <row r="9" spans="2:18" s="6" customFormat="1" x14ac:dyDescent="0.25">
      <c r="B9" s="28"/>
      <c r="C9" s="67" t="s">
        <v>73</v>
      </c>
      <c r="D9" s="58">
        <v>7</v>
      </c>
      <c r="E9" s="59">
        <v>1</v>
      </c>
      <c r="F9" s="57">
        <f t="shared" si="3"/>
        <v>1000</v>
      </c>
      <c r="G9" s="57">
        <f t="shared" si="0"/>
        <v>7000</v>
      </c>
      <c r="H9" s="57">
        <f t="shared" si="4"/>
        <v>84000</v>
      </c>
      <c r="I9" s="58">
        <v>0</v>
      </c>
      <c r="J9" s="59">
        <v>1</v>
      </c>
      <c r="K9" s="57">
        <f t="shared" si="5"/>
        <v>1000</v>
      </c>
      <c r="L9" s="57">
        <f t="shared" si="1"/>
        <v>0</v>
      </c>
      <c r="M9" s="57">
        <f t="shared" si="6"/>
        <v>0</v>
      </c>
      <c r="N9" s="58">
        <v>7</v>
      </c>
      <c r="O9" s="59">
        <v>1</v>
      </c>
      <c r="P9" s="57">
        <f t="shared" si="7"/>
        <v>1000</v>
      </c>
      <c r="Q9" s="57">
        <f t="shared" si="2"/>
        <v>7000</v>
      </c>
      <c r="R9" s="57">
        <f t="shared" si="8"/>
        <v>84000</v>
      </c>
    </row>
    <row r="10" spans="2:18" s="6" customFormat="1" x14ac:dyDescent="0.25">
      <c r="B10" s="28"/>
      <c r="C10" s="67" t="s">
        <v>74</v>
      </c>
      <c r="D10" s="58">
        <v>1</v>
      </c>
      <c r="E10" s="59">
        <v>0.8</v>
      </c>
      <c r="F10" s="57">
        <f t="shared" si="3"/>
        <v>800</v>
      </c>
      <c r="G10" s="57">
        <f t="shared" si="0"/>
        <v>800</v>
      </c>
      <c r="H10" s="57">
        <f t="shared" si="4"/>
        <v>9600</v>
      </c>
      <c r="I10" s="58">
        <v>0</v>
      </c>
      <c r="J10" s="59">
        <v>0.8</v>
      </c>
      <c r="K10" s="57">
        <f t="shared" si="5"/>
        <v>800</v>
      </c>
      <c r="L10" s="57">
        <f t="shared" si="1"/>
        <v>0</v>
      </c>
      <c r="M10" s="57">
        <f t="shared" si="6"/>
        <v>0</v>
      </c>
      <c r="N10" s="58">
        <v>1</v>
      </c>
      <c r="O10" s="59">
        <v>0.8</v>
      </c>
      <c r="P10" s="57">
        <f t="shared" si="7"/>
        <v>800</v>
      </c>
      <c r="Q10" s="57">
        <f t="shared" si="2"/>
        <v>800</v>
      </c>
      <c r="R10" s="57">
        <f t="shared" si="8"/>
        <v>9600</v>
      </c>
    </row>
    <row r="11" spans="2:18" s="6" customFormat="1" x14ac:dyDescent="0.25">
      <c r="B11" s="28"/>
      <c r="C11" s="67" t="s">
        <v>11</v>
      </c>
      <c r="D11" s="58">
        <v>1</v>
      </c>
      <c r="E11" s="59">
        <v>0.9</v>
      </c>
      <c r="F11" s="57">
        <f t="shared" si="3"/>
        <v>900</v>
      </c>
      <c r="G11" s="57">
        <f t="shared" si="0"/>
        <v>900</v>
      </c>
      <c r="H11" s="57">
        <f t="shared" si="4"/>
        <v>10800</v>
      </c>
      <c r="I11" s="58">
        <v>1</v>
      </c>
      <c r="J11" s="108">
        <v>0.9</v>
      </c>
      <c r="K11" s="109">
        <f t="shared" si="5"/>
        <v>900</v>
      </c>
      <c r="L11" s="109">
        <f t="shared" si="1"/>
        <v>900</v>
      </c>
      <c r="M11" s="109">
        <f t="shared" si="6"/>
        <v>10800</v>
      </c>
      <c r="N11" s="58">
        <v>1</v>
      </c>
      <c r="O11" s="59">
        <v>0.9</v>
      </c>
      <c r="P11" s="57">
        <f t="shared" si="7"/>
        <v>900</v>
      </c>
      <c r="Q11" s="57">
        <f t="shared" si="2"/>
        <v>900</v>
      </c>
      <c r="R11" s="57">
        <f t="shared" si="8"/>
        <v>10800</v>
      </c>
    </row>
    <row r="12" spans="2:18" s="6" customFormat="1" x14ac:dyDescent="0.25">
      <c r="B12" s="28"/>
      <c r="C12" s="68" t="s">
        <v>3</v>
      </c>
      <c r="D12" s="58">
        <v>6</v>
      </c>
      <c r="E12" s="59">
        <v>0.7</v>
      </c>
      <c r="F12" s="57">
        <f t="shared" si="3"/>
        <v>700</v>
      </c>
      <c r="G12" s="57">
        <f t="shared" si="0"/>
        <v>4200</v>
      </c>
      <c r="H12" s="57">
        <f t="shared" si="4"/>
        <v>50400</v>
      </c>
      <c r="I12" s="58">
        <v>5</v>
      </c>
      <c r="J12" s="108">
        <v>0.85</v>
      </c>
      <c r="K12" s="109">
        <f t="shared" si="5"/>
        <v>850</v>
      </c>
      <c r="L12" s="109">
        <f t="shared" si="1"/>
        <v>4250</v>
      </c>
      <c r="M12" s="109">
        <f t="shared" si="6"/>
        <v>51000</v>
      </c>
      <c r="N12" s="58">
        <v>6</v>
      </c>
      <c r="O12" s="59">
        <v>0.7</v>
      </c>
      <c r="P12" s="57">
        <f t="shared" si="7"/>
        <v>700</v>
      </c>
      <c r="Q12" s="57">
        <f t="shared" si="2"/>
        <v>4200</v>
      </c>
      <c r="R12" s="57">
        <f t="shared" si="8"/>
        <v>50400</v>
      </c>
    </row>
    <row r="13" spans="2:18" s="6" customFormat="1" x14ac:dyDescent="0.25">
      <c r="B13" s="28"/>
      <c r="C13" s="68" t="s">
        <v>7</v>
      </c>
      <c r="D13" s="58">
        <v>9</v>
      </c>
      <c r="E13" s="59">
        <v>0.6</v>
      </c>
      <c r="F13" s="57">
        <f t="shared" si="3"/>
        <v>600</v>
      </c>
      <c r="G13" s="57">
        <f t="shared" si="0"/>
        <v>5400</v>
      </c>
      <c r="H13" s="57">
        <f t="shared" si="4"/>
        <v>64800</v>
      </c>
      <c r="I13" s="58">
        <v>6</v>
      </c>
      <c r="J13" s="108">
        <v>0.75</v>
      </c>
      <c r="K13" s="109">
        <f t="shared" si="5"/>
        <v>750</v>
      </c>
      <c r="L13" s="109">
        <f t="shared" si="1"/>
        <v>4500</v>
      </c>
      <c r="M13" s="109">
        <f t="shared" si="6"/>
        <v>54000</v>
      </c>
      <c r="N13" s="58">
        <v>9</v>
      </c>
      <c r="O13" s="59">
        <v>0.6</v>
      </c>
      <c r="P13" s="57">
        <f t="shared" si="7"/>
        <v>600</v>
      </c>
      <c r="Q13" s="57">
        <f t="shared" si="2"/>
        <v>5400</v>
      </c>
      <c r="R13" s="57">
        <f t="shared" si="8"/>
        <v>64800</v>
      </c>
    </row>
    <row r="14" spans="2:18" s="6" customFormat="1" x14ac:dyDescent="0.25">
      <c r="B14" s="28"/>
      <c r="C14" s="68" t="s">
        <v>8</v>
      </c>
      <c r="D14" s="58">
        <v>13</v>
      </c>
      <c r="E14" s="59">
        <v>0.5</v>
      </c>
      <c r="F14" s="57">
        <f t="shared" si="3"/>
        <v>500</v>
      </c>
      <c r="G14" s="57">
        <f t="shared" si="0"/>
        <v>6500</v>
      </c>
      <c r="H14" s="57">
        <f t="shared" si="4"/>
        <v>78000</v>
      </c>
      <c r="I14" s="58">
        <v>10</v>
      </c>
      <c r="J14" s="108">
        <v>0.65</v>
      </c>
      <c r="K14" s="109">
        <f t="shared" si="5"/>
        <v>650</v>
      </c>
      <c r="L14" s="109">
        <f t="shared" si="1"/>
        <v>6500</v>
      </c>
      <c r="M14" s="109">
        <f t="shared" si="6"/>
        <v>78000</v>
      </c>
      <c r="N14" s="58">
        <v>13</v>
      </c>
      <c r="O14" s="59">
        <v>0.5</v>
      </c>
      <c r="P14" s="57">
        <f t="shared" si="7"/>
        <v>500</v>
      </c>
      <c r="Q14" s="57">
        <f t="shared" si="2"/>
        <v>6500</v>
      </c>
      <c r="R14" s="57">
        <f t="shared" si="8"/>
        <v>78000</v>
      </c>
    </row>
    <row r="15" spans="2:18" ht="30" x14ac:dyDescent="0.25">
      <c r="B15" s="29">
        <v>1</v>
      </c>
      <c r="C15" s="69" t="s">
        <v>75</v>
      </c>
      <c r="D15" s="61">
        <f>SUM(D16:D20)</f>
        <v>8</v>
      </c>
      <c r="E15" s="61"/>
      <c r="F15" s="62"/>
      <c r="G15" s="62">
        <f>SUM(G16:G20)</f>
        <v>4900</v>
      </c>
      <c r="H15" s="62">
        <f>SUM(H16:H20)</f>
        <v>58800</v>
      </c>
      <c r="I15" s="61">
        <f>SUM(I16:I21)</f>
        <v>7</v>
      </c>
      <c r="J15" s="61"/>
      <c r="K15" s="62"/>
      <c r="L15" s="62">
        <f>SUM(L16:L21)</f>
        <v>5650</v>
      </c>
      <c r="M15" s="62">
        <f>SUM(M16:M21)</f>
        <v>67800</v>
      </c>
      <c r="N15" s="61">
        <f>SUM(N16:N20)</f>
        <v>8</v>
      </c>
      <c r="O15" s="61"/>
      <c r="P15" s="62"/>
      <c r="Q15" s="62">
        <f>SUM(Q16:Q20)</f>
        <v>4900</v>
      </c>
      <c r="R15" s="62">
        <f>SUM(R16:R20)</f>
        <v>58800</v>
      </c>
    </row>
    <row r="16" spans="2:18" s="6" customFormat="1" x14ac:dyDescent="0.25">
      <c r="B16" s="28"/>
      <c r="C16" s="68" t="s">
        <v>76</v>
      </c>
      <c r="D16" s="58">
        <v>1</v>
      </c>
      <c r="E16" s="59">
        <v>1</v>
      </c>
      <c r="F16" s="57">
        <f>E16*1000</f>
        <v>1000</v>
      </c>
      <c r="G16" s="57">
        <f t="shared" ref="G16:G20" si="9">D16*F16</f>
        <v>1000</v>
      </c>
      <c r="H16" s="57">
        <f t="shared" ref="H16:H20" si="10">G16*12</f>
        <v>12000</v>
      </c>
      <c r="I16" s="58">
        <v>1</v>
      </c>
      <c r="J16" s="108">
        <v>1.1000000000000001</v>
      </c>
      <c r="K16" s="109">
        <f t="shared" ref="K16:K19" si="11">J16*1000</f>
        <v>1100</v>
      </c>
      <c r="L16" s="109">
        <f>I16*K16</f>
        <v>1100</v>
      </c>
      <c r="M16" s="109">
        <f t="shared" ref="M16:M19" si="12">L16*12</f>
        <v>13200</v>
      </c>
      <c r="N16" s="58">
        <v>1</v>
      </c>
      <c r="O16" s="59">
        <v>1</v>
      </c>
      <c r="P16" s="57">
        <f>O16*1000</f>
        <v>1000</v>
      </c>
      <c r="Q16" s="57">
        <f t="shared" ref="Q16:Q20" si="13">N16*P16</f>
        <v>1000</v>
      </c>
      <c r="R16" s="57">
        <f t="shared" ref="R16:R20" si="14">Q16*12</f>
        <v>12000</v>
      </c>
    </row>
    <row r="17" spans="2:18" s="6" customFormat="1" x14ac:dyDescent="0.25">
      <c r="B17" s="28"/>
      <c r="C17" s="68" t="s">
        <v>3</v>
      </c>
      <c r="D17" s="58">
        <v>1</v>
      </c>
      <c r="E17" s="59">
        <v>0.65</v>
      </c>
      <c r="F17" s="57">
        <f t="shared" ref="F17:F20" si="15">E17*1000</f>
        <v>650</v>
      </c>
      <c r="G17" s="57">
        <f t="shared" si="9"/>
        <v>650</v>
      </c>
      <c r="H17" s="57">
        <f t="shared" si="10"/>
        <v>7800</v>
      </c>
      <c r="I17" s="58">
        <v>1</v>
      </c>
      <c r="J17" s="108">
        <v>0.85</v>
      </c>
      <c r="K17" s="109">
        <f t="shared" si="11"/>
        <v>850</v>
      </c>
      <c r="L17" s="109">
        <f>I17*K17</f>
        <v>850</v>
      </c>
      <c r="M17" s="109">
        <f t="shared" si="12"/>
        <v>10200</v>
      </c>
      <c r="N17" s="58">
        <v>1</v>
      </c>
      <c r="O17" s="59">
        <v>0.65</v>
      </c>
      <c r="P17" s="57">
        <f t="shared" ref="P17:P20" si="16">O17*1000</f>
        <v>650</v>
      </c>
      <c r="Q17" s="57">
        <f t="shared" si="13"/>
        <v>650</v>
      </c>
      <c r="R17" s="57">
        <f t="shared" si="14"/>
        <v>7800</v>
      </c>
    </row>
    <row r="18" spans="2:18" s="6" customFormat="1" x14ac:dyDescent="0.25">
      <c r="B18" s="28"/>
      <c r="C18" s="68" t="s">
        <v>77</v>
      </c>
      <c r="D18" s="58">
        <v>3</v>
      </c>
      <c r="E18" s="59">
        <v>0.55000000000000004</v>
      </c>
      <c r="F18" s="57">
        <f t="shared" si="15"/>
        <v>550</v>
      </c>
      <c r="G18" s="57">
        <f t="shared" si="9"/>
        <v>1650</v>
      </c>
      <c r="H18" s="57">
        <f t="shared" si="10"/>
        <v>19800</v>
      </c>
      <c r="I18" s="58">
        <v>3</v>
      </c>
      <c r="J18" s="108">
        <v>0.75</v>
      </c>
      <c r="K18" s="109">
        <f t="shared" si="11"/>
        <v>750</v>
      </c>
      <c r="L18" s="109">
        <f>I18*K18</f>
        <v>2250</v>
      </c>
      <c r="M18" s="109">
        <f t="shared" si="12"/>
        <v>27000</v>
      </c>
      <c r="N18" s="58">
        <v>3</v>
      </c>
      <c r="O18" s="59">
        <v>0.55000000000000004</v>
      </c>
      <c r="P18" s="57">
        <f t="shared" si="16"/>
        <v>550</v>
      </c>
      <c r="Q18" s="57">
        <f t="shared" si="13"/>
        <v>1650</v>
      </c>
      <c r="R18" s="57">
        <f t="shared" si="14"/>
        <v>19800</v>
      </c>
    </row>
    <row r="19" spans="2:18" s="6" customFormat="1" x14ac:dyDescent="0.25">
      <c r="B19" s="28"/>
      <c r="C19" s="68" t="s">
        <v>8</v>
      </c>
      <c r="D19" s="58">
        <v>2</v>
      </c>
      <c r="E19" s="59">
        <v>0.45</v>
      </c>
      <c r="F19" s="57">
        <f t="shared" si="15"/>
        <v>450</v>
      </c>
      <c r="G19" s="57">
        <f t="shared" si="9"/>
        <v>900</v>
      </c>
      <c r="H19" s="57">
        <f t="shared" si="10"/>
        <v>10800</v>
      </c>
      <c r="I19" s="58">
        <v>1</v>
      </c>
      <c r="J19" s="108">
        <v>0.65</v>
      </c>
      <c r="K19" s="109">
        <f t="shared" si="11"/>
        <v>650</v>
      </c>
      <c r="L19" s="109">
        <f>I19*K19</f>
        <v>650</v>
      </c>
      <c r="M19" s="109">
        <f t="shared" si="12"/>
        <v>7800</v>
      </c>
      <c r="N19" s="58">
        <v>2</v>
      </c>
      <c r="O19" s="59">
        <v>0.45</v>
      </c>
      <c r="P19" s="57">
        <f t="shared" si="16"/>
        <v>450</v>
      </c>
      <c r="Q19" s="57">
        <f t="shared" si="13"/>
        <v>900</v>
      </c>
      <c r="R19" s="57">
        <f t="shared" si="14"/>
        <v>10800</v>
      </c>
    </row>
    <row r="20" spans="2:18" s="6" customFormat="1" x14ac:dyDescent="0.25">
      <c r="B20" s="28"/>
      <c r="C20" s="68" t="s">
        <v>6</v>
      </c>
      <c r="D20" s="58">
        <v>1</v>
      </c>
      <c r="E20" s="59">
        <v>0.7</v>
      </c>
      <c r="F20" s="57">
        <f t="shared" si="15"/>
        <v>700</v>
      </c>
      <c r="G20" s="57">
        <f t="shared" si="9"/>
        <v>700</v>
      </c>
      <c r="H20" s="57">
        <f t="shared" si="10"/>
        <v>8400</v>
      </c>
      <c r="I20" s="58">
        <v>0</v>
      </c>
      <c r="J20" s="59">
        <v>0.7</v>
      </c>
      <c r="K20" s="57">
        <f t="shared" ref="K20:K21" si="17">J20*1000</f>
        <v>700</v>
      </c>
      <c r="L20" s="57">
        <f t="shared" ref="L20" si="18">I20*K20</f>
        <v>0</v>
      </c>
      <c r="M20" s="57">
        <f t="shared" ref="M20:M21" si="19">L20*12</f>
        <v>0</v>
      </c>
      <c r="N20" s="58">
        <v>1</v>
      </c>
      <c r="O20" s="59">
        <v>0.7</v>
      </c>
      <c r="P20" s="57">
        <f t="shared" si="16"/>
        <v>700</v>
      </c>
      <c r="Q20" s="57">
        <f t="shared" si="13"/>
        <v>700</v>
      </c>
      <c r="R20" s="57">
        <f t="shared" si="14"/>
        <v>8400</v>
      </c>
    </row>
    <row r="21" spans="2:18" s="6" customFormat="1" x14ac:dyDescent="0.25">
      <c r="B21" s="28"/>
      <c r="C21" s="107" t="s">
        <v>11</v>
      </c>
      <c r="D21" s="58"/>
      <c r="E21" s="59"/>
      <c r="F21" s="57"/>
      <c r="G21" s="57"/>
      <c r="H21" s="57"/>
      <c r="I21" s="58">
        <v>1</v>
      </c>
      <c r="J21" s="108">
        <v>0.8</v>
      </c>
      <c r="K21" s="109">
        <f t="shared" si="17"/>
        <v>800</v>
      </c>
      <c r="L21" s="109">
        <f>I21*K21</f>
        <v>800</v>
      </c>
      <c r="M21" s="109">
        <f t="shared" si="19"/>
        <v>9600</v>
      </c>
      <c r="N21" s="58"/>
      <c r="O21" s="59"/>
      <c r="P21" s="57"/>
      <c r="Q21" s="57"/>
      <c r="R21" s="57"/>
    </row>
    <row r="22" spans="2:18" ht="30" x14ac:dyDescent="0.25">
      <c r="B22" s="29">
        <v>2</v>
      </c>
      <c r="C22" s="69" t="s">
        <v>78</v>
      </c>
      <c r="D22" s="61">
        <f>SUM(D23:D27)</f>
        <v>13</v>
      </c>
      <c r="E22" s="61"/>
      <c r="F22" s="62"/>
      <c r="G22" s="62">
        <f>SUM(G23:G27)</f>
        <v>7550</v>
      </c>
      <c r="H22" s="62">
        <f>SUM(H23:H27)</f>
        <v>90600</v>
      </c>
      <c r="I22" s="61">
        <f>SUM(I23:I28)</f>
        <v>8</v>
      </c>
      <c r="J22" s="61"/>
      <c r="K22" s="62"/>
      <c r="L22" s="62">
        <f>SUM(L23:L28)</f>
        <v>6400</v>
      </c>
      <c r="M22" s="62">
        <f>SUM(M23:M28)</f>
        <v>76800</v>
      </c>
      <c r="N22" s="61">
        <f>SUM(N23:N27)</f>
        <v>13</v>
      </c>
      <c r="O22" s="61"/>
      <c r="P22" s="62"/>
      <c r="Q22" s="62">
        <f>SUM(Q23:Q27)</f>
        <v>7550</v>
      </c>
      <c r="R22" s="62">
        <f>SUM(R23:R27)</f>
        <v>90600</v>
      </c>
    </row>
    <row r="23" spans="2:18" s="6" customFormat="1" x14ac:dyDescent="0.25">
      <c r="B23" s="28"/>
      <c r="C23" s="68" t="s">
        <v>76</v>
      </c>
      <c r="D23" s="58">
        <v>1</v>
      </c>
      <c r="E23" s="59">
        <v>1</v>
      </c>
      <c r="F23" s="57">
        <f>E23*1000</f>
        <v>1000</v>
      </c>
      <c r="G23" s="57">
        <f t="shared" ref="G23:G27" si="20">D23*F23</f>
        <v>1000</v>
      </c>
      <c r="H23" s="57">
        <f t="shared" ref="H23:H27" si="21">G23*12</f>
        <v>12000</v>
      </c>
      <c r="I23" s="58">
        <v>1</v>
      </c>
      <c r="J23" s="108">
        <v>1.1000000000000001</v>
      </c>
      <c r="K23" s="109">
        <f t="shared" ref="K23:K26" si="22">J23*1000</f>
        <v>1100</v>
      </c>
      <c r="L23" s="109">
        <f>I23*K23</f>
        <v>1100</v>
      </c>
      <c r="M23" s="109">
        <f t="shared" ref="M23:M26" si="23">L23*12</f>
        <v>13200</v>
      </c>
      <c r="N23" s="58">
        <v>1</v>
      </c>
      <c r="O23" s="59">
        <v>1</v>
      </c>
      <c r="P23" s="57">
        <f>O23*1000</f>
        <v>1000</v>
      </c>
      <c r="Q23" s="57">
        <f t="shared" ref="Q23:Q27" si="24">N23*P23</f>
        <v>1000</v>
      </c>
      <c r="R23" s="57">
        <f t="shared" ref="R23:R27" si="25">Q23*12</f>
        <v>12000</v>
      </c>
    </row>
    <row r="24" spans="2:18" s="6" customFormat="1" x14ac:dyDescent="0.25">
      <c r="B24" s="28"/>
      <c r="C24" s="68" t="s">
        <v>3</v>
      </c>
      <c r="D24" s="58">
        <v>2</v>
      </c>
      <c r="E24" s="59">
        <v>0.65</v>
      </c>
      <c r="F24" s="57">
        <f t="shared" ref="F24:F27" si="26">E24*1000</f>
        <v>650</v>
      </c>
      <c r="G24" s="57">
        <f t="shared" si="20"/>
        <v>1300</v>
      </c>
      <c r="H24" s="57">
        <f t="shared" si="21"/>
        <v>15600</v>
      </c>
      <c r="I24" s="58">
        <v>2</v>
      </c>
      <c r="J24" s="108">
        <v>0.85</v>
      </c>
      <c r="K24" s="109">
        <f t="shared" si="22"/>
        <v>850</v>
      </c>
      <c r="L24" s="109">
        <f>I24*K24</f>
        <v>1700</v>
      </c>
      <c r="M24" s="109">
        <f t="shared" si="23"/>
        <v>20400</v>
      </c>
      <c r="N24" s="58">
        <v>2</v>
      </c>
      <c r="O24" s="59">
        <v>0.65</v>
      </c>
      <c r="P24" s="57">
        <f t="shared" ref="P24:P27" si="27">O24*1000</f>
        <v>650</v>
      </c>
      <c r="Q24" s="57">
        <f t="shared" si="24"/>
        <v>1300</v>
      </c>
      <c r="R24" s="57">
        <f t="shared" si="25"/>
        <v>15600</v>
      </c>
    </row>
    <row r="25" spans="2:18" s="6" customFormat="1" x14ac:dyDescent="0.25">
      <c r="B25" s="28"/>
      <c r="C25" s="68" t="s">
        <v>4</v>
      </c>
      <c r="D25" s="58">
        <v>5</v>
      </c>
      <c r="E25" s="59">
        <v>0.55000000000000004</v>
      </c>
      <c r="F25" s="57">
        <f t="shared" si="26"/>
        <v>550</v>
      </c>
      <c r="G25" s="57">
        <f t="shared" si="20"/>
        <v>2750</v>
      </c>
      <c r="H25" s="57">
        <f t="shared" si="21"/>
        <v>33000</v>
      </c>
      <c r="I25" s="58">
        <v>2</v>
      </c>
      <c r="J25" s="108">
        <v>0.75</v>
      </c>
      <c r="K25" s="109">
        <f t="shared" si="22"/>
        <v>750</v>
      </c>
      <c r="L25" s="109">
        <f>I25*K25</f>
        <v>1500</v>
      </c>
      <c r="M25" s="109">
        <f t="shared" si="23"/>
        <v>18000</v>
      </c>
      <c r="N25" s="58">
        <v>5</v>
      </c>
      <c r="O25" s="59">
        <v>0.55000000000000004</v>
      </c>
      <c r="P25" s="57">
        <f t="shared" si="27"/>
        <v>550</v>
      </c>
      <c r="Q25" s="57">
        <f t="shared" si="24"/>
        <v>2750</v>
      </c>
      <c r="R25" s="57">
        <f t="shared" si="25"/>
        <v>33000</v>
      </c>
    </row>
    <row r="26" spans="2:18" s="6" customFormat="1" x14ac:dyDescent="0.25">
      <c r="B26" s="28"/>
      <c r="C26" s="68" t="s">
        <v>8</v>
      </c>
      <c r="D26" s="58">
        <v>4</v>
      </c>
      <c r="E26" s="59">
        <v>0.45</v>
      </c>
      <c r="F26" s="57">
        <f t="shared" si="26"/>
        <v>450</v>
      </c>
      <c r="G26" s="57">
        <f t="shared" si="20"/>
        <v>1800</v>
      </c>
      <c r="H26" s="57">
        <f t="shared" si="21"/>
        <v>21600</v>
      </c>
      <c r="I26" s="58">
        <v>2</v>
      </c>
      <c r="J26" s="108">
        <v>0.65</v>
      </c>
      <c r="K26" s="109">
        <f t="shared" si="22"/>
        <v>650</v>
      </c>
      <c r="L26" s="109">
        <f>I26*K26</f>
        <v>1300</v>
      </c>
      <c r="M26" s="109">
        <f t="shared" si="23"/>
        <v>15600</v>
      </c>
      <c r="N26" s="58">
        <v>4</v>
      </c>
      <c r="O26" s="59">
        <v>0.45</v>
      </c>
      <c r="P26" s="57">
        <f t="shared" si="27"/>
        <v>450</v>
      </c>
      <c r="Q26" s="57">
        <f t="shared" si="24"/>
        <v>1800</v>
      </c>
      <c r="R26" s="57">
        <f t="shared" si="25"/>
        <v>21600</v>
      </c>
    </row>
    <row r="27" spans="2:18" s="6" customFormat="1" x14ac:dyDescent="0.25">
      <c r="B27" s="28"/>
      <c r="C27" s="68" t="s">
        <v>6</v>
      </c>
      <c r="D27" s="58">
        <v>1</v>
      </c>
      <c r="E27" s="59">
        <v>0.7</v>
      </c>
      <c r="F27" s="57">
        <f t="shared" si="26"/>
        <v>700</v>
      </c>
      <c r="G27" s="57">
        <f t="shared" si="20"/>
        <v>700</v>
      </c>
      <c r="H27" s="57">
        <f t="shared" si="21"/>
        <v>8400</v>
      </c>
      <c r="I27" s="58">
        <v>0</v>
      </c>
      <c r="J27" s="59">
        <v>0.7</v>
      </c>
      <c r="K27" s="57">
        <f t="shared" ref="K27:K28" si="28">J27*1000</f>
        <v>700</v>
      </c>
      <c r="L27" s="57">
        <f t="shared" ref="L27" si="29">I27*K27</f>
        <v>0</v>
      </c>
      <c r="M27" s="57">
        <f t="shared" ref="M27:M28" si="30">L27*12</f>
        <v>0</v>
      </c>
      <c r="N27" s="58">
        <v>1</v>
      </c>
      <c r="O27" s="59">
        <v>0.7</v>
      </c>
      <c r="P27" s="57">
        <f t="shared" si="27"/>
        <v>700</v>
      </c>
      <c r="Q27" s="57">
        <f t="shared" si="24"/>
        <v>700</v>
      </c>
      <c r="R27" s="57">
        <f t="shared" si="25"/>
        <v>8400</v>
      </c>
    </row>
    <row r="28" spans="2:18" s="6" customFormat="1" x14ac:dyDescent="0.25">
      <c r="B28" s="28"/>
      <c r="C28" s="107" t="s">
        <v>11</v>
      </c>
      <c r="D28" s="58"/>
      <c r="E28" s="59"/>
      <c r="F28" s="57"/>
      <c r="G28" s="57"/>
      <c r="H28" s="57"/>
      <c r="I28" s="58">
        <v>1</v>
      </c>
      <c r="J28" s="108">
        <v>0.8</v>
      </c>
      <c r="K28" s="109">
        <f t="shared" si="28"/>
        <v>800</v>
      </c>
      <c r="L28" s="109">
        <f>I28*K28</f>
        <v>800</v>
      </c>
      <c r="M28" s="109">
        <f t="shared" si="30"/>
        <v>9600</v>
      </c>
      <c r="N28" s="58"/>
      <c r="O28" s="59"/>
      <c r="P28" s="57"/>
      <c r="Q28" s="57"/>
      <c r="R28" s="57"/>
    </row>
    <row r="29" spans="2:18" ht="30" x14ac:dyDescent="0.25">
      <c r="B29" s="29">
        <v>3</v>
      </c>
      <c r="C29" s="69" t="s">
        <v>79</v>
      </c>
      <c r="D29" s="61">
        <f>SUM(D30:D34)</f>
        <v>9</v>
      </c>
      <c r="E29" s="61"/>
      <c r="F29" s="62"/>
      <c r="G29" s="62">
        <f>SUM(G30:G34)</f>
        <v>5550</v>
      </c>
      <c r="H29" s="62">
        <f>SUM(H30:H34)</f>
        <v>66600</v>
      </c>
      <c r="I29" s="61">
        <f>SUM(I30:I35)</f>
        <v>8</v>
      </c>
      <c r="J29" s="61"/>
      <c r="K29" s="62"/>
      <c r="L29" s="62">
        <f>SUM(L30:L35)</f>
        <v>6500</v>
      </c>
      <c r="M29" s="62">
        <f>SUM(M30:M35)</f>
        <v>78000</v>
      </c>
      <c r="N29" s="61">
        <f>SUM(N30:N34)</f>
        <v>9</v>
      </c>
      <c r="O29" s="61"/>
      <c r="P29" s="62"/>
      <c r="Q29" s="62">
        <f>SUM(Q30:Q34)</f>
        <v>5550</v>
      </c>
      <c r="R29" s="62">
        <f>SUM(R30:R34)</f>
        <v>66600</v>
      </c>
    </row>
    <row r="30" spans="2:18" s="6" customFormat="1" x14ac:dyDescent="0.25">
      <c r="B30" s="28"/>
      <c r="C30" s="68" t="s">
        <v>76</v>
      </c>
      <c r="D30" s="58">
        <v>1</v>
      </c>
      <c r="E30" s="59">
        <v>1</v>
      </c>
      <c r="F30" s="57">
        <f>E30*1000</f>
        <v>1000</v>
      </c>
      <c r="G30" s="57">
        <f t="shared" ref="G30:G34" si="31">D30*F30</f>
        <v>1000</v>
      </c>
      <c r="H30" s="57">
        <f t="shared" ref="H30:H34" si="32">G30*12</f>
        <v>12000</v>
      </c>
      <c r="I30" s="58">
        <v>1</v>
      </c>
      <c r="J30" s="108">
        <v>1.1000000000000001</v>
      </c>
      <c r="K30" s="109">
        <f t="shared" ref="K30:K33" si="33">J30*1000</f>
        <v>1100</v>
      </c>
      <c r="L30" s="109">
        <f>I30*K30</f>
        <v>1100</v>
      </c>
      <c r="M30" s="109">
        <f t="shared" ref="M30:M33" si="34">L30*12</f>
        <v>13200</v>
      </c>
      <c r="N30" s="58">
        <v>1</v>
      </c>
      <c r="O30" s="59">
        <v>1</v>
      </c>
      <c r="P30" s="57">
        <f>O30*1000</f>
        <v>1000</v>
      </c>
      <c r="Q30" s="57">
        <f t="shared" ref="Q30:Q34" si="35">N30*P30</f>
        <v>1000</v>
      </c>
      <c r="R30" s="57">
        <f t="shared" ref="R30:R34" si="36">Q30*12</f>
        <v>12000</v>
      </c>
    </row>
    <row r="31" spans="2:18" s="6" customFormat="1" x14ac:dyDescent="0.25">
      <c r="B31" s="28"/>
      <c r="C31" s="68" t="s">
        <v>3</v>
      </c>
      <c r="D31" s="58">
        <v>2</v>
      </c>
      <c r="E31" s="59">
        <v>0.65</v>
      </c>
      <c r="F31" s="57">
        <f t="shared" ref="F31:F34" si="37">E31*1000</f>
        <v>650</v>
      </c>
      <c r="G31" s="57">
        <f t="shared" si="31"/>
        <v>1300</v>
      </c>
      <c r="H31" s="57">
        <f t="shared" si="32"/>
        <v>15600</v>
      </c>
      <c r="I31" s="58">
        <v>2</v>
      </c>
      <c r="J31" s="108">
        <v>0.85</v>
      </c>
      <c r="K31" s="109">
        <f t="shared" si="33"/>
        <v>850</v>
      </c>
      <c r="L31" s="109">
        <f>I31*K31</f>
        <v>1700</v>
      </c>
      <c r="M31" s="109">
        <f t="shared" si="34"/>
        <v>20400</v>
      </c>
      <c r="N31" s="58">
        <v>2</v>
      </c>
      <c r="O31" s="59">
        <v>0.65</v>
      </c>
      <c r="P31" s="57">
        <f t="shared" ref="P31:P34" si="38">O31*1000</f>
        <v>650</v>
      </c>
      <c r="Q31" s="57">
        <f t="shared" si="35"/>
        <v>1300</v>
      </c>
      <c r="R31" s="57">
        <f t="shared" si="36"/>
        <v>15600</v>
      </c>
    </row>
    <row r="32" spans="2:18" s="6" customFormat="1" x14ac:dyDescent="0.25">
      <c r="B32" s="28"/>
      <c r="C32" s="68" t="s">
        <v>4</v>
      </c>
      <c r="D32" s="58">
        <v>3</v>
      </c>
      <c r="E32" s="59">
        <v>0.55000000000000004</v>
      </c>
      <c r="F32" s="57">
        <f t="shared" si="37"/>
        <v>550</v>
      </c>
      <c r="G32" s="57">
        <f t="shared" si="31"/>
        <v>1650</v>
      </c>
      <c r="H32" s="57">
        <f t="shared" si="32"/>
        <v>19800</v>
      </c>
      <c r="I32" s="58">
        <v>3</v>
      </c>
      <c r="J32" s="108">
        <v>0.75</v>
      </c>
      <c r="K32" s="109">
        <f t="shared" si="33"/>
        <v>750</v>
      </c>
      <c r="L32" s="109">
        <f>I32*K32</f>
        <v>2250</v>
      </c>
      <c r="M32" s="109">
        <f t="shared" si="34"/>
        <v>27000</v>
      </c>
      <c r="N32" s="58">
        <v>3</v>
      </c>
      <c r="O32" s="59">
        <v>0.55000000000000004</v>
      </c>
      <c r="P32" s="57">
        <f t="shared" si="38"/>
        <v>550</v>
      </c>
      <c r="Q32" s="57">
        <f t="shared" si="35"/>
        <v>1650</v>
      </c>
      <c r="R32" s="57">
        <f t="shared" si="36"/>
        <v>19800</v>
      </c>
    </row>
    <row r="33" spans="2:18" s="6" customFormat="1" x14ac:dyDescent="0.25">
      <c r="B33" s="28"/>
      <c r="C33" s="68" t="s">
        <v>8</v>
      </c>
      <c r="D33" s="58">
        <v>2</v>
      </c>
      <c r="E33" s="59">
        <v>0.45</v>
      </c>
      <c r="F33" s="57">
        <f t="shared" si="37"/>
        <v>450</v>
      </c>
      <c r="G33" s="57">
        <f t="shared" si="31"/>
        <v>900</v>
      </c>
      <c r="H33" s="57">
        <f t="shared" si="32"/>
        <v>10800</v>
      </c>
      <c r="I33" s="58">
        <v>1</v>
      </c>
      <c r="J33" s="108">
        <v>0.65</v>
      </c>
      <c r="K33" s="109">
        <f t="shared" si="33"/>
        <v>650</v>
      </c>
      <c r="L33" s="109">
        <f>I33*K33</f>
        <v>650</v>
      </c>
      <c r="M33" s="109">
        <f t="shared" si="34"/>
        <v>7800</v>
      </c>
      <c r="N33" s="58">
        <v>2</v>
      </c>
      <c r="O33" s="59">
        <v>0.45</v>
      </c>
      <c r="P33" s="57">
        <f t="shared" si="38"/>
        <v>450</v>
      </c>
      <c r="Q33" s="57">
        <f t="shared" si="35"/>
        <v>900</v>
      </c>
      <c r="R33" s="57">
        <f t="shared" si="36"/>
        <v>10800</v>
      </c>
    </row>
    <row r="34" spans="2:18" s="6" customFormat="1" x14ac:dyDescent="0.25">
      <c r="B34" s="28"/>
      <c r="C34" s="68" t="s">
        <v>6</v>
      </c>
      <c r="D34" s="58">
        <v>1</v>
      </c>
      <c r="E34" s="59">
        <v>0.7</v>
      </c>
      <c r="F34" s="57">
        <f t="shared" si="37"/>
        <v>700</v>
      </c>
      <c r="G34" s="57">
        <f t="shared" si="31"/>
        <v>700</v>
      </c>
      <c r="H34" s="57">
        <f t="shared" si="32"/>
        <v>8400</v>
      </c>
      <c r="I34" s="58">
        <v>0</v>
      </c>
      <c r="J34" s="59">
        <v>0.7</v>
      </c>
      <c r="K34" s="57">
        <f t="shared" ref="K34:K35" si="39">J34*1000</f>
        <v>700</v>
      </c>
      <c r="L34" s="57">
        <f t="shared" ref="L34" si="40">I34*K34</f>
        <v>0</v>
      </c>
      <c r="M34" s="57">
        <f t="shared" ref="M34:M35" si="41">L34*12</f>
        <v>0</v>
      </c>
      <c r="N34" s="58">
        <v>1</v>
      </c>
      <c r="O34" s="59">
        <v>0.7</v>
      </c>
      <c r="P34" s="57">
        <f t="shared" si="38"/>
        <v>700</v>
      </c>
      <c r="Q34" s="57">
        <f t="shared" si="35"/>
        <v>700</v>
      </c>
      <c r="R34" s="57">
        <f t="shared" si="36"/>
        <v>8400</v>
      </c>
    </row>
    <row r="35" spans="2:18" s="6" customFormat="1" x14ac:dyDescent="0.25">
      <c r="B35" s="28"/>
      <c r="C35" s="107" t="s">
        <v>11</v>
      </c>
      <c r="D35" s="58"/>
      <c r="E35" s="59"/>
      <c r="F35" s="57"/>
      <c r="G35" s="57"/>
      <c r="H35" s="57"/>
      <c r="I35" s="58">
        <v>1</v>
      </c>
      <c r="J35" s="108">
        <v>0.8</v>
      </c>
      <c r="K35" s="109">
        <f t="shared" si="39"/>
        <v>800</v>
      </c>
      <c r="L35" s="109">
        <f>I35*K35</f>
        <v>800</v>
      </c>
      <c r="M35" s="109">
        <f t="shared" si="41"/>
        <v>9600</v>
      </c>
      <c r="N35" s="58"/>
      <c r="O35" s="59"/>
      <c r="P35" s="57"/>
      <c r="Q35" s="57"/>
      <c r="R35" s="57"/>
    </row>
    <row r="36" spans="2:18" ht="30" x14ac:dyDescent="0.25">
      <c r="B36" s="29">
        <v>4</v>
      </c>
      <c r="C36" s="69" t="s">
        <v>80</v>
      </c>
      <c r="D36" s="61">
        <f>SUM(D37:D41)</f>
        <v>8</v>
      </c>
      <c r="E36" s="61"/>
      <c r="F36" s="62"/>
      <c r="G36" s="62">
        <f>SUM(G37:G41)</f>
        <v>4900</v>
      </c>
      <c r="H36" s="62">
        <f>SUM(H37:H41)</f>
        <v>58800</v>
      </c>
      <c r="I36" s="61">
        <f>SUM(I37:I42)</f>
        <v>6</v>
      </c>
      <c r="J36" s="61"/>
      <c r="K36" s="62"/>
      <c r="L36" s="62">
        <f>SUM(L37:L42)</f>
        <v>5000</v>
      </c>
      <c r="M36" s="62">
        <f>SUM(M37:M42)</f>
        <v>60000</v>
      </c>
      <c r="N36" s="61">
        <f>SUM(N37:N41)</f>
        <v>8</v>
      </c>
      <c r="O36" s="61"/>
      <c r="P36" s="62"/>
      <c r="Q36" s="62">
        <f>SUM(Q37:Q41)</f>
        <v>4900</v>
      </c>
      <c r="R36" s="62">
        <f>SUM(R37:R41)</f>
        <v>58800</v>
      </c>
    </row>
    <row r="37" spans="2:18" s="6" customFormat="1" x14ac:dyDescent="0.25">
      <c r="B37" s="28"/>
      <c r="C37" s="68" t="s">
        <v>76</v>
      </c>
      <c r="D37" s="58">
        <v>1</v>
      </c>
      <c r="E37" s="59">
        <v>1</v>
      </c>
      <c r="F37" s="57">
        <f>E37*1000</f>
        <v>1000</v>
      </c>
      <c r="G37" s="57">
        <f t="shared" ref="G37:G41" si="42">D37*F37</f>
        <v>1000</v>
      </c>
      <c r="H37" s="57">
        <f t="shared" ref="H37:H41" si="43">G37*12</f>
        <v>12000</v>
      </c>
      <c r="I37" s="58">
        <v>1</v>
      </c>
      <c r="J37" s="108">
        <v>1.1000000000000001</v>
      </c>
      <c r="K37" s="109">
        <f t="shared" ref="K37:K39" si="44">J37*1000</f>
        <v>1100</v>
      </c>
      <c r="L37" s="109">
        <f>I37*K37</f>
        <v>1100</v>
      </c>
      <c r="M37" s="109">
        <f t="shared" ref="M37:M39" si="45">L37*12</f>
        <v>13200</v>
      </c>
      <c r="N37" s="58">
        <v>1</v>
      </c>
      <c r="O37" s="59">
        <v>1</v>
      </c>
      <c r="P37" s="57">
        <f>O37*1000</f>
        <v>1000</v>
      </c>
      <c r="Q37" s="57">
        <f t="shared" ref="Q37:Q41" si="46">N37*P37</f>
        <v>1000</v>
      </c>
      <c r="R37" s="57">
        <f t="shared" ref="R37:R41" si="47">Q37*12</f>
        <v>12000</v>
      </c>
    </row>
    <row r="38" spans="2:18" s="6" customFormat="1" x14ac:dyDescent="0.25">
      <c r="B38" s="28"/>
      <c r="C38" s="68" t="s">
        <v>3</v>
      </c>
      <c r="D38" s="58">
        <v>1</v>
      </c>
      <c r="E38" s="59">
        <v>0.65</v>
      </c>
      <c r="F38" s="57">
        <f t="shared" ref="F38:F41" si="48">E38*1000</f>
        <v>650</v>
      </c>
      <c r="G38" s="57">
        <f t="shared" si="42"/>
        <v>650</v>
      </c>
      <c r="H38" s="57">
        <f t="shared" si="43"/>
        <v>7800</v>
      </c>
      <c r="I38" s="58">
        <v>1</v>
      </c>
      <c r="J38" s="108">
        <v>0.85</v>
      </c>
      <c r="K38" s="109">
        <f t="shared" si="44"/>
        <v>850</v>
      </c>
      <c r="L38" s="109">
        <f>I38*K38</f>
        <v>850</v>
      </c>
      <c r="M38" s="109">
        <f t="shared" si="45"/>
        <v>10200</v>
      </c>
      <c r="N38" s="58">
        <v>1</v>
      </c>
      <c r="O38" s="59">
        <v>0.65</v>
      </c>
      <c r="P38" s="57">
        <f t="shared" ref="P38:P41" si="49">O38*1000</f>
        <v>650</v>
      </c>
      <c r="Q38" s="57">
        <f t="shared" si="46"/>
        <v>650</v>
      </c>
      <c r="R38" s="57">
        <f t="shared" si="47"/>
        <v>7800</v>
      </c>
    </row>
    <row r="39" spans="2:18" s="6" customFormat="1" x14ac:dyDescent="0.25">
      <c r="B39" s="28"/>
      <c r="C39" s="68" t="s">
        <v>4</v>
      </c>
      <c r="D39" s="58">
        <v>3</v>
      </c>
      <c r="E39" s="59">
        <v>0.55000000000000004</v>
      </c>
      <c r="F39" s="57">
        <f t="shared" si="48"/>
        <v>550</v>
      </c>
      <c r="G39" s="57">
        <f t="shared" si="42"/>
        <v>1650</v>
      </c>
      <c r="H39" s="57">
        <f t="shared" si="43"/>
        <v>19800</v>
      </c>
      <c r="I39" s="58">
        <v>3</v>
      </c>
      <c r="J39" s="108">
        <v>0.75</v>
      </c>
      <c r="K39" s="109">
        <f t="shared" si="44"/>
        <v>750</v>
      </c>
      <c r="L39" s="109">
        <f>I39*K39</f>
        <v>2250</v>
      </c>
      <c r="M39" s="109">
        <f t="shared" si="45"/>
        <v>27000</v>
      </c>
      <c r="N39" s="58">
        <v>3</v>
      </c>
      <c r="O39" s="59">
        <v>0.55000000000000004</v>
      </c>
      <c r="P39" s="57">
        <f t="shared" si="49"/>
        <v>550</v>
      </c>
      <c r="Q39" s="57">
        <f t="shared" si="46"/>
        <v>1650</v>
      </c>
      <c r="R39" s="57">
        <f t="shared" si="47"/>
        <v>19800</v>
      </c>
    </row>
    <row r="40" spans="2:18" s="6" customFormat="1" x14ac:dyDescent="0.25">
      <c r="B40" s="28"/>
      <c r="C40" s="68" t="s">
        <v>8</v>
      </c>
      <c r="D40" s="58">
        <v>2</v>
      </c>
      <c r="E40" s="59">
        <v>0.45</v>
      </c>
      <c r="F40" s="57">
        <f t="shared" si="48"/>
        <v>450</v>
      </c>
      <c r="G40" s="57">
        <f t="shared" si="42"/>
        <v>900</v>
      </c>
      <c r="H40" s="57">
        <f t="shared" si="43"/>
        <v>10800</v>
      </c>
      <c r="I40" s="58">
        <v>0</v>
      </c>
      <c r="J40" s="108">
        <v>0.65</v>
      </c>
      <c r="K40" s="57">
        <f t="shared" ref="K40:K42" si="50">J40*1000</f>
        <v>650</v>
      </c>
      <c r="L40" s="57">
        <f t="shared" ref="L40:L41" si="51">I40*K40</f>
        <v>0</v>
      </c>
      <c r="M40" s="57">
        <f t="shared" ref="M40:M42" si="52">L40*12</f>
        <v>0</v>
      </c>
      <c r="N40" s="58">
        <v>2</v>
      </c>
      <c r="O40" s="59">
        <v>0.45</v>
      </c>
      <c r="P40" s="57">
        <f t="shared" si="49"/>
        <v>450</v>
      </c>
      <c r="Q40" s="57">
        <f t="shared" si="46"/>
        <v>900</v>
      </c>
      <c r="R40" s="57">
        <f t="shared" si="47"/>
        <v>10800</v>
      </c>
    </row>
    <row r="41" spans="2:18" s="6" customFormat="1" x14ac:dyDescent="0.25">
      <c r="B41" s="28"/>
      <c r="C41" s="68" t="s">
        <v>6</v>
      </c>
      <c r="D41" s="58">
        <v>1</v>
      </c>
      <c r="E41" s="59">
        <v>0.7</v>
      </c>
      <c r="F41" s="57">
        <f t="shared" si="48"/>
        <v>700</v>
      </c>
      <c r="G41" s="57">
        <f t="shared" si="42"/>
        <v>700</v>
      </c>
      <c r="H41" s="57">
        <f t="shared" si="43"/>
        <v>8400</v>
      </c>
      <c r="I41" s="58">
        <v>0</v>
      </c>
      <c r="J41" s="59">
        <v>0.7</v>
      </c>
      <c r="K41" s="57">
        <f t="shared" si="50"/>
        <v>700</v>
      </c>
      <c r="L41" s="57">
        <f t="shared" si="51"/>
        <v>0</v>
      </c>
      <c r="M41" s="57">
        <f t="shared" si="52"/>
        <v>0</v>
      </c>
      <c r="N41" s="58">
        <v>1</v>
      </c>
      <c r="O41" s="59">
        <v>0.7</v>
      </c>
      <c r="P41" s="57">
        <f t="shared" si="49"/>
        <v>700</v>
      </c>
      <c r="Q41" s="57">
        <f t="shared" si="46"/>
        <v>700</v>
      </c>
      <c r="R41" s="57">
        <f t="shared" si="47"/>
        <v>8400</v>
      </c>
    </row>
    <row r="42" spans="2:18" s="6" customFormat="1" x14ac:dyDescent="0.25">
      <c r="B42" s="28"/>
      <c r="C42" s="107" t="s">
        <v>11</v>
      </c>
      <c r="D42" s="58"/>
      <c r="E42" s="59"/>
      <c r="F42" s="57"/>
      <c r="G42" s="57"/>
      <c r="H42" s="57"/>
      <c r="I42" s="58">
        <v>1</v>
      </c>
      <c r="J42" s="108">
        <v>0.8</v>
      </c>
      <c r="K42" s="109">
        <f t="shared" si="50"/>
        <v>800</v>
      </c>
      <c r="L42" s="109">
        <f>I42*K42</f>
        <v>800</v>
      </c>
      <c r="M42" s="109">
        <f t="shared" si="52"/>
        <v>9600</v>
      </c>
      <c r="N42" s="58"/>
      <c r="O42" s="59"/>
      <c r="P42" s="57"/>
      <c r="Q42" s="57"/>
      <c r="R42" s="57"/>
    </row>
    <row r="43" spans="2:18" ht="30" x14ac:dyDescent="0.25">
      <c r="B43" s="29">
        <v>5</v>
      </c>
      <c r="C43" s="69" t="s">
        <v>81</v>
      </c>
      <c r="D43" s="61">
        <f>SUM(D44:D48)</f>
        <v>9</v>
      </c>
      <c r="E43" s="61"/>
      <c r="F43" s="62"/>
      <c r="G43" s="62">
        <f>SUM(G44:G48)</f>
        <v>5550</v>
      </c>
      <c r="H43" s="62">
        <f>SUM(H44:H48)</f>
        <v>66600</v>
      </c>
      <c r="I43" s="61">
        <f>SUM(I44:I49)</f>
        <v>6</v>
      </c>
      <c r="J43" s="61"/>
      <c r="K43" s="62"/>
      <c r="L43" s="62">
        <f>SUM(L44:L49)</f>
        <v>5100</v>
      </c>
      <c r="M43" s="62">
        <f>SUM(M44:M49)</f>
        <v>61200</v>
      </c>
      <c r="N43" s="61">
        <f>SUM(N44:N48)</f>
        <v>9</v>
      </c>
      <c r="O43" s="61"/>
      <c r="P43" s="62"/>
      <c r="Q43" s="62">
        <f>SUM(Q44:Q48)</f>
        <v>5550</v>
      </c>
      <c r="R43" s="62">
        <f>SUM(R44:R48)</f>
        <v>66600</v>
      </c>
    </row>
    <row r="44" spans="2:18" s="6" customFormat="1" x14ac:dyDescent="0.25">
      <c r="B44" s="28"/>
      <c r="C44" s="68" t="s">
        <v>76</v>
      </c>
      <c r="D44" s="58">
        <v>1</v>
      </c>
      <c r="E44" s="59">
        <v>1</v>
      </c>
      <c r="F44" s="57">
        <f>E44*1000</f>
        <v>1000</v>
      </c>
      <c r="G44" s="57">
        <f t="shared" ref="G44:G48" si="53">D44*F44</f>
        <v>1000</v>
      </c>
      <c r="H44" s="57">
        <f t="shared" ref="H44:H48" si="54">G44*12</f>
        <v>12000</v>
      </c>
      <c r="I44" s="58">
        <v>1</v>
      </c>
      <c r="J44" s="108">
        <v>1.1000000000000001</v>
      </c>
      <c r="K44" s="109">
        <f t="shared" ref="K44:K46" si="55">J44*1000</f>
        <v>1100</v>
      </c>
      <c r="L44" s="109">
        <f>I44*K44</f>
        <v>1100</v>
      </c>
      <c r="M44" s="109">
        <f t="shared" ref="M44:M46" si="56">L44*12</f>
        <v>13200</v>
      </c>
      <c r="N44" s="58">
        <v>1</v>
      </c>
      <c r="O44" s="59">
        <v>1</v>
      </c>
      <c r="P44" s="57">
        <f>O44*1000</f>
        <v>1000</v>
      </c>
      <c r="Q44" s="57">
        <f t="shared" ref="Q44:Q48" si="57">N44*P44</f>
        <v>1000</v>
      </c>
      <c r="R44" s="57">
        <f t="shared" ref="R44:R48" si="58">Q44*12</f>
        <v>12000</v>
      </c>
    </row>
    <row r="45" spans="2:18" s="6" customFormat="1" x14ac:dyDescent="0.25">
      <c r="B45" s="28"/>
      <c r="C45" s="68" t="s">
        <v>3</v>
      </c>
      <c r="D45" s="58">
        <v>2</v>
      </c>
      <c r="E45" s="59">
        <v>0.65</v>
      </c>
      <c r="F45" s="57">
        <f t="shared" ref="F45:F48" si="59">E45*1000</f>
        <v>650</v>
      </c>
      <c r="G45" s="57">
        <f t="shared" si="53"/>
        <v>1300</v>
      </c>
      <c r="H45" s="57">
        <f t="shared" si="54"/>
        <v>15600</v>
      </c>
      <c r="I45" s="58">
        <v>2</v>
      </c>
      <c r="J45" s="108">
        <v>0.85</v>
      </c>
      <c r="K45" s="109">
        <f t="shared" si="55"/>
        <v>850</v>
      </c>
      <c r="L45" s="109">
        <f>I45*K45</f>
        <v>1700</v>
      </c>
      <c r="M45" s="109">
        <f t="shared" si="56"/>
        <v>20400</v>
      </c>
      <c r="N45" s="58">
        <v>2</v>
      </c>
      <c r="O45" s="59">
        <v>0.65</v>
      </c>
      <c r="P45" s="57">
        <f t="shared" ref="P45:P48" si="60">O45*1000</f>
        <v>650</v>
      </c>
      <c r="Q45" s="57">
        <f t="shared" si="57"/>
        <v>1300</v>
      </c>
      <c r="R45" s="57">
        <f t="shared" si="58"/>
        <v>15600</v>
      </c>
    </row>
    <row r="46" spans="2:18" s="6" customFormat="1" x14ac:dyDescent="0.25">
      <c r="B46" s="28"/>
      <c r="C46" s="68" t="s">
        <v>4</v>
      </c>
      <c r="D46" s="58">
        <v>3</v>
      </c>
      <c r="E46" s="59">
        <v>0.55000000000000004</v>
      </c>
      <c r="F46" s="57">
        <f t="shared" si="59"/>
        <v>550</v>
      </c>
      <c r="G46" s="57">
        <f t="shared" si="53"/>
        <v>1650</v>
      </c>
      <c r="H46" s="57">
        <f t="shared" si="54"/>
        <v>19800</v>
      </c>
      <c r="I46" s="58">
        <v>2</v>
      </c>
      <c r="J46" s="108">
        <v>0.75</v>
      </c>
      <c r="K46" s="109">
        <f t="shared" si="55"/>
        <v>750</v>
      </c>
      <c r="L46" s="109">
        <f>I46*K46</f>
        <v>1500</v>
      </c>
      <c r="M46" s="109">
        <f t="shared" si="56"/>
        <v>18000</v>
      </c>
      <c r="N46" s="58">
        <v>3</v>
      </c>
      <c r="O46" s="59">
        <v>0.55000000000000004</v>
      </c>
      <c r="P46" s="57">
        <f t="shared" si="60"/>
        <v>550</v>
      </c>
      <c r="Q46" s="57">
        <f t="shared" si="57"/>
        <v>1650</v>
      </c>
      <c r="R46" s="57">
        <f t="shared" si="58"/>
        <v>19800</v>
      </c>
    </row>
    <row r="47" spans="2:18" s="6" customFormat="1" x14ac:dyDescent="0.25">
      <c r="B47" s="28"/>
      <c r="C47" s="68" t="s">
        <v>8</v>
      </c>
      <c r="D47" s="58">
        <v>2</v>
      </c>
      <c r="E47" s="59">
        <v>0.45</v>
      </c>
      <c r="F47" s="57">
        <f t="shared" si="59"/>
        <v>450</v>
      </c>
      <c r="G47" s="57">
        <f t="shared" si="53"/>
        <v>900</v>
      </c>
      <c r="H47" s="57">
        <f t="shared" si="54"/>
        <v>10800</v>
      </c>
      <c r="I47" s="58">
        <v>0</v>
      </c>
      <c r="J47" s="108">
        <v>0.65</v>
      </c>
      <c r="K47" s="57">
        <f t="shared" ref="K47:K49" si="61">J47*1000</f>
        <v>650</v>
      </c>
      <c r="L47" s="57">
        <f t="shared" ref="L47:L48" si="62">I47*K47</f>
        <v>0</v>
      </c>
      <c r="M47" s="57">
        <f t="shared" ref="M47:M49" si="63">L47*12</f>
        <v>0</v>
      </c>
      <c r="N47" s="58">
        <v>2</v>
      </c>
      <c r="O47" s="59">
        <v>0.45</v>
      </c>
      <c r="P47" s="57">
        <f t="shared" si="60"/>
        <v>450</v>
      </c>
      <c r="Q47" s="57">
        <f t="shared" si="57"/>
        <v>900</v>
      </c>
      <c r="R47" s="57">
        <f t="shared" si="58"/>
        <v>10800</v>
      </c>
    </row>
    <row r="48" spans="2:18" s="6" customFormat="1" x14ac:dyDescent="0.25">
      <c r="B48" s="28"/>
      <c r="C48" s="68" t="s">
        <v>6</v>
      </c>
      <c r="D48" s="58">
        <v>1</v>
      </c>
      <c r="E48" s="59">
        <v>0.7</v>
      </c>
      <c r="F48" s="57">
        <f t="shared" si="59"/>
        <v>700</v>
      </c>
      <c r="G48" s="57">
        <f t="shared" si="53"/>
        <v>700</v>
      </c>
      <c r="H48" s="57">
        <f t="shared" si="54"/>
        <v>8400</v>
      </c>
      <c r="I48" s="58">
        <v>0</v>
      </c>
      <c r="J48" s="59">
        <v>0.7</v>
      </c>
      <c r="K48" s="57">
        <f t="shared" si="61"/>
        <v>700</v>
      </c>
      <c r="L48" s="57">
        <f t="shared" si="62"/>
        <v>0</v>
      </c>
      <c r="M48" s="57">
        <f t="shared" si="63"/>
        <v>0</v>
      </c>
      <c r="N48" s="58">
        <v>1</v>
      </c>
      <c r="O48" s="59">
        <v>0.7</v>
      </c>
      <c r="P48" s="57">
        <f t="shared" si="60"/>
        <v>700</v>
      </c>
      <c r="Q48" s="57">
        <f t="shared" si="57"/>
        <v>700</v>
      </c>
      <c r="R48" s="57">
        <f t="shared" si="58"/>
        <v>8400</v>
      </c>
    </row>
    <row r="49" spans="2:18" s="6" customFormat="1" x14ac:dyDescent="0.25">
      <c r="B49" s="28"/>
      <c r="C49" s="107" t="s">
        <v>11</v>
      </c>
      <c r="D49" s="58"/>
      <c r="E49" s="59"/>
      <c r="F49" s="57"/>
      <c r="G49" s="57"/>
      <c r="H49" s="57"/>
      <c r="I49" s="58">
        <v>1</v>
      </c>
      <c r="J49" s="108">
        <v>0.8</v>
      </c>
      <c r="K49" s="109">
        <f t="shared" si="61"/>
        <v>800</v>
      </c>
      <c r="L49" s="109">
        <f>I49*K49</f>
        <v>800</v>
      </c>
      <c r="M49" s="109">
        <f t="shared" si="63"/>
        <v>9600</v>
      </c>
      <c r="N49" s="58"/>
      <c r="O49" s="59"/>
      <c r="P49" s="57"/>
      <c r="Q49" s="57"/>
      <c r="R49" s="57"/>
    </row>
    <row r="50" spans="2:18" ht="30" x14ac:dyDescent="0.25">
      <c r="B50" s="29">
        <v>6</v>
      </c>
      <c r="C50" s="69" t="s">
        <v>82</v>
      </c>
      <c r="D50" s="61">
        <f>SUM(D51:D55)</f>
        <v>10</v>
      </c>
      <c r="E50" s="61"/>
      <c r="F50" s="62"/>
      <c r="G50" s="62">
        <f>SUM(G51:G55)</f>
        <v>5900</v>
      </c>
      <c r="H50" s="62">
        <f>SUM(H51:H55)</f>
        <v>70800</v>
      </c>
      <c r="I50" s="61">
        <f>SUM(I51:I55)</f>
        <v>5</v>
      </c>
      <c r="J50" s="61"/>
      <c r="K50" s="62"/>
      <c r="L50" s="62">
        <f>SUM(L51:L55)</f>
        <v>4200</v>
      </c>
      <c r="M50" s="62">
        <f>SUM(M51:M55)</f>
        <v>50400</v>
      </c>
      <c r="N50" s="61">
        <f>SUM(N51:N55)</f>
        <v>10</v>
      </c>
      <c r="O50" s="61"/>
      <c r="P50" s="62"/>
      <c r="Q50" s="62">
        <f>SUM(Q51:Q55)</f>
        <v>5900</v>
      </c>
      <c r="R50" s="62">
        <f>SUM(R51:R55)</f>
        <v>70800</v>
      </c>
    </row>
    <row r="51" spans="2:18" s="6" customFormat="1" x14ac:dyDescent="0.25">
      <c r="B51" s="28"/>
      <c r="C51" s="68" t="s">
        <v>76</v>
      </c>
      <c r="D51" s="58">
        <v>1</v>
      </c>
      <c r="E51" s="59">
        <v>1</v>
      </c>
      <c r="F51" s="57">
        <f>E51*1000</f>
        <v>1000</v>
      </c>
      <c r="G51" s="57">
        <f t="shared" ref="G51:G55" si="64">D51*F51</f>
        <v>1000</v>
      </c>
      <c r="H51" s="57">
        <f t="shared" ref="H51:H55" si="65">G51*12</f>
        <v>12000</v>
      </c>
      <c r="I51" s="58">
        <v>1</v>
      </c>
      <c r="J51" s="108">
        <v>1.1000000000000001</v>
      </c>
      <c r="K51" s="109">
        <f t="shared" ref="K51:K53" si="66">J51*1000</f>
        <v>1100</v>
      </c>
      <c r="L51" s="109">
        <f>I51*K51</f>
        <v>1100</v>
      </c>
      <c r="M51" s="109">
        <f t="shared" ref="M51:M53" si="67">L51*12</f>
        <v>13200</v>
      </c>
      <c r="N51" s="58">
        <v>1</v>
      </c>
      <c r="O51" s="59">
        <v>1</v>
      </c>
      <c r="P51" s="57">
        <f>O51*1000</f>
        <v>1000</v>
      </c>
      <c r="Q51" s="57">
        <f t="shared" ref="Q51:Q55" si="68">N51*P51</f>
        <v>1000</v>
      </c>
      <c r="R51" s="57">
        <f t="shared" ref="R51:R55" si="69">Q51*12</f>
        <v>12000</v>
      </c>
    </row>
    <row r="52" spans="2:18" s="6" customFormat="1" x14ac:dyDescent="0.25">
      <c r="B52" s="28"/>
      <c r="C52" s="68" t="s">
        <v>3</v>
      </c>
      <c r="D52" s="58">
        <v>1</v>
      </c>
      <c r="E52" s="59">
        <v>0.65</v>
      </c>
      <c r="F52" s="57">
        <f t="shared" ref="F52:F55" si="70">E52*1000</f>
        <v>650</v>
      </c>
      <c r="G52" s="57">
        <f t="shared" si="64"/>
        <v>650</v>
      </c>
      <c r="H52" s="57">
        <f t="shared" si="65"/>
        <v>7800</v>
      </c>
      <c r="I52" s="58">
        <v>1</v>
      </c>
      <c r="J52" s="108">
        <v>0.85</v>
      </c>
      <c r="K52" s="109">
        <f t="shared" si="66"/>
        <v>850</v>
      </c>
      <c r="L52" s="109">
        <f>I52*K52</f>
        <v>850</v>
      </c>
      <c r="M52" s="109">
        <f t="shared" si="67"/>
        <v>10200</v>
      </c>
      <c r="N52" s="58">
        <v>1</v>
      </c>
      <c r="O52" s="59">
        <v>0.65</v>
      </c>
      <c r="P52" s="57">
        <f t="shared" ref="P52:P55" si="71">O52*1000</f>
        <v>650</v>
      </c>
      <c r="Q52" s="57">
        <f t="shared" si="68"/>
        <v>650</v>
      </c>
      <c r="R52" s="57">
        <f t="shared" si="69"/>
        <v>7800</v>
      </c>
    </row>
    <row r="53" spans="2:18" s="6" customFormat="1" x14ac:dyDescent="0.25">
      <c r="B53" s="28"/>
      <c r="C53" s="68" t="s">
        <v>4</v>
      </c>
      <c r="D53" s="58">
        <v>4</v>
      </c>
      <c r="E53" s="59">
        <v>0.55000000000000004</v>
      </c>
      <c r="F53" s="57">
        <f t="shared" si="70"/>
        <v>550</v>
      </c>
      <c r="G53" s="57">
        <f t="shared" si="64"/>
        <v>2200</v>
      </c>
      <c r="H53" s="57">
        <f t="shared" si="65"/>
        <v>26400</v>
      </c>
      <c r="I53" s="58">
        <v>3</v>
      </c>
      <c r="J53" s="108">
        <v>0.75</v>
      </c>
      <c r="K53" s="109">
        <f t="shared" si="66"/>
        <v>750</v>
      </c>
      <c r="L53" s="109">
        <f>I53*K53</f>
        <v>2250</v>
      </c>
      <c r="M53" s="109">
        <f t="shared" si="67"/>
        <v>27000</v>
      </c>
      <c r="N53" s="58">
        <v>4</v>
      </c>
      <c r="O53" s="59">
        <v>0.55000000000000004</v>
      </c>
      <c r="P53" s="57">
        <f t="shared" si="71"/>
        <v>550</v>
      </c>
      <c r="Q53" s="57">
        <f t="shared" si="68"/>
        <v>2200</v>
      </c>
      <c r="R53" s="57">
        <f t="shared" si="69"/>
        <v>26400</v>
      </c>
    </row>
    <row r="54" spans="2:18" s="6" customFormat="1" x14ac:dyDescent="0.25">
      <c r="B54" s="28"/>
      <c r="C54" s="68" t="s">
        <v>8</v>
      </c>
      <c r="D54" s="58">
        <v>3</v>
      </c>
      <c r="E54" s="59">
        <v>0.45</v>
      </c>
      <c r="F54" s="57">
        <f t="shared" si="70"/>
        <v>450</v>
      </c>
      <c r="G54" s="57">
        <f t="shared" si="64"/>
        <v>1350</v>
      </c>
      <c r="H54" s="57">
        <f t="shared" si="65"/>
        <v>16200</v>
      </c>
      <c r="I54" s="58">
        <v>0</v>
      </c>
      <c r="J54" s="108">
        <v>0.65</v>
      </c>
      <c r="K54" s="57">
        <f t="shared" ref="K54:K55" si="72">J54*1000</f>
        <v>650</v>
      </c>
      <c r="L54" s="57">
        <f t="shared" ref="L54:L55" si="73">I54*K54</f>
        <v>0</v>
      </c>
      <c r="M54" s="57">
        <f t="shared" ref="M54:M55" si="74">L54*12</f>
        <v>0</v>
      </c>
      <c r="N54" s="58">
        <v>3</v>
      </c>
      <c r="O54" s="59">
        <v>0.45</v>
      </c>
      <c r="P54" s="57">
        <f t="shared" si="71"/>
        <v>450</v>
      </c>
      <c r="Q54" s="57">
        <f t="shared" si="68"/>
        <v>1350</v>
      </c>
      <c r="R54" s="57">
        <f t="shared" si="69"/>
        <v>16200</v>
      </c>
    </row>
    <row r="55" spans="2:18" s="6" customFormat="1" x14ac:dyDescent="0.25">
      <c r="B55" s="28"/>
      <c r="C55" s="68" t="s">
        <v>6</v>
      </c>
      <c r="D55" s="58">
        <v>1</v>
      </c>
      <c r="E55" s="59">
        <v>0.7</v>
      </c>
      <c r="F55" s="57">
        <f t="shared" si="70"/>
        <v>700</v>
      </c>
      <c r="G55" s="57">
        <f t="shared" si="64"/>
        <v>700</v>
      </c>
      <c r="H55" s="57">
        <f t="shared" si="65"/>
        <v>8400</v>
      </c>
      <c r="I55" s="58">
        <v>0</v>
      </c>
      <c r="J55" s="59">
        <v>0.7</v>
      </c>
      <c r="K55" s="57">
        <f t="shared" si="72"/>
        <v>700</v>
      </c>
      <c r="L55" s="57">
        <f t="shared" si="73"/>
        <v>0</v>
      </c>
      <c r="M55" s="57">
        <f t="shared" si="74"/>
        <v>0</v>
      </c>
      <c r="N55" s="58">
        <v>1</v>
      </c>
      <c r="O55" s="59">
        <v>0.7</v>
      </c>
      <c r="P55" s="57">
        <f t="shared" si="71"/>
        <v>700</v>
      </c>
      <c r="Q55" s="57">
        <f t="shared" si="68"/>
        <v>700</v>
      </c>
      <c r="R55" s="57">
        <f t="shared" si="69"/>
        <v>8400</v>
      </c>
    </row>
    <row r="56" spans="2:18" ht="30" x14ac:dyDescent="0.25">
      <c r="B56" s="29">
        <v>7</v>
      </c>
      <c r="C56" s="69" t="s">
        <v>83</v>
      </c>
      <c r="D56" s="61">
        <f>SUM(D57:D61)</f>
        <v>11</v>
      </c>
      <c r="E56" s="61"/>
      <c r="F56" s="62"/>
      <c r="G56" s="62">
        <f>SUM(G57:G61)</f>
        <v>6550</v>
      </c>
      <c r="H56" s="62">
        <f>SUM(H57:H61)</f>
        <v>78600</v>
      </c>
      <c r="I56" s="61">
        <f>SUM(I57:I62)</f>
        <v>7</v>
      </c>
      <c r="J56" s="61"/>
      <c r="K56" s="62"/>
      <c r="L56" s="62">
        <f>SUM(L57:L62)</f>
        <v>5750</v>
      </c>
      <c r="M56" s="62">
        <f>SUM(M57:M62)</f>
        <v>69000</v>
      </c>
      <c r="N56" s="61">
        <f>SUM(N57:N61)</f>
        <v>11</v>
      </c>
      <c r="O56" s="61"/>
      <c r="P56" s="62"/>
      <c r="Q56" s="62">
        <f>SUM(Q57:Q61)</f>
        <v>6550</v>
      </c>
      <c r="R56" s="62">
        <f>SUM(R57:R61)</f>
        <v>78600</v>
      </c>
    </row>
    <row r="57" spans="2:18" s="6" customFormat="1" x14ac:dyDescent="0.25">
      <c r="B57" s="28"/>
      <c r="C57" s="68" t="s">
        <v>76</v>
      </c>
      <c r="D57" s="58">
        <v>1</v>
      </c>
      <c r="E57" s="59">
        <v>1</v>
      </c>
      <c r="F57" s="57">
        <f>E57*1000</f>
        <v>1000</v>
      </c>
      <c r="G57" s="57">
        <f t="shared" ref="G57:G61" si="75">D57*F57</f>
        <v>1000</v>
      </c>
      <c r="H57" s="57">
        <f t="shared" ref="H57:H61" si="76">G57*12</f>
        <v>12000</v>
      </c>
      <c r="I57" s="58">
        <v>1</v>
      </c>
      <c r="J57" s="108">
        <v>1.1000000000000001</v>
      </c>
      <c r="K57" s="109">
        <f t="shared" ref="K57:K60" si="77">J57*1000</f>
        <v>1100</v>
      </c>
      <c r="L57" s="109">
        <f>I57*K57</f>
        <v>1100</v>
      </c>
      <c r="M57" s="109">
        <f t="shared" ref="M57:M60" si="78">L57*12</f>
        <v>13200</v>
      </c>
      <c r="N57" s="58">
        <v>1</v>
      </c>
      <c r="O57" s="59">
        <v>1</v>
      </c>
      <c r="P57" s="57">
        <f>O57*1000</f>
        <v>1000</v>
      </c>
      <c r="Q57" s="57">
        <f t="shared" ref="Q57:Q61" si="79">N57*P57</f>
        <v>1000</v>
      </c>
      <c r="R57" s="57">
        <f t="shared" ref="R57:R61" si="80">Q57*12</f>
        <v>12000</v>
      </c>
    </row>
    <row r="58" spans="2:18" s="6" customFormat="1" x14ac:dyDescent="0.25">
      <c r="B58" s="28"/>
      <c r="C58" s="68" t="s">
        <v>3</v>
      </c>
      <c r="D58" s="58">
        <v>2</v>
      </c>
      <c r="E58" s="59">
        <v>0.65</v>
      </c>
      <c r="F58" s="57">
        <f t="shared" ref="F58:F61" si="81">E58*1000</f>
        <v>650</v>
      </c>
      <c r="G58" s="57">
        <f t="shared" si="75"/>
        <v>1300</v>
      </c>
      <c r="H58" s="57">
        <f t="shared" si="76"/>
        <v>15600</v>
      </c>
      <c r="I58" s="58">
        <v>2</v>
      </c>
      <c r="J58" s="108">
        <v>0.85</v>
      </c>
      <c r="K58" s="109">
        <f t="shared" si="77"/>
        <v>850</v>
      </c>
      <c r="L58" s="109">
        <f>I58*K58</f>
        <v>1700</v>
      </c>
      <c r="M58" s="109">
        <f t="shared" si="78"/>
        <v>20400</v>
      </c>
      <c r="N58" s="58">
        <v>2</v>
      </c>
      <c r="O58" s="59">
        <v>0.65</v>
      </c>
      <c r="P58" s="57">
        <f t="shared" ref="P58:P61" si="82">O58*1000</f>
        <v>650</v>
      </c>
      <c r="Q58" s="57">
        <f t="shared" si="79"/>
        <v>1300</v>
      </c>
      <c r="R58" s="57">
        <f t="shared" si="80"/>
        <v>15600</v>
      </c>
    </row>
    <row r="59" spans="2:18" s="6" customFormat="1" x14ac:dyDescent="0.25">
      <c r="B59" s="28"/>
      <c r="C59" s="68" t="s">
        <v>4</v>
      </c>
      <c r="D59" s="58">
        <v>4</v>
      </c>
      <c r="E59" s="59">
        <v>0.55000000000000004</v>
      </c>
      <c r="F59" s="57">
        <f t="shared" si="81"/>
        <v>550</v>
      </c>
      <c r="G59" s="57">
        <f t="shared" si="75"/>
        <v>2200</v>
      </c>
      <c r="H59" s="57">
        <f t="shared" si="76"/>
        <v>26400</v>
      </c>
      <c r="I59" s="58">
        <v>2</v>
      </c>
      <c r="J59" s="108">
        <v>0.75</v>
      </c>
      <c r="K59" s="109">
        <f t="shared" si="77"/>
        <v>750</v>
      </c>
      <c r="L59" s="109">
        <f>I59*K59</f>
        <v>1500</v>
      </c>
      <c r="M59" s="109">
        <f t="shared" si="78"/>
        <v>18000</v>
      </c>
      <c r="N59" s="58">
        <v>4</v>
      </c>
      <c r="O59" s="59">
        <v>0.55000000000000004</v>
      </c>
      <c r="P59" s="57">
        <f t="shared" si="82"/>
        <v>550</v>
      </c>
      <c r="Q59" s="57">
        <f t="shared" si="79"/>
        <v>2200</v>
      </c>
      <c r="R59" s="57">
        <f t="shared" si="80"/>
        <v>26400</v>
      </c>
    </row>
    <row r="60" spans="2:18" s="6" customFormat="1" x14ac:dyDescent="0.25">
      <c r="B60" s="28"/>
      <c r="C60" s="68" t="s">
        <v>8</v>
      </c>
      <c r="D60" s="58">
        <v>3</v>
      </c>
      <c r="E60" s="59">
        <v>0.45</v>
      </c>
      <c r="F60" s="57">
        <f t="shared" si="81"/>
        <v>450</v>
      </c>
      <c r="G60" s="57">
        <f t="shared" si="75"/>
        <v>1350</v>
      </c>
      <c r="H60" s="57">
        <f t="shared" si="76"/>
        <v>16200</v>
      </c>
      <c r="I60" s="58">
        <v>1</v>
      </c>
      <c r="J60" s="108">
        <v>0.65</v>
      </c>
      <c r="K60" s="109">
        <f t="shared" si="77"/>
        <v>650</v>
      </c>
      <c r="L60" s="109">
        <f>I60*K60</f>
        <v>650</v>
      </c>
      <c r="M60" s="109">
        <f t="shared" si="78"/>
        <v>7800</v>
      </c>
      <c r="N60" s="58">
        <v>3</v>
      </c>
      <c r="O60" s="59">
        <v>0.45</v>
      </c>
      <c r="P60" s="57">
        <f t="shared" si="82"/>
        <v>450</v>
      </c>
      <c r="Q60" s="57">
        <f t="shared" si="79"/>
        <v>1350</v>
      </c>
      <c r="R60" s="57">
        <f t="shared" si="80"/>
        <v>16200</v>
      </c>
    </row>
    <row r="61" spans="2:18" s="6" customFormat="1" x14ac:dyDescent="0.25">
      <c r="B61" s="28"/>
      <c r="C61" s="68" t="s">
        <v>6</v>
      </c>
      <c r="D61" s="58">
        <v>1</v>
      </c>
      <c r="E61" s="59">
        <v>0.7</v>
      </c>
      <c r="F61" s="57">
        <f t="shared" si="81"/>
        <v>700</v>
      </c>
      <c r="G61" s="57">
        <f t="shared" si="75"/>
        <v>700</v>
      </c>
      <c r="H61" s="57">
        <f t="shared" si="76"/>
        <v>8400</v>
      </c>
      <c r="I61" s="58">
        <v>0</v>
      </c>
      <c r="J61" s="59">
        <v>0.7</v>
      </c>
      <c r="K61" s="57">
        <f t="shared" ref="K61:K62" si="83">J61*1000</f>
        <v>700</v>
      </c>
      <c r="L61" s="57">
        <f t="shared" ref="L61" si="84">I61*K61</f>
        <v>0</v>
      </c>
      <c r="M61" s="57">
        <f t="shared" ref="M61:M62" si="85">L61*12</f>
        <v>0</v>
      </c>
      <c r="N61" s="58">
        <v>1</v>
      </c>
      <c r="O61" s="59">
        <v>0.7</v>
      </c>
      <c r="P61" s="57">
        <f t="shared" si="82"/>
        <v>700</v>
      </c>
      <c r="Q61" s="57">
        <f t="shared" si="79"/>
        <v>700</v>
      </c>
      <c r="R61" s="57">
        <f t="shared" si="80"/>
        <v>8400</v>
      </c>
    </row>
    <row r="62" spans="2:18" s="6" customFormat="1" x14ac:dyDescent="0.25">
      <c r="B62" s="28"/>
      <c r="C62" s="107" t="s">
        <v>11</v>
      </c>
      <c r="D62" s="58"/>
      <c r="E62" s="59"/>
      <c r="F62" s="57"/>
      <c r="G62" s="57"/>
      <c r="H62" s="57"/>
      <c r="I62" s="58">
        <v>1</v>
      </c>
      <c r="J62" s="108">
        <v>0.8</v>
      </c>
      <c r="K62" s="109">
        <f t="shared" si="83"/>
        <v>800</v>
      </c>
      <c r="L62" s="109">
        <f>I62*K62</f>
        <v>800</v>
      </c>
      <c r="M62" s="109">
        <f t="shared" si="85"/>
        <v>9600</v>
      </c>
      <c r="N62" s="58"/>
      <c r="O62" s="59"/>
      <c r="P62" s="57"/>
      <c r="Q62" s="57"/>
      <c r="R62" s="57"/>
    </row>
    <row r="63" spans="2:18" x14ac:dyDescent="0.25">
      <c r="B63" s="29">
        <v>8</v>
      </c>
      <c r="C63" s="69" t="s">
        <v>84</v>
      </c>
      <c r="D63" s="61">
        <f>SUM(D64:D68)</f>
        <v>8</v>
      </c>
      <c r="E63" s="61"/>
      <c r="F63" s="62"/>
      <c r="G63" s="62">
        <f>SUM(G64:G68)</f>
        <v>4800</v>
      </c>
      <c r="H63" s="62">
        <f>SUM(H64:H68)</f>
        <v>57600</v>
      </c>
      <c r="I63" s="61">
        <f>SUM(I64:I69)</f>
        <v>5</v>
      </c>
      <c r="J63" s="61"/>
      <c r="K63" s="62"/>
      <c r="L63" s="62">
        <f>SUM(L64:L69)</f>
        <v>4100</v>
      </c>
      <c r="M63" s="62">
        <f>SUM(M64:M69)</f>
        <v>49200</v>
      </c>
      <c r="N63" s="61">
        <f>SUM(N64:N68)</f>
        <v>8</v>
      </c>
      <c r="O63" s="61"/>
      <c r="P63" s="62"/>
      <c r="Q63" s="62">
        <f>SUM(Q64:Q68)</f>
        <v>4800</v>
      </c>
      <c r="R63" s="62">
        <f>SUM(R64:R68)</f>
        <v>57600</v>
      </c>
    </row>
    <row r="64" spans="2:18" s="6" customFormat="1" x14ac:dyDescent="0.25">
      <c r="B64" s="28"/>
      <c r="C64" s="68" t="s">
        <v>76</v>
      </c>
      <c r="D64" s="58">
        <v>1</v>
      </c>
      <c r="E64" s="59">
        <v>1</v>
      </c>
      <c r="F64" s="57">
        <f>E64*1000</f>
        <v>1000</v>
      </c>
      <c r="G64" s="57">
        <f t="shared" ref="G64:G68" si="86">D64*F64</f>
        <v>1000</v>
      </c>
      <c r="H64" s="57">
        <f t="shared" ref="H64:H68" si="87">G64*12</f>
        <v>12000</v>
      </c>
      <c r="I64" s="58">
        <v>1</v>
      </c>
      <c r="J64" s="108">
        <v>1.1000000000000001</v>
      </c>
      <c r="K64" s="109">
        <f t="shared" ref="K64:K67" si="88">J64*1000</f>
        <v>1100</v>
      </c>
      <c r="L64" s="109">
        <f>I64*K64</f>
        <v>1100</v>
      </c>
      <c r="M64" s="109">
        <f t="shared" ref="M64:M67" si="89">L64*12</f>
        <v>13200</v>
      </c>
      <c r="N64" s="58">
        <v>1</v>
      </c>
      <c r="O64" s="59">
        <v>1</v>
      </c>
      <c r="P64" s="57">
        <f>O64*1000</f>
        <v>1000</v>
      </c>
      <c r="Q64" s="57">
        <f t="shared" ref="Q64:Q68" si="90">N64*P64</f>
        <v>1000</v>
      </c>
      <c r="R64" s="57">
        <f t="shared" ref="R64:R68" si="91">Q64*12</f>
        <v>12000</v>
      </c>
    </row>
    <row r="65" spans="2:18" s="6" customFormat="1" x14ac:dyDescent="0.25">
      <c r="B65" s="28"/>
      <c r="C65" s="68" t="s">
        <v>3</v>
      </c>
      <c r="D65" s="58">
        <v>1</v>
      </c>
      <c r="E65" s="59">
        <v>0.65</v>
      </c>
      <c r="F65" s="57">
        <f t="shared" ref="F65:F68" si="92">E65*1000</f>
        <v>650</v>
      </c>
      <c r="G65" s="57">
        <f t="shared" si="86"/>
        <v>650</v>
      </c>
      <c r="H65" s="57">
        <f t="shared" si="87"/>
        <v>7800</v>
      </c>
      <c r="I65" s="58">
        <v>1</v>
      </c>
      <c r="J65" s="108">
        <v>0.85</v>
      </c>
      <c r="K65" s="109">
        <f t="shared" si="88"/>
        <v>850</v>
      </c>
      <c r="L65" s="109">
        <f>I65*K65</f>
        <v>850</v>
      </c>
      <c r="M65" s="109">
        <f t="shared" si="89"/>
        <v>10200</v>
      </c>
      <c r="N65" s="58">
        <v>1</v>
      </c>
      <c r="O65" s="59">
        <v>0.65</v>
      </c>
      <c r="P65" s="57">
        <f t="shared" ref="P65:P68" si="93">O65*1000</f>
        <v>650</v>
      </c>
      <c r="Q65" s="57">
        <f t="shared" si="90"/>
        <v>650</v>
      </c>
      <c r="R65" s="57">
        <f t="shared" si="91"/>
        <v>7800</v>
      </c>
    </row>
    <row r="66" spans="2:18" s="6" customFormat="1" x14ac:dyDescent="0.25">
      <c r="B66" s="28"/>
      <c r="C66" s="68" t="s">
        <v>4</v>
      </c>
      <c r="D66" s="58">
        <v>2</v>
      </c>
      <c r="E66" s="59">
        <v>0.55000000000000004</v>
      </c>
      <c r="F66" s="57">
        <f t="shared" si="92"/>
        <v>550</v>
      </c>
      <c r="G66" s="57">
        <f t="shared" si="86"/>
        <v>1100</v>
      </c>
      <c r="H66" s="57">
        <f t="shared" si="87"/>
        <v>13200</v>
      </c>
      <c r="I66" s="58">
        <v>2</v>
      </c>
      <c r="J66" s="108">
        <v>0.75</v>
      </c>
      <c r="K66" s="109">
        <f t="shared" si="88"/>
        <v>750</v>
      </c>
      <c r="L66" s="109">
        <f>I66*K66</f>
        <v>1500</v>
      </c>
      <c r="M66" s="109">
        <f t="shared" si="89"/>
        <v>18000</v>
      </c>
      <c r="N66" s="58">
        <v>2</v>
      </c>
      <c r="O66" s="59">
        <v>0.55000000000000004</v>
      </c>
      <c r="P66" s="57">
        <f t="shared" si="93"/>
        <v>550</v>
      </c>
      <c r="Q66" s="57">
        <f t="shared" si="90"/>
        <v>1100</v>
      </c>
      <c r="R66" s="57">
        <f t="shared" si="91"/>
        <v>13200</v>
      </c>
    </row>
    <row r="67" spans="2:18" s="6" customFormat="1" x14ac:dyDescent="0.25">
      <c r="B67" s="28"/>
      <c r="C67" s="68" t="s">
        <v>8</v>
      </c>
      <c r="D67" s="58">
        <v>3</v>
      </c>
      <c r="E67" s="59">
        <v>0.45</v>
      </c>
      <c r="F67" s="57">
        <f t="shared" si="92"/>
        <v>450</v>
      </c>
      <c r="G67" s="57">
        <f t="shared" si="86"/>
        <v>1350</v>
      </c>
      <c r="H67" s="57">
        <f t="shared" si="87"/>
        <v>16200</v>
      </c>
      <c r="I67" s="58">
        <v>1</v>
      </c>
      <c r="J67" s="108">
        <v>0.65</v>
      </c>
      <c r="K67" s="109">
        <f t="shared" si="88"/>
        <v>650</v>
      </c>
      <c r="L67" s="109">
        <f>I67*K67</f>
        <v>650</v>
      </c>
      <c r="M67" s="109">
        <f t="shared" si="89"/>
        <v>7800</v>
      </c>
      <c r="N67" s="58">
        <v>3</v>
      </c>
      <c r="O67" s="59">
        <v>0.45</v>
      </c>
      <c r="P67" s="57">
        <f t="shared" si="93"/>
        <v>450</v>
      </c>
      <c r="Q67" s="57">
        <f t="shared" si="90"/>
        <v>1350</v>
      </c>
      <c r="R67" s="57">
        <f t="shared" si="91"/>
        <v>16200</v>
      </c>
    </row>
    <row r="68" spans="2:18" s="6" customFormat="1" x14ac:dyDescent="0.25">
      <c r="B68" s="28"/>
      <c r="C68" s="68" t="s">
        <v>6</v>
      </c>
      <c r="D68" s="58">
        <v>1</v>
      </c>
      <c r="E68" s="59">
        <v>0.7</v>
      </c>
      <c r="F68" s="57">
        <f t="shared" si="92"/>
        <v>700</v>
      </c>
      <c r="G68" s="57">
        <f t="shared" si="86"/>
        <v>700</v>
      </c>
      <c r="H68" s="57">
        <f t="shared" si="87"/>
        <v>8400</v>
      </c>
      <c r="I68" s="58">
        <v>0</v>
      </c>
      <c r="J68" s="59">
        <v>0.7</v>
      </c>
      <c r="K68" s="57">
        <f t="shared" ref="K68:K69" si="94">J68*1000</f>
        <v>700</v>
      </c>
      <c r="L68" s="57">
        <f t="shared" ref="L68" si="95">I68*K68</f>
        <v>0</v>
      </c>
      <c r="M68" s="57">
        <f t="shared" ref="M68:M69" si="96">L68*12</f>
        <v>0</v>
      </c>
      <c r="N68" s="58">
        <v>1</v>
      </c>
      <c r="O68" s="59">
        <v>0.7</v>
      </c>
      <c r="P68" s="57">
        <f t="shared" si="93"/>
        <v>700</v>
      </c>
      <c r="Q68" s="57">
        <f t="shared" si="90"/>
        <v>700</v>
      </c>
      <c r="R68" s="57">
        <f t="shared" si="91"/>
        <v>8400</v>
      </c>
    </row>
    <row r="69" spans="2:18" s="311" customFormat="1" x14ac:dyDescent="0.25">
      <c r="B69" s="305"/>
      <c r="C69" s="247" t="s">
        <v>11</v>
      </c>
      <c r="D69" s="306"/>
      <c r="E69" s="307"/>
      <c r="F69" s="308"/>
      <c r="G69" s="308"/>
      <c r="H69" s="308"/>
      <c r="I69" s="306">
        <v>0</v>
      </c>
      <c r="J69" s="309">
        <v>0.8</v>
      </c>
      <c r="K69" s="310">
        <f t="shared" si="94"/>
        <v>800</v>
      </c>
      <c r="L69" s="310">
        <f>I69*K69</f>
        <v>0</v>
      </c>
      <c r="M69" s="310">
        <f t="shared" si="96"/>
        <v>0</v>
      </c>
      <c r="N69" s="306"/>
      <c r="O69" s="307"/>
      <c r="P69" s="308"/>
      <c r="Q69" s="308"/>
      <c r="R69" s="308"/>
    </row>
    <row r="70" spans="2:18" x14ac:dyDescent="0.25">
      <c r="B70" s="29">
        <v>9</v>
      </c>
      <c r="C70" s="69" t="s">
        <v>85</v>
      </c>
      <c r="D70" s="61">
        <f>SUM(D71:D75)</f>
        <v>8</v>
      </c>
      <c r="E70" s="61"/>
      <c r="F70" s="62"/>
      <c r="G70" s="62">
        <f>SUM(G71:G75)</f>
        <v>4800</v>
      </c>
      <c r="H70" s="62">
        <f>SUM(H71:H75)</f>
        <v>57600</v>
      </c>
      <c r="I70" s="61">
        <f>SUM(I71:I76)</f>
        <v>6</v>
      </c>
      <c r="J70" s="61"/>
      <c r="K70" s="62"/>
      <c r="L70" s="62">
        <f>SUM(L71:L76)</f>
        <v>4900</v>
      </c>
      <c r="M70" s="62">
        <f>SUM(M71:M76)</f>
        <v>58800</v>
      </c>
      <c r="N70" s="61">
        <f>SUM(N71:N75)</f>
        <v>8</v>
      </c>
      <c r="O70" s="61"/>
      <c r="P70" s="62"/>
      <c r="Q70" s="62">
        <f>SUM(Q71:Q75)</f>
        <v>4800</v>
      </c>
      <c r="R70" s="62">
        <f>SUM(R71:R75)</f>
        <v>57600</v>
      </c>
    </row>
    <row r="71" spans="2:18" s="6" customFormat="1" x14ac:dyDescent="0.25">
      <c r="B71" s="28"/>
      <c r="C71" s="68" t="s">
        <v>76</v>
      </c>
      <c r="D71" s="58">
        <v>1</v>
      </c>
      <c r="E71" s="59">
        <v>1</v>
      </c>
      <c r="F71" s="57">
        <f>E71*1000</f>
        <v>1000</v>
      </c>
      <c r="G71" s="57">
        <f t="shared" ref="G71:G75" si="97">D71*F71</f>
        <v>1000</v>
      </c>
      <c r="H71" s="57">
        <f t="shared" ref="H71:H75" si="98">G71*12</f>
        <v>12000</v>
      </c>
      <c r="I71" s="58">
        <v>1</v>
      </c>
      <c r="J71" s="108">
        <v>1.1000000000000001</v>
      </c>
      <c r="K71" s="109">
        <f t="shared" ref="K71:K74" si="99">J71*1000</f>
        <v>1100</v>
      </c>
      <c r="L71" s="109">
        <f>I71*K71</f>
        <v>1100</v>
      </c>
      <c r="M71" s="109">
        <f t="shared" ref="M71:M74" si="100">L71*12</f>
        <v>13200</v>
      </c>
      <c r="N71" s="58">
        <v>1</v>
      </c>
      <c r="O71" s="59">
        <v>1</v>
      </c>
      <c r="P71" s="57">
        <f>O71*1000</f>
        <v>1000</v>
      </c>
      <c r="Q71" s="57">
        <f t="shared" ref="Q71:Q75" si="101">N71*P71</f>
        <v>1000</v>
      </c>
      <c r="R71" s="57">
        <f t="shared" ref="R71:R75" si="102">Q71*12</f>
        <v>12000</v>
      </c>
    </row>
    <row r="72" spans="2:18" s="6" customFormat="1" x14ac:dyDescent="0.25">
      <c r="B72" s="28"/>
      <c r="C72" s="68" t="s">
        <v>3</v>
      </c>
      <c r="D72" s="58">
        <v>1</v>
      </c>
      <c r="E72" s="59">
        <v>0.65</v>
      </c>
      <c r="F72" s="57">
        <f t="shared" ref="F72:F75" si="103">E72*1000</f>
        <v>650</v>
      </c>
      <c r="G72" s="57">
        <f t="shared" si="97"/>
        <v>650</v>
      </c>
      <c r="H72" s="57">
        <f t="shared" si="98"/>
        <v>7800</v>
      </c>
      <c r="I72" s="58">
        <v>1</v>
      </c>
      <c r="J72" s="108">
        <v>0.85</v>
      </c>
      <c r="K72" s="109">
        <f t="shared" si="99"/>
        <v>850</v>
      </c>
      <c r="L72" s="109">
        <f>I72*K72</f>
        <v>850</v>
      </c>
      <c r="M72" s="109">
        <f t="shared" si="100"/>
        <v>10200</v>
      </c>
      <c r="N72" s="58">
        <v>1</v>
      </c>
      <c r="O72" s="59">
        <v>0.65</v>
      </c>
      <c r="P72" s="57">
        <f t="shared" ref="P72:P75" si="104">O72*1000</f>
        <v>650</v>
      </c>
      <c r="Q72" s="57">
        <f t="shared" si="101"/>
        <v>650</v>
      </c>
      <c r="R72" s="57">
        <f t="shared" si="102"/>
        <v>7800</v>
      </c>
    </row>
    <row r="73" spans="2:18" s="6" customFormat="1" x14ac:dyDescent="0.25">
      <c r="B73" s="28"/>
      <c r="C73" s="68" t="s">
        <v>4</v>
      </c>
      <c r="D73" s="58">
        <v>2</v>
      </c>
      <c r="E73" s="59">
        <v>0.55000000000000004</v>
      </c>
      <c r="F73" s="57">
        <f t="shared" si="103"/>
        <v>550</v>
      </c>
      <c r="G73" s="57">
        <f t="shared" si="97"/>
        <v>1100</v>
      </c>
      <c r="H73" s="57">
        <f t="shared" si="98"/>
        <v>13200</v>
      </c>
      <c r="I73" s="58">
        <v>2</v>
      </c>
      <c r="J73" s="108">
        <v>0.75</v>
      </c>
      <c r="K73" s="109">
        <f t="shared" si="99"/>
        <v>750</v>
      </c>
      <c r="L73" s="109">
        <f>I73*K73</f>
        <v>1500</v>
      </c>
      <c r="M73" s="109">
        <f t="shared" si="100"/>
        <v>18000</v>
      </c>
      <c r="N73" s="58">
        <v>2</v>
      </c>
      <c r="O73" s="59">
        <v>0.55000000000000004</v>
      </c>
      <c r="P73" s="57">
        <f t="shared" si="104"/>
        <v>550</v>
      </c>
      <c r="Q73" s="57">
        <f t="shared" si="101"/>
        <v>1100</v>
      </c>
      <c r="R73" s="57">
        <f t="shared" si="102"/>
        <v>13200</v>
      </c>
    </row>
    <row r="74" spans="2:18" s="6" customFormat="1" x14ac:dyDescent="0.25">
      <c r="B74" s="28"/>
      <c r="C74" s="68" t="s">
        <v>8</v>
      </c>
      <c r="D74" s="58">
        <v>3</v>
      </c>
      <c r="E74" s="59">
        <v>0.45</v>
      </c>
      <c r="F74" s="57">
        <f t="shared" si="103"/>
        <v>450</v>
      </c>
      <c r="G74" s="57">
        <f t="shared" si="97"/>
        <v>1350</v>
      </c>
      <c r="H74" s="57">
        <f t="shared" si="98"/>
        <v>16200</v>
      </c>
      <c r="I74" s="58">
        <v>1</v>
      </c>
      <c r="J74" s="108">
        <v>0.65</v>
      </c>
      <c r="K74" s="109">
        <f t="shared" si="99"/>
        <v>650</v>
      </c>
      <c r="L74" s="109">
        <f>I74*K74</f>
        <v>650</v>
      </c>
      <c r="M74" s="109">
        <f t="shared" si="100"/>
        <v>7800</v>
      </c>
      <c r="N74" s="58">
        <v>3</v>
      </c>
      <c r="O74" s="59">
        <v>0.45</v>
      </c>
      <c r="P74" s="57">
        <f t="shared" si="104"/>
        <v>450</v>
      </c>
      <c r="Q74" s="57">
        <f t="shared" si="101"/>
        <v>1350</v>
      </c>
      <c r="R74" s="57">
        <f t="shared" si="102"/>
        <v>16200</v>
      </c>
    </row>
    <row r="75" spans="2:18" s="6" customFormat="1" x14ac:dyDescent="0.25">
      <c r="B75" s="28"/>
      <c r="C75" s="68" t="s">
        <v>6</v>
      </c>
      <c r="D75" s="58">
        <v>1</v>
      </c>
      <c r="E75" s="59">
        <v>0.7</v>
      </c>
      <c r="F75" s="57">
        <f t="shared" si="103"/>
        <v>700</v>
      </c>
      <c r="G75" s="57">
        <f t="shared" si="97"/>
        <v>700</v>
      </c>
      <c r="H75" s="57">
        <f t="shared" si="98"/>
        <v>8400</v>
      </c>
      <c r="I75" s="58">
        <v>0</v>
      </c>
      <c r="J75" s="59">
        <v>0.7</v>
      </c>
      <c r="K75" s="57">
        <f t="shared" ref="K75:K76" si="105">J75*1000</f>
        <v>700</v>
      </c>
      <c r="L75" s="57">
        <f t="shared" ref="L75" si="106">I75*K75</f>
        <v>0</v>
      </c>
      <c r="M75" s="57">
        <f t="shared" ref="M75:M76" si="107">L75*12</f>
        <v>0</v>
      </c>
      <c r="N75" s="58">
        <v>1</v>
      </c>
      <c r="O75" s="59">
        <v>0.7</v>
      </c>
      <c r="P75" s="57">
        <f t="shared" si="104"/>
        <v>700</v>
      </c>
      <c r="Q75" s="57">
        <f t="shared" si="101"/>
        <v>700</v>
      </c>
      <c r="R75" s="57">
        <f t="shared" si="102"/>
        <v>8400</v>
      </c>
    </row>
    <row r="76" spans="2:18" s="6" customFormat="1" x14ac:dyDescent="0.25">
      <c r="B76" s="28"/>
      <c r="C76" s="107" t="s">
        <v>11</v>
      </c>
      <c r="D76" s="58"/>
      <c r="E76" s="59"/>
      <c r="F76" s="57"/>
      <c r="G76" s="57"/>
      <c r="H76" s="57"/>
      <c r="I76" s="58">
        <v>1</v>
      </c>
      <c r="J76" s="108">
        <v>0.8</v>
      </c>
      <c r="K76" s="109">
        <f t="shared" si="105"/>
        <v>800</v>
      </c>
      <c r="L76" s="109">
        <f>I76*K76</f>
        <v>800</v>
      </c>
      <c r="M76" s="109">
        <f t="shared" si="107"/>
        <v>9600</v>
      </c>
      <c r="N76" s="58"/>
      <c r="O76" s="59"/>
      <c r="P76" s="57"/>
      <c r="Q76" s="57"/>
      <c r="R76" s="57"/>
    </row>
    <row r="77" spans="2:18" x14ac:dyDescent="0.25">
      <c r="B77" s="29">
        <v>10</v>
      </c>
      <c r="C77" s="69" t="s">
        <v>86</v>
      </c>
      <c r="D77" s="61">
        <f>SUM(D78:D82)</f>
        <v>10</v>
      </c>
      <c r="E77" s="61"/>
      <c r="F77" s="62"/>
      <c r="G77" s="62">
        <f>SUM(G78:G82)</f>
        <v>6000</v>
      </c>
      <c r="H77" s="62">
        <f>SUM(H78:H82)</f>
        <v>72000</v>
      </c>
      <c r="I77" s="61">
        <f>SUM(I78:I83)</f>
        <v>7</v>
      </c>
      <c r="J77" s="61"/>
      <c r="K77" s="62"/>
      <c r="L77" s="62">
        <f>SUM(L78:L83)</f>
        <v>5750</v>
      </c>
      <c r="M77" s="62">
        <f>SUM(M78:M83)</f>
        <v>69000</v>
      </c>
      <c r="N77" s="61">
        <f>SUM(N78:N82)</f>
        <v>10</v>
      </c>
      <c r="O77" s="61"/>
      <c r="P77" s="62"/>
      <c r="Q77" s="62">
        <f>SUM(Q78:Q82)</f>
        <v>6000</v>
      </c>
      <c r="R77" s="62">
        <f>SUM(R78:R82)</f>
        <v>72000</v>
      </c>
    </row>
    <row r="78" spans="2:18" s="6" customFormat="1" x14ac:dyDescent="0.25">
      <c r="B78" s="28"/>
      <c r="C78" s="68" t="s">
        <v>76</v>
      </c>
      <c r="D78" s="58">
        <v>1</v>
      </c>
      <c r="E78" s="59">
        <v>1</v>
      </c>
      <c r="F78" s="57">
        <f>E78*1000</f>
        <v>1000</v>
      </c>
      <c r="G78" s="57">
        <f t="shared" ref="G78:G82" si="108">D78*F78</f>
        <v>1000</v>
      </c>
      <c r="H78" s="57">
        <f t="shared" ref="H78:H82" si="109">G78*12</f>
        <v>12000</v>
      </c>
      <c r="I78" s="58">
        <v>1</v>
      </c>
      <c r="J78" s="108">
        <v>1.1000000000000001</v>
      </c>
      <c r="K78" s="109">
        <f t="shared" ref="K78:K81" si="110">J78*1000</f>
        <v>1100</v>
      </c>
      <c r="L78" s="109">
        <f>I78*K78</f>
        <v>1100</v>
      </c>
      <c r="M78" s="109">
        <f t="shared" ref="M78:M81" si="111">L78*12</f>
        <v>13200</v>
      </c>
      <c r="N78" s="58">
        <v>1</v>
      </c>
      <c r="O78" s="59">
        <v>1</v>
      </c>
      <c r="P78" s="57">
        <f>O78*1000</f>
        <v>1000</v>
      </c>
      <c r="Q78" s="57">
        <f t="shared" ref="Q78:Q82" si="112">N78*P78</f>
        <v>1000</v>
      </c>
      <c r="R78" s="57">
        <f t="shared" ref="R78:R82" si="113">Q78*12</f>
        <v>12000</v>
      </c>
    </row>
    <row r="79" spans="2:18" s="6" customFormat="1" x14ac:dyDescent="0.25">
      <c r="B79" s="28"/>
      <c r="C79" s="68" t="s">
        <v>3</v>
      </c>
      <c r="D79" s="58">
        <v>2</v>
      </c>
      <c r="E79" s="59">
        <v>0.65</v>
      </c>
      <c r="F79" s="57">
        <f t="shared" ref="F79:F82" si="114">E79*1000</f>
        <v>650</v>
      </c>
      <c r="G79" s="57">
        <f t="shared" si="108"/>
        <v>1300</v>
      </c>
      <c r="H79" s="57">
        <f t="shared" si="109"/>
        <v>15600</v>
      </c>
      <c r="I79" s="58">
        <v>2</v>
      </c>
      <c r="J79" s="108">
        <v>0.85</v>
      </c>
      <c r="K79" s="109">
        <f t="shared" si="110"/>
        <v>850</v>
      </c>
      <c r="L79" s="109">
        <f>I79*K79</f>
        <v>1700</v>
      </c>
      <c r="M79" s="109">
        <f t="shared" si="111"/>
        <v>20400</v>
      </c>
      <c r="N79" s="58">
        <v>2</v>
      </c>
      <c r="O79" s="59">
        <v>0.65</v>
      </c>
      <c r="P79" s="57">
        <f t="shared" ref="P79:P82" si="115">O79*1000</f>
        <v>650</v>
      </c>
      <c r="Q79" s="57">
        <f t="shared" si="112"/>
        <v>1300</v>
      </c>
      <c r="R79" s="57">
        <f t="shared" si="113"/>
        <v>15600</v>
      </c>
    </row>
    <row r="80" spans="2:18" s="6" customFormat="1" x14ac:dyDescent="0.25">
      <c r="B80" s="28"/>
      <c r="C80" s="68" t="s">
        <v>4</v>
      </c>
      <c r="D80" s="58">
        <v>3</v>
      </c>
      <c r="E80" s="59">
        <v>0.55000000000000004</v>
      </c>
      <c r="F80" s="57">
        <f t="shared" si="114"/>
        <v>550</v>
      </c>
      <c r="G80" s="57">
        <f t="shared" si="108"/>
        <v>1650</v>
      </c>
      <c r="H80" s="57">
        <f t="shared" si="109"/>
        <v>19800</v>
      </c>
      <c r="I80" s="58">
        <v>2</v>
      </c>
      <c r="J80" s="108">
        <v>0.75</v>
      </c>
      <c r="K80" s="109">
        <f t="shared" si="110"/>
        <v>750</v>
      </c>
      <c r="L80" s="109">
        <f>I80*K80</f>
        <v>1500</v>
      </c>
      <c r="M80" s="109">
        <f t="shared" si="111"/>
        <v>18000</v>
      </c>
      <c r="N80" s="58">
        <v>3</v>
      </c>
      <c r="O80" s="59">
        <v>0.55000000000000004</v>
      </c>
      <c r="P80" s="57">
        <f t="shared" si="115"/>
        <v>550</v>
      </c>
      <c r="Q80" s="57">
        <f t="shared" si="112"/>
        <v>1650</v>
      </c>
      <c r="R80" s="57">
        <f t="shared" si="113"/>
        <v>19800</v>
      </c>
    </row>
    <row r="81" spans="2:18" s="6" customFormat="1" x14ac:dyDescent="0.25">
      <c r="B81" s="28"/>
      <c r="C81" s="68" t="s">
        <v>8</v>
      </c>
      <c r="D81" s="58">
        <v>3</v>
      </c>
      <c r="E81" s="59">
        <v>0.45</v>
      </c>
      <c r="F81" s="57">
        <f t="shared" si="114"/>
        <v>450</v>
      </c>
      <c r="G81" s="57">
        <f t="shared" si="108"/>
        <v>1350</v>
      </c>
      <c r="H81" s="57">
        <f t="shared" si="109"/>
        <v>16200</v>
      </c>
      <c r="I81" s="58">
        <v>1</v>
      </c>
      <c r="J81" s="108">
        <v>0.65</v>
      </c>
      <c r="K81" s="109">
        <f t="shared" si="110"/>
        <v>650</v>
      </c>
      <c r="L81" s="109">
        <f>I81*K81</f>
        <v>650</v>
      </c>
      <c r="M81" s="109">
        <f t="shared" si="111"/>
        <v>7800</v>
      </c>
      <c r="N81" s="58">
        <v>3</v>
      </c>
      <c r="O81" s="59">
        <v>0.45</v>
      </c>
      <c r="P81" s="57">
        <f t="shared" si="115"/>
        <v>450</v>
      </c>
      <c r="Q81" s="57">
        <f t="shared" si="112"/>
        <v>1350</v>
      </c>
      <c r="R81" s="57">
        <f t="shared" si="113"/>
        <v>16200</v>
      </c>
    </row>
    <row r="82" spans="2:18" s="6" customFormat="1" x14ac:dyDescent="0.25">
      <c r="B82" s="28"/>
      <c r="C82" s="68" t="s">
        <v>6</v>
      </c>
      <c r="D82" s="58">
        <v>1</v>
      </c>
      <c r="E82" s="59">
        <v>0.7</v>
      </c>
      <c r="F82" s="57">
        <f t="shared" si="114"/>
        <v>700</v>
      </c>
      <c r="G82" s="57">
        <f t="shared" si="108"/>
        <v>700</v>
      </c>
      <c r="H82" s="57">
        <f t="shared" si="109"/>
        <v>8400</v>
      </c>
      <c r="I82" s="58">
        <v>0</v>
      </c>
      <c r="J82" s="59">
        <v>0.7</v>
      </c>
      <c r="K82" s="57">
        <f t="shared" ref="K82:K83" si="116">J82*1000</f>
        <v>700</v>
      </c>
      <c r="L82" s="57">
        <f t="shared" ref="L82" si="117">I82*K82</f>
        <v>0</v>
      </c>
      <c r="M82" s="57">
        <f t="shared" ref="M82:M83" si="118">L82*12</f>
        <v>0</v>
      </c>
      <c r="N82" s="58">
        <v>1</v>
      </c>
      <c r="O82" s="59">
        <v>0.7</v>
      </c>
      <c r="P82" s="57">
        <f t="shared" si="115"/>
        <v>700</v>
      </c>
      <c r="Q82" s="57">
        <f t="shared" si="112"/>
        <v>700</v>
      </c>
      <c r="R82" s="57">
        <f t="shared" si="113"/>
        <v>8400</v>
      </c>
    </row>
    <row r="83" spans="2:18" s="6" customFormat="1" x14ac:dyDescent="0.25">
      <c r="B83" s="28"/>
      <c r="C83" s="107" t="s">
        <v>11</v>
      </c>
      <c r="D83" s="58"/>
      <c r="E83" s="59"/>
      <c r="F83" s="57"/>
      <c r="G83" s="57"/>
      <c r="H83" s="57"/>
      <c r="I83" s="58">
        <v>1</v>
      </c>
      <c r="J83" s="108">
        <v>0.8</v>
      </c>
      <c r="K83" s="109">
        <f t="shared" si="116"/>
        <v>800</v>
      </c>
      <c r="L83" s="109">
        <f>I83*K83</f>
        <v>800</v>
      </c>
      <c r="M83" s="109">
        <f t="shared" si="118"/>
        <v>9600</v>
      </c>
      <c r="N83" s="58"/>
      <c r="O83" s="59"/>
      <c r="P83" s="57"/>
      <c r="Q83" s="57"/>
      <c r="R83" s="57"/>
    </row>
    <row r="84" spans="2:18" ht="30" x14ac:dyDescent="0.25">
      <c r="B84" s="29">
        <v>11</v>
      </c>
      <c r="C84" s="69" t="s">
        <v>87</v>
      </c>
      <c r="D84" s="61">
        <f>SUM(D85:D89)</f>
        <v>12</v>
      </c>
      <c r="E84" s="61"/>
      <c r="F84" s="62"/>
      <c r="G84" s="62">
        <f>SUM(G85:G89)</f>
        <v>7000</v>
      </c>
      <c r="H84" s="62">
        <f>SUM(H85:H89)</f>
        <v>84000</v>
      </c>
      <c r="I84" s="61">
        <f>SUM(I85:I90)</f>
        <v>7</v>
      </c>
      <c r="J84" s="61"/>
      <c r="K84" s="62"/>
      <c r="L84" s="62">
        <f>SUM(L85:L90)</f>
        <v>5750</v>
      </c>
      <c r="M84" s="62">
        <f>SUM(M85:M90)</f>
        <v>69000</v>
      </c>
      <c r="N84" s="61">
        <f>SUM(N85:N89)</f>
        <v>12</v>
      </c>
      <c r="O84" s="61"/>
      <c r="P84" s="62"/>
      <c r="Q84" s="62">
        <f>SUM(Q85:Q89)</f>
        <v>7000</v>
      </c>
      <c r="R84" s="62">
        <f>SUM(R85:R89)</f>
        <v>84000</v>
      </c>
    </row>
    <row r="85" spans="2:18" s="6" customFormat="1" x14ac:dyDescent="0.25">
      <c r="B85" s="28"/>
      <c r="C85" s="68" t="s">
        <v>76</v>
      </c>
      <c r="D85" s="58">
        <v>1</v>
      </c>
      <c r="E85" s="59">
        <v>1</v>
      </c>
      <c r="F85" s="57">
        <f>E85*1000</f>
        <v>1000</v>
      </c>
      <c r="G85" s="57">
        <f t="shared" ref="G85:G89" si="119">D85*F85</f>
        <v>1000</v>
      </c>
      <c r="H85" s="57">
        <f t="shared" ref="H85:H89" si="120">G85*12</f>
        <v>12000</v>
      </c>
      <c r="I85" s="58">
        <v>1</v>
      </c>
      <c r="J85" s="108">
        <v>1.1000000000000001</v>
      </c>
      <c r="K85" s="109">
        <f t="shared" ref="K85:K88" si="121">J85*1000</f>
        <v>1100</v>
      </c>
      <c r="L85" s="109">
        <f>I85*K85</f>
        <v>1100</v>
      </c>
      <c r="M85" s="109">
        <f t="shared" ref="M85:M88" si="122">L85*12</f>
        <v>13200</v>
      </c>
      <c r="N85" s="58">
        <v>1</v>
      </c>
      <c r="O85" s="59">
        <v>1</v>
      </c>
      <c r="P85" s="57">
        <f>O85*1000</f>
        <v>1000</v>
      </c>
      <c r="Q85" s="57">
        <f t="shared" ref="Q85:Q89" si="123">N85*P85</f>
        <v>1000</v>
      </c>
      <c r="R85" s="57">
        <f t="shared" ref="R85:R89" si="124">Q85*12</f>
        <v>12000</v>
      </c>
    </row>
    <row r="86" spans="2:18" s="6" customFormat="1" x14ac:dyDescent="0.25">
      <c r="B86" s="28"/>
      <c r="C86" s="68" t="s">
        <v>3</v>
      </c>
      <c r="D86" s="58">
        <v>2</v>
      </c>
      <c r="E86" s="59">
        <v>0.65</v>
      </c>
      <c r="F86" s="57">
        <f t="shared" ref="F86:F89" si="125">E86*1000</f>
        <v>650</v>
      </c>
      <c r="G86" s="57">
        <f t="shared" si="119"/>
        <v>1300</v>
      </c>
      <c r="H86" s="57">
        <f t="shared" si="120"/>
        <v>15600</v>
      </c>
      <c r="I86" s="58">
        <v>2</v>
      </c>
      <c r="J86" s="108">
        <v>0.85</v>
      </c>
      <c r="K86" s="109">
        <f t="shared" si="121"/>
        <v>850</v>
      </c>
      <c r="L86" s="109">
        <f>I86*K86</f>
        <v>1700</v>
      </c>
      <c r="M86" s="109">
        <f t="shared" si="122"/>
        <v>20400</v>
      </c>
      <c r="N86" s="58">
        <v>2</v>
      </c>
      <c r="O86" s="59">
        <v>0.65</v>
      </c>
      <c r="P86" s="57">
        <f t="shared" ref="P86:P89" si="126">O86*1000</f>
        <v>650</v>
      </c>
      <c r="Q86" s="57">
        <f t="shared" si="123"/>
        <v>1300</v>
      </c>
      <c r="R86" s="57">
        <f t="shared" si="124"/>
        <v>15600</v>
      </c>
    </row>
    <row r="87" spans="2:18" s="6" customFormat="1" x14ac:dyDescent="0.25">
      <c r="B87" s="28"/>
      <c r="C87" s="68" t="s">
        <v>4</v>
      </c>
      <c r="D87" s="58">
        <v>4</v>
      </c>
      <c r="E87" s="59">
        <v>0.55000000000000004</v>
      </c>
      <c r="F87" s="57">
        <f t="shared" si="125"/>
        <v>550</v>
      </c>
      <c r="G87" s="57">
        <f t="shared" si="119"/>
        <v>2200</v>
      </c>
      <c r="H87" s="57">
        <f t="shared" si="120"/>
        <v>26400</v>
      </c>
      <c r="I87" s="58">
        <v>2</v>
      </c>
      <c r="J87" s="108">
        <v>0.75</v>
      </c>
      <c r="K87" s="109">
        <f t="shared" si="121"/>
        <v>750</v>
      </c>
      <c r="L87" s="109">
        <f>I87*K87</f>
        <v>1500</v>
      </c>
      <c r="M87" s="109">
        <f t="shared" si="122"/>
        <v>18000</v>
      </c>
      <c r="N87" s="58">
        <v>4</v>
      </c>
      <c r="O87" s="59">
        <v>0.55000000000000004</v>
      </c>
      <c r="P87" s="57">
        <f t="shared" si="126"/>
        <v>550</v>
      </c>
      <c r="Q87" s="57">
        <f t="shared" si="123"/>
        <v>2200</v>
      </c>
      <c r="R87" s="57">
        <f t="shared" si="124"/>
        <v>26400</v>
      </c>
    </row>
    <row r="88" spans="2:18" s="6" customFormat="1" x14ac:dyDescent="0.25">
      <c r="B88" s="28"/>
      <c r="C88" s="68" t="s">
        <v>8</v>
      </c>
      <c r="D88" s="58">
        <v>4</v>
      </c>
      <c r="E88" s="59">
        <v>0.45</v>
      </c>
      <c r="F88" s="57">
        <f t="shared" si="125"/>
        <v>450</v>
      </c>
      <c r="G88" s="57">
        <f t="shared" si="119"/>
        <v>1800</v>
      </c>
      <c r="H88" s="57">
        <f t="shared" si="120"/>
        <v>21600</v>
      </c>
      <c r="I88" s="58">
        <v>1</v>
      </c>
      <c r="J88" s="108">
        <v>0.65</v>
      </c>
      <c r="K88" s="109">
        <f t="shared" si="121"/>
        <v>650</v>
      </c>
      <c r="L88" s="109">
        <f>I88*K88</f>
        <v>650</v>
      </c>
      <c r="M88" s="109">
        <f t="shared" si="122"/>
        <v>7800</v>
      </c>
      <c r="N88" s="58">
        <v>4</v>
      </c>
      <c r="O88" s="59">
        <v>0.45</v>
      </c>
      <c r="P88" s="57">
        <f t="shared" si="126"/>
        <v>450</v>
      </c>
      <c r="Q88" s="57">
        <f t="shared" si="123"/>
        <v>1800</v>
      </c>
      <c r="R88" s="57">
        <f t="shared" si="124"/>
        <v>21600</v>
      </c>
    </row>
    <row r="89" spans="2:18" s="6" customFormat="1" x14ac:dyDescent="0.25">
      <c r="B89" s="28"/>
      <c r="C89" s="68" t="s">
        <v>6</v>
      </c>
      <c r="D89" s="58">
        <v>1</v>
      </c>
      <c r="E89" s="59">
        <v>0.7</v>
      </c>
      <c r="F89" s="57">
        <f t="shared" si="125"/>
        <v>700</v>
      </c>
      <c r="G89" s="57">
        <f t="shared" si="119"/>
        <v>700</v>
      </c>
      <c r="H89" s="57">
        <f t="shared" si="120"/>
        <v>8400</v>
      </c>
      <c r="I89" s="58">
        <v>0</v>
      </c>
      <c r="J89" s="59">
        <v>0.7</v>
      </c>
      <c r="K89" s="57">
        <f t="shared" ref="K89:K90" si="127">J89*1000</f>
        <v>700</v>
      </c>
      <c r="L89" s="57">
        <f t="shared" ref="L89" si="128">I89*K89</f>
        <v>0</v>
      </c>
      <c r="M89" s="57">
        <f t="shared" ref="M89:M90" si="129">L89*12</f>
        <v>0</v>
      </c>
      <c r="N89" s="58">
        <v>1</v>
      </c>
      <c r="O89" s="59">
        <v>0.7</v>
      </c>
      <c r="P89" s="57">
        <f t="shared" si="126"/>
        <v>700</v>
      </c>
      <c r="Q89" s="57">
        <f t="shared" si="123"/>
        <v>700</v>
      </c>
      <c r="R89" s="57">
        <f t="shared" si="124"/>
        <v>8400</v>
      </c>
    </row>
    <row r="90" spans="2:18" s="6" customFormat="1" x14ac:dyDescent="0.25">
      <c r="B90" s="28"/>
      <c r="C90" s="107" t="s">
        <v>11</v>
      </c>
      <c r="D90" s="58"/>
      <c r="E90" s="59"/>
      <c r="F90" s="57"/>
      <c r="G90" s="57"/>
      <c r="H90" s="57"/>
      <c r="I90" s="58">
        <v>1</v>
      </c>
      <c r="J90" s="108">
        <v>0.8</v>
      </c>
      <c r="K90" s="109">
        <f t="shared" si="127"/>
        <v>800</v>
      </c>
      <c r="L90" s="109">
        <f>I90*K90</f>
        <v>800</v>
      </c>
      <c r="M90" s="109">
        <f t="shared" si="129"/>
        <v>9600</v>
      </c>
      <c r="N90" s="58"/>
      <c r="O90" s="59"/>
      <c r="P90" s="57"/>
      <c r="Q90" s="57"/>
      <c r="R90" s="57"/>
    </row>
    <row r="91" spans="2:18" ht="54.75" customHeight="1" x14ac:dyDescent="0.25">
      <c r="B91" s="42" t="s">
        <v>170</v>
      </c>
      <c r="C91" s="66" t="s">
        <v>88</v>
      </c>
      <c r="D91" s="42">
        <f>SUM(D92:D101)</f>
        <v>17</v>
      </c>
      <c r="E91" s="42"/>
      <c r="F91" s="54"/>
      <c r="G91" s="54">
        <f>SUM(G92:G101)</f>
        <v>13500</v>
      </c>
      <c r="H91" s="54">
        <f>SUM(H92:H101)</f>
        <v>162000</v>
      </c>
      <c r="I91" s="42">
        <f>SUM(I92:I101)</f>
        <v>14</v>
      </c>
      <c r="J91" s="42"/>
      <c r="K91" s="54"/>
      <c r="L91" s="54">
        <f>SUM(L92:L101)</f>
        <v>11550</v>
      </c>
      <c r="M91" s="54">
        <f>SUM(M92:M101)</f>
        <v>138600</v>
      </c>
      <c r="N91" s="42">
        <f>SUM(N92:N101)</f>
        <v>17</v>
      </c>
      <c r="O91" s="42"/>
      <c r="P91" s="54"/>
      <c r="Q91" s="54">
        <f>SUM(Q92:Q101)</f>
        <v>13500</v>
      </c>
      <c r="R91" s="54">
        <f>SUM(R92:R101)</f>
        <v>162000</v>
      </c>
    </row>
    <row r="92" spans="2:18" s="6" customFormat="1" x14ac:dyDescent="0.25">
      <c r="B92" s="28"/>
      <c r="C92" s="68" t="s">
        <v>71</v>
      </c>
      <c r="D92" s="58">
        <v>1</v>
      </c>
      <c r="E92" s="59">
        <v>1.8</v>
      </c>
      <c r="F92" s="57">
        <f>E92*1000</f>
        <v>1800</v>
      </c>
      <c r="G92" s="57">
        <f t="shared" ref="G92:G101" si="130">D92*F92</f>
        <v>1800</v>
      </c>
      <c r="H92" s="57">
        <f t="shared" ref="H92:H101" si="131">G92*12</f>
        <v>21600</v>
      </c>
      <c r="I92" s="58">
        <v>1</v>
      </c>
      <c r="J92" s="59">
        <v>1.8</v>
      </c>
      <c r="K92" s="57">
        <f>J92*1000</f>
        <v>1800</v>
      </c>
      <c r="L92" s="57">
        <f t="shared" ref="L92:L101" si="132">I92*K92</f>
        <v>1800</v>
      </c>
      <c r="M92" s="57">
        <f t="shared" ref="M92:M101" si="133">L92*12</f>
        <v>21600</v>
      </c>
      <c r="N92" s="58">
        <v>1</v>
      </c>
      <c r="O92" s="59">
        <v>1.8</v>
      </c>
      <c r="P92" s="57">
        <f>O92*1000</f>
        <v>1800</v>
      </c>
      <c r="Q92" s="57">
        <f t="shared" ref="Q92:Q101" si="134">N92*P92</f>
        <v>1800</v>
      </c>
      <c r="R92" s="57">
        <f t="shared" ref="R92:R101" si="135">Q92*12</f>
        <v>21600</v>
      </c>
    </row>
    <row r="93" spans="2:18" s="6" customFormat="1" x14ac:dyDescent="0.25">
      <c r="B93" s="28"/>
      <c r="C93" s="68" t="s">
        <v>2</v>
      </c>
      <c r="D93" s="58">
        <v>1</v>
      </c>
      <c r="E93" s="59">
        <v>1.3</v>
      </c>
      <c r="F93" s="57">
        <f t="shared" ref="F93:F101" si="136">E93*1000</f>
        <v>1300</v>
      </c>
      <c r="G93" s="57">
        <f t="shared" si="130"/>
        <v>1300</v>
      </c>
      <c r="H93" s="57">
        <f t="shared" si="131"/>
        <v>15600</v>
      </c>
      <c r="I93" s="58">
        <v>0</v>
      </c>
      <c r="J93" s="59">
        <v>1.3</v>
      </c>
      <c r="K93" s="57">
        <f t="shared" ref="K93:K101" si="137">J93*1000</f>
        <v>1300</v>
      </c>
      <c r="L93" s="57">
        <f t="shared" si="132"/>
        <v>0</v>
      </c>
      <c r="M93" s="57">
        <f t="shared" si="133"/>
        <v>0</v>
      </c>
      <c r="N93" s="58">
        <v>1</v>
      </c>
      <c r="O93" s="59">
        <v>1.3</v>
      </c>
      <c r="P93" s="57">
        <f t="shared" ref="P93:P101" si="138">O93*1000</f>
        <v>1300</v>
      </c>
      <c r="Q93" s="57">
        <f t="shared" si="134"/>
        <v>1300</v>
      </c>
      <c r="R93" s="57">
        <f t="shared" si="135"/>
        <v>15600</v>
      </c>
    </row>
    <row r="94" spans="2:18" s="6" customFormat="1" x14ac:dyDescent="0.25">
      <c r="B94" s="28"/>
      <c r="C94" s="67" t="s">
        <v>72</v>
      </c>
      <c r="D94" s="58">
        <v>1</v>
      </c>
      <c r="E94" s="59">
        <v>0.7</v>
      </c>
      <c r="F94" s="57">
        <f t="shared" si="136"/>
        <v>700</v>
      </c>
      <c r="G94" s="57">
        <f t="shared" si="130"/>
        <v>700</v>
      </c>
      <c r="H94" s="57">
        <f t="shared" si="131"/>
        <v>8400</v>
      </c>
      <c r="I94" s="58">
        <v>1</v>
      </c>
      <c r="J94" s="108">
        <v>0.7</v>
      </c>
      <c r="K94" s="109">
        <f>J94*1000</f>
        <v>700</v>
      </c>
      <c r="L94" s="109">
        <f t="shared" si="132"/>
        <v>700</v>
      </c>
      <c r="M94" s="109">
        <f t="shared" si="133"/>
        <v>8400</v>
      </c>
      <c r="N94" s="58">
        <v>1</v>
      </c>
      <c r="O94" s="59">
        <v>0.7</v>
      </c>
      <c r="P94" s="57">
        <f t="shared" si="138"/>
        <v>700</v>
      </c>
      <c r="Q94" s="57">
        <f t="shared" si="134"/>
        <v>700</v>
      </c>
      <c r="R94" s="57">
        <f t="shared" si="135"/>
        <v>8400</v>
      </c>
    </row>
    <row r="95" spans="2:18" s="6" customFormat="1" x14ac:dyDescent="0.25">
      <c r="B95" s="28"/>
      <c r="C95" s="68" t="s">
        <v>10</v>
      </c>
      <c r="D95" s="58">
        <v>1</v>
      </c>
      <c r="E95" s="59">
        <v>0.8</v>
      </c>
      <c r="F95" s="57">
        <f t="shared" si="136"/>
        <v>800</v>
      </c>
      <c r="G95" s="57">
        <f t="shared" si="130"/>
        <v>800</v>
      </c>
      <c r="H95" s="57">
        <f t="shared" si="131"/>
        <v>9600</v>
      </c>
      <c r="I95" s="58">
        <v>2</v>
      </c>
      <c r="J95" s="108">
        <v>0.8</v>
      </c>
      <c r="K95" s="109">
        <f>J95*1000</f>
        <v>800</v>
      </c>
      <c r="L95" s="109">
        <f t="shared" si="132"/>
        <v>1600</v>
      </c>
      <c r="M95" s="109">
        <f t="shared" si="133"/>
        <v>19200</v>
      </c>
      <c r="N95" s="58">
        <v>1</v>
      </c>
      <c r="O95" s="59">
        <v>0.8</v>
      </c>
      <c r="P95" s="57">
        <f t="shared" si="138"/>
        <v>800</v>
      </c>
      <c r="Q95" s="57">
        <f t="shared" si="134"/>
        <v>800</v>
      </c>
      <c r="R95" s="57">
        <f t="shared" si="135"/>
        <v>9600</v>
      </c>
    </row>
    <row r="96" spans="2:18" s="6" customFormat="1" x14ac:dyDescent="0.25">
      <c r="B96" s="28"/>
      <c r="C96" s="67" t="s">
        <v>73</v>
      </c>
      <c r="D96" s="58">
        <v>2</v>
      </c>
      <c r="E96" s="59">
        <v>1</v>
      </c>
      <c r="F96" s="57">
        <f t="shared" si="136"/>
        <v>1000</v>
      </c>
      <c r="G96" s="57">
        <f t="shared" si="130"/>
        <v>2000</v>
      </c>
      <c r="H96" s="57">
        <f t="shared" si="131"/>
        <v>24000</v>
      </c>
      <c r="I96" s="58">
        <v>0</v>
      </c>
      <c r="J96" s="59">
        <v>1</v>
      </c>
      <c r="K96" s="57">
        <f t="shared" si="137"/>
        <v>1000</v>
      </c>
      <c r="L96" s="57">
        <f t="shared" si="132"/>
        <v>0</v>
      </c>
      <c r="M96" s="57">
        <f t="shared" si="133"/>
        <v>0</v>
      </c>
      <c r="N96" s="58">
        <v>2</v>
      </c>
      <c r="O96" s="59">
        <v>1</v>
      </c>
      <c r="P96" s="57">
        <f t="shared" si="138"/>
        <v>1000</v>
      </c>
      <c r="Q96" s="57">
        <f t="shared" si="134"/>
        <v>2000</v>
      </c>
      <c r="R96" s="57">
        <f t="shared" si="135"/>
        <v>24000</v>
      </c>
    </row>
    <row r="97" spans="2:18" s="6" customFormat="1" x14ac:dyDescent="0.25">
      <c r="B97" s="28"/>
      <c r="C97" s="67" t="s">
        <v>89</v>
      </c>
      <c r="D97" s="58">
        <v>1</v>
      </c>
      <c r="E97" s="59">
        <v>0.8</v>
      </c>
      <c r="F97" s="57">
        <f t="shared" si="136"/>
        <v>800</v>
      </c>
      <c r="G97" s="57">
        <f t="shared" si="130"/>
        <v>800</v>
      </c>
      <c r="H97" s="57">
        <f t="shared" si="131"/>
        <v>9600</v>
      </c>
      <c r="I97" s="58">
        <v>0</v>
      </c>
      <c r="J97" s="59">
        <v>0.8</v>
      </c>
      <c r="K97" s="57">
        <f t="shared" si="137"/>
        <v>800</v>
      </c>
      <c r="L97" s="57">
        <f t="shared" si="132"/>
        <v>0</v>
      </c>
      <c r="M97" s="57">
        <f t="shared" si="133"/>
        <v>0</v>
      </c>
      <c r="N97" s="58">
        <v>1</v>
      </c>
      <c r="O97" s="59">
        <v>0.8</v>
      </c>
      <c r="P97" s="57">
        <f t="shared" si="138"/>
        <v>800</v>
      </c>
      <c r="Q97" s="57">
        <f t="shared" si="134"/>
        <v>800</v>
      </c>
      <c r="R97" s="57">
        <f t="shared" si="135"/>
        <v>9600</v>
      </c>
    </row>
    <row r="98" spans="2:18" s="6" customFormat="1" x14ac:dyDescent="0.25">
      <c r="B98" s="28"/>
      <c r="C98" s="67" t="s">
        <v>90</v>
      </c>
      <c r="D98" s="58">
        <v>1</v>
      </c>
      <c r="E98" s="59">
        <v>0.9</v>
      </c>
      <c r="F98" s="57">
        <f t="shared" si="136"/>
        <v>900</v>
      </c>
      <c r="G98" s="57">
        <f t="shared" si="130"/>
        <v>900</v>
      </c>
      <c r="H98" s="57">
        <f t="shared" si="131"/>
        <v>10800</v>
      </c>
      <c r="I98" s="58">
        <v>1</v>
      </c>
      <c r="J98" s="108">
        <v>0.9</v>
      </c>
      <c r="K98" s="109">
        <f t="shared" si="137"/>
        <v>900</v>
      </c>
      <c r="L98" s="109">
        <f t="shared" si="132"/>
        <v>900</v>
      </c>
      <c r="M98" s="109">
        <f t="shared" si="133"/>
        <v>10800</v>
      </c>
      <c r="N98" s="58">
        <v>1</v>
      </c>
      <c r="O98" s="59">
        <v>0.9</v>
      </c>
      <c r="P98" s="57">
        <f t="shared" si="138"/>
        <v>900</v>
      </c>
      <c r="Q98" s="57">
        <f t="shared" si="134"/>
        <v>900</v>
      </c>
      <c r="R98" s="57">
        <f t="shared" si="135"/>
        <v>10800</v>
      </c>
    </row>
    <row r="99" spans="2:18" s="6" customFormat="1" x14ac:dyDescent="0.25">
      <c r="B99" s="28"/>
      <c r="C99" s="68" t="s">
        <v>3</v>
      </c>
      <c r="D99" s="58">
        <v>2</v>
      </c>
      <c r="E99" s="59">
        <v>0.7</v>
      </c>
      <c r="F99" s="57">
        <f t="shared" si="136"/>
        <v>700</v>
      </c>
      <c r="G99" s="57">
        <f t="shared" si="130"/>
        <v>1400</v>
      </c>
      <c r="H99" s="57">
        <f t="shared" si="131"/>
        <v>16800</v>
      </c>
      <c r="I99" s="58">
        <v>2</v>
      </c>
      <c r="J99" s="108">
        <v>0.85</v>
      </c>
      <c r="K99" s="109">
        <f t="shared" si="137"/>
        <v>850</v>
      </c>
      <c r="L99" s="109">
        <f t="shared" si="132"/>
        <v>1700</v>
      </c>
      <c r="M99" s="109">
        <f t="shared" si="133"/>
        <v>20400</v>
      </c>
      <c r="N99" s="58">
        <v>2</v>
      </c>
      <c r="O99" s="59">
        <v>0.7</v>
      </c>
      <c r="P99" s="57">
        <f t="shared" si="138"/>
        <v>700</v>
      </c>
      <c r="Q99" s="57">
        <f t="shared" si="134"/>
        <v>1400</v>
      </c>
      <c r="R99" s="57">
        <f t="shared" si="135"/>
        <v>16800</v>
      </c>
    </row>
    <row r="100" spans="2:18" s="6" customFormat="1" x14ac:dyDescent="0.25">
      <c r="B100" s="28"/>
      <c r="C100" s="68" t="s">
        <v>77</v>
      </c>
      <c r="D100" s="58">
        <v>3</v>
      </c>
      <c r="E100" s="59">
        <v>0.6</v>
      </c>
      <c r="F100" s="57">
        <f t="shared" si="136"/>
        <v>600</v>
      </c>
      <c r="G100" s="57">
        <f t="shared" si="130"/>
        <v>1800</v>
      </c>
      <c r="H100" s="57">
        <f t="shared" si="131"/>
        <v>21600</v>
      </c>
      <c r="I100" s="58">
        <v>3</v>
      </c>
      <c r="J100" s="108">
        <v>0.75</v>
      </c>
      <c r="K100" s="109">
        <f t="shared" si="137"/>
        <v>750</v>
      </c>
      <c r="L100" s="109">
        <f t="shared" si="132"/>
        <v>2250</v>
      </c>
      <c r="M100" s="109">
        <f t="shared" si="133"/>
        <v>27000</v>
      </c>
      <c r="N100" s="58">
        <v>3</v>
      </c>
      <c r="O100" s="59">
        <v>0.6</v>
      </c>
      <c r="P100" s="57">
        <f t="shared" si="138"/>
        <v>600</v>
      </c>
      <c r="Q100" s="57">
        <f t="shared" si="134"/>
        <v>1800</v>
      </c>
      <c r="R100" s="57">
        <f t="shared" si="135"/>
        <v>21600</v>
      </c>
    </row>
    <row r="101" spans="2:18" s="6" customFormat="1" x14ac:dyDescent="0.25">
      <c r="B101" s="28"/>
      <c r="C101" s="68" t="s">
        <v>8</v>
      </c>
      <c r="D101" s="58">
        <v>4</v>
      </c>
      <c r="E101" s="59">
        <v>0.5</v>
      </c>
      <c r="F101" s="57">
        <f t="shared" si="136"/>
        <v>500</v>
      </c>
      <c r="G101" s="57">
        <f t="shared" si="130"/>
        <v>2000</v>
      </c>
      <c r="H101" s="57">
        <f t="shared" si="131"/>
        <v>24000</v>
      </c>
      <c r="I101" s="58">
        <v>4</v>
      </c>
      <c r="J101" s="108">
        <v>0.65</v>
      </c>
      <c r="K101" s="109">
        <f t="shared" si="137"/>
        <v>650</v>
      </c>
      <c r="L101" s="109">
        <f t="shared" si="132"/>
        <v>2600</v>
      </c>
      <c r="M101" s="109">
        <f t="shared" si="133"/>
        <v>31200</v>
      </c>
      <c r="N101" s="58">
        <v>4</v>
      </c>
      <c r="O101" s="59">
        <v>0.5</v>
      </c>
      <c r="P101" s="57">
        <f t="shared" si="138"/>
        <v>500</v>
      </c>
      <c r="Q101" s="57">
        <f t="shared" si="134"/>
        <v>2000</v>
      </c>
      <c r="R101" s="57">
        <f t="shared" si="135"/>
        <v>24000</v>
      </c>
    </row>
    <row r="102" spans="2:18" x14ac:dyDescent="0.25">
      <c r="B102" s="29">
        <v>1</v>
      </c>
      <c r="C102" s="69" t="s">
        <v>91</v>
      </c>
      <c r="D102" s="61">
        <f>SUM(D103:D107)</f>
        <v>6</v>
      </c>
      <c r="E102" s="61"/>
      <c r="F102" s="62"/>
      <c r="G102" s="62">
        <f>SUM(G103:G107)</f>
        <v>3800</v>
      </c>
      <c r="H102" s="62">
        <f>SUM(H103:H107)</f>
        <v>45600</v>
      </c>
      <c r="I102" s="61">
        <f>SUM(I103:I107)</f>
        <v>5</v>
      </c>
      <c r="J102" s="61"/>
      <c r="K102" s="62"/>
      <c r="L102" s="62">
        <f>SUM(L103:L107)</f>
        <v>4100</v>
      </c>
      <c r="M102" s="62">
        <f>SUM(M103:M107)</f>
        <v>49200</v>
      </c>
      <c r="N102" s="61">
        <f>SUM(N103:N107)</f>
        <v>6</v>
      </c>
      <c r="O102" s="61"/>
      <c r="P102" s="62"/>
      <c r="Q102" s="62">
        <f>SUM(Q103:Q107)</f>
        <v>3800</v>
      </c>
      <c r="R102" s="62">
        <f>SUM(R103:R107)</f>
        <v>45600</v>
      </c>
    </row>
    <row r="103" spans="2:18" s="6" customFormat="1" x14ac:dyDescent="0.25">
      <c r="B103" s="28"/>
      <c r="C103" s="68" t="s">
        <v>76</v>
      </c>
      <c r="D103" s="58">
        <v>1</v>
      </c>
      <c r="E103" s="59">
        <v>1</v>
      </c>
      <c r="F103" s="57">
        <f>E103*1000</f>
        <v>1000</v>
      </c>
      <c r="G103" s="57">
        <f t="shared" ref="G103:G107" si="139">D103*F103</f>
        <v>1000</v>
      </c>
      <c r="H103" s="57">
        <f t="shared" ref="H103:H107" si="140">G103*12</f>
        <v>12000</v>
      </c>
      <c r="I103" s="58">
        <v>1</v>
      </c>
      <c r="J103" s="108">
        <v>1.1000000000000001</v>
      </c>
      <c r="K103" s="109">
        <f t="shared" ref="K103:K106" si="141">J103*1000</f>
        <v>1100</v>
      </c>
      <c r="L103" s="109">
        <f>I103*K103</f>
        <v>1100</v>
      </c>
      <c r="M103" s="109">
        <f t="shared" ref="M103:M106" si="142">L103*12</f>
        <v>13200</v>
      </c>
      <c r="N103" s="58">
        <v>1</v>
      </c>
      <c r="O103" s="59">
        <v>1</v>
      </c>
      <c r="P103" s="57">
        <f>O103*1000</f>
        <v>1000</v>
      </c>
      <c r="Q103" s="57">
        <f t="shared" ref="Q103:Q107" si="143">N103*P103</f>
        <v>1000</v>
      </c>
      <c r="R103" s="57">
        <f t="shared" ref="R103:R107" si="144">Q103*12</f>
        <v>12000</v>
      </c>
    </row>
    <row r="104" spans="2:18" s="6" customFormat="1" x14ac:dyDescent="0.25">
      <c r="B104" s="28"/>
      <c r="C104" s="68" t="s">
        <v>3</v>
      </c>
      <c r="D104" s="58">
        <v>1</v>
      </c>
      <c r="E104" s="59">
        <v>0.65</v>
      </c>
      <c r="F104" s="57">
        <f t="shared" ref="F104:F107" si="145">E104*1000</f>
        <v>650</v>
      </c>
      <c r="G104" s="57">
        <f t="shared" si="139"/>
        <v>650</v>
      </c>
      <c r="H104" s="57">
        <f t="shared" si="140"/>
        <v>7800</v>
      </c>
      <c r="I104" s="58">
        <v>1</v>
      </c>
      <c r="J104" s="108">
        <v>0.85</v>
      </c>
      <c r="K104" s="109">
        <f t="shared" si="141"/>
        <v>850</v>
      </c>
      <c r="L104" s="109">
        <f>I104*K104</f>
        <v>850</v>
      </c>
      <c r="M104" s="109">
        <f t="shared" si="142"/>
        <v>10200</v>
      </c>
      <c r="N104" s="58">
        <v>1</v>
      </c>
      <c r="O104" s="59">
        <v>0.65</v>
      </c>
      <c r="P104" s="57">
        <f t="shared" ref="P104:P107" si="146">O104*1000</f>
        <v>650</v>
      </c>
      <c r="Q104" s="57">
        <f t="shared" si="143"/>
        <v>650</v>
      </c>
      <c r="R104" s="57">
        <f t="shared" si="144"/>
        <v>7800</v>
      </c>
    </row>
    <row r="105" spans="2:18" s="6" customFormat="1" x14ac:dyDescent="0.25">
      <c r="B105" s="28"/>
      <c r="C105" s="68" t="s">
        <v>4</v>
      </c>
      <c r="D105" s="58">
        <v>1</v>
      </c>
      <c r="E105" s="59">
        <v>0.55000000000000004</v>
      </c>
      <c r="F105" s="57">
        <f t="shared" si="145"/>
        <v>550</v>
      </c>
      <c r="G105" s="57">
        <f t="shared" si="139"/>
        <v>550</v>
      </c>
      <c r="H105" s="57">
        <f t="shared" si="140"/>
        <v>6600</v>
      </c>
      <c r="I105" s="58">
        <v>2</v>
      </c>
      <c r="J105" s="108">
        <v>0.75</v>
      </c>
      <c r="K105" s="109">
        <f t="shared" si="141"/>
        <v>750</v>
      </c>
      <c r="L105" s="109">
        <f>I105*K105</f>
        <v>1500</v>
      </c>
      <c r="M105" s="109">
        <f t="shared" si="142"/>
        <v>18000</v>
      </c>
      <c r="N105" s="58">
        <v>1</v>
      </c>
      <c r="O105" s="59">
        <v>0.55000000000000004</v>
      </c>
      <c r="P105" s="57">
        <f t="shared" si="146"/>
        <v>550</v>
      </c>
      <c r="Q105" s="57">
        <f t="shared" si="143"/>
        <v>550</v>
      </c>
      <c r="R105" s="57">
        <f t="shared" si="144"/>
        <v>6600</v>
      </c>
    </row>
    <row r="106" spans="2:18" s="6" customFormat="1" x14ac:dyDescent="0.25">
      <c r="B106" s="28"/>
      <c r="C106" s="68" t="s">
        <v>8</v>
      </c>
      <c r="D106" s="58">
        <v>2</v>
      </c>
      <c r="E106" s="59">
        <v>0.45</v>
      </c>
      <c r="F106" s="57">
        <f t="shared" si="145"/>
        <v>450</v>
      </c>
      <c r="G106" s="57">
        <f t="shared" si="139"/>
        <v>900</v>
      </c>
      <c r="H106" s="57">
        <f t="shared" si="140"/>
        <v>10800</v>
      </c>
      <c r="I106" s="58">
        <v>1</v>
      </c>
      <c r="J106" s="108">
        <v>0.65</v>
      </c>
      <c r="K106" s="109">
        <f t="shared" si="141"/>
        <v>650</v>
      </c>
      <c r="L106" s="109">
        <f>I106*K106</f>
        <v>650</v>
      </c>
      <c r="M106" s="109">
        <f t="shared" si="142"/>
        <v>7800</v>
      </c>
      <c r="N106" s="58">
        <v>2</v>
      </c>
      <c r="O106" s="59">
        <v>0.45</v>
      </c>
      <c r="P106" s="57">
        <f t="shared" si="146"/>
        <v>450</v>
      </c>
      <c r="Q106" s="57">
        <f t="shared" si="143"/>
        <v>900</v>
      </c>
      <c r="R106" s="57">
        <f t="shared" si="144"/>
        <v>10800</v>
      </c>
    </row>
    <row r="107" spans="2:18" s="6" customFormat="1" x14ac:dyDescent="0.25">
      <c r="B107" s="28"/>
      <c r="C107" s="68" t="s">
        <v>6</v>
      </c>
      <c r="D107" s="58">
        <v>1</v>
      </c>
      <c r="E107" s="59">
        <v>0.7</v>
      </c>
      <c r="F107" s="57">
        <f t="shared" si="145"/>
        <v>700</v>
      </c>
      <c r="G107" s="57">
        <f t="shared" si="139"/>
        <v>700</v>
      </c>
      <c r="H107" s="57">
        <f t="shared" si="140"/>
        <v>8400</v>
      </c>
      <c r="I107" s="58">
        <v>0</v>
      </c>
      <c r="J107" s="59">
        <v>0.7</v>
      </c>
      <c r="K107" s="57">
        <f t="shared" ref="K107" si="147">J107*1000</f>
        <v>700</v>
      </c>
      <c r="L107" s="57">
        <f t="shared" ref="L107" si="148">I107*K107</f>
        <v>0</v>
      </c>
      <c r="M107" s="57">
        <f t="shared" ref="M107" si="149">L107*12</f>
        <v>0</v>
      </c>
      <c r="N107" s="58">
        <v>1</v>
      </c>
      <c r="O107" s="59">
        <v>0.7</v>
      </c>
      <c r="P107" s="57">
        <f t="shared" si="146"/>
        <v>700</v>
      </c>
      <c r="Q107" s="57">
        <f t="shared" si="143"/>
        <v>700</v>
      </c>
      <c r="R107" s="57">
        <f t="shared" si="144"/>
        <v>8400</v>
      </c>
    </row>
    <row r="108" spans="2:18" x14ac:dyDescent="0.25">
      <c r="B108" s="29">
        <v>2</v>
      </c>
      <c r="C108" s="69" t="s">
        <v>92</v>
      </c>
      <c r="D108" s="61">
        <f>SUM(D109:D113)</f>
        <v>5</v>
      </c>
      <c r="E108" s="61"/>
      <c r="F108" s="62"/>
      <c r="G108" s="62">
        <f>SUM(G109:G113)</f>
        <v>3350</v>
      </c>
      <c r="H108" s="62">
        <f>SUM(H109:H113)</f>
        <v>40200</v>
      </c>
      <c r="I108" s="61">
        <f>SUM(I109:I114)</f>
        <v>6</v>
      </c>
      <c r="J108" s="61"/>
      <c r="K108" s="62"/>
      <c r="L108" s="62">
        <f>SUM(L109:L114)</f>
        <v>4900</v>
      </c>
      <c r="M108" s="62">
        <f>SUM(M109:M114)</f>
        <v>58800</v>
      </c>
      <c r="N108" s="61">
        <f>SUM(N109:N113)</f>
        <v>5</v>
      </c>
      <c r="O108" s="61"/>
      <c r="P108" s="62"/>
      <c r="Q108" s="62">
        <f>SUM(Q109:Q113)</f>
        <v>3350</v>
      </c>
      <c r="R108" s="62">
        <f>SUM(R109:R113)</f>
        <v>40200</v>
      </c>
    </row>
    <row r="109" spans="2:18" s="6" customFormat="1" x14ac:dyDescent="0.25">
      <c r="B109" s="28"/>
      <c r="C109" s="68" t="s">
        <v>76</v>
      </c>
      <c r="D109" s="58">
        <v>1</v>
      </c>
      <c r="E109" s="59">
        <v>1</v>
      </c>
      <c r="F109" s="57">
        <f>E109*1000</f>
        <v>1000</v>
      </c>
      <c r="G109" s="57">
        <f t="shared" ref="G109:G113" si="150">D109*F109</f>
        <v>1000</v>
      </c>
      <c r="H109" s="57">
        <f t="shared" ref="H109:H113" si="151">G109*12</f>
        <v>12000</v>
      </c>
      <c r="I109" s="58">
        <v>1</v>
      </c>
      <c r="J109" s="108">
        <v>1.1000000000000001</v>
      </c>
      <c r="K109" s="109">
        <f t="shared" ref="K109:K112" si="152">J109*1000</f>
        <v>1100</v>
      </c>
      <c r="L109" s="109">
        <f>I109*K109</f>
        <v>1100</v>
      </c>
      <c r="M109" s="109">
        <f t="shared" ref="M109:M112" si="153">L109*12</f>
        <v>13200</v>
      </c>
      <c r="N109" s="58">
        <v>1</v>
      </c>
      <c r="O109" s="59">
        <v>1</v>
      </c>
      <c r="P109" s="57">
        <f>O109*1000</f>
        <v>1000</v>
      </c>
      <c r="Q109" s="57">
        <f t="shared" ref="Q109:Q113" si="154">N109*P109</f>
        <v>1000</v>
      </c>
      <c r="R109" s="57">
        <f t="shared" ref="R109:R113" si="155">Q109*12</f>
        <v>12000</v>
      </c>
    </row>
    <row r="110" spans="2:18" s="6" customFormat="1" x14ac:dyDescent="0.25">
      <c r="B110" s="28"/>
      <c r="C110" s="68" t="s">
        <v>3</v>
      </c>
      <c r="D110" s="58">
        <v>1</v>
      </c>
      <c r="E110" s="59">
        <v>0.65</v>
      </c>
      <c r="F110" s="57">
        <f t="shared" ref="F110:F113" si="156">E110*1000</f>
        <v>650</v>
      </c>
      <c r="G110" s="57">
        <f t="shared" si="150"/>
        <v>650</v>
      </c>
      <c r="H110" s="57">
        <f t="shared" si="151"/>
        <v>7800</v>
      </c>
      <c r="I110" s="58">
        <v>1</v>
      </c>
      <c r="J110" s="108">
        <v>0.85</v>
      </c>
      <c r="K110" s="109">
        <f t="shared" si="152"/>
        <v>850</v>
      </c>
      <c r="L110" s="109">
        <f>I110*K110</f>
        <v>850</v>
      </c>
      <c r="M110" s="109">
        <f t="shared" si="153"/>
        <v>10200</v>
      </c>
      <c r="N110" s="58">
        <v>1</v>
      </c>
      <c r="O110" s="59">
        <v>0.65</v>
      </c>
      <c r="P110" s="57">
        <f t="shared" ref="P110:P113" si="157">O110*1000</f>
        <v>650</v>
      </c>
      <c r="Q110" s="57">
        <f t="shared" si="154"/>
        <v>650</v>
      </c>
      <c r="R110" s="57">
        <f t="shared" si="155"/>
        <v>7800</v>
      </c>
    </row>
    <row r="111" spans="2:18" s="6" customFormat="1" x14ac:dyDescent="0.25">
      <c r="B111" s="28"/>
      <c r="C111" s="68" t="s">
        <v>77</v>
      </c>
      <c r="D111" s="58">
        <v>1</v>
      </c>
      <c r="E111" s="59">
        <v>0.55000000000000004</v>
      </c>
      <c r="F111" s="57">
        <f t="shared" si="156"/>
        <v>550</v>
      </c>
      <c r="G111" s="57">
        <f t="shared" si="150"/>
        <v>550</v>
      </c>
      <c r="H111" s="57">
        <f t="shared" si="151"/>
        <v>6600</v>
      </c>
      <c r="I111" s="58">
        <v>2</v>
      </c>
      <c r="J111" s="108">
        <v>0.75</v>
      </c>
      <c r="K111" s="109">
        <f t="shared" si="152"/>
        <v>750</v>
      </c>
      <c r="L111" s="109">
        <f>I111*K111</f>
        <v>1500</v>
      </c>
      <c r="M111" s="109">
        <f t="shared" si="153"/>
        <v>18000</v>
      </c>
      <c r="N111" s="58">
        <v>1</v>
      </c>
      <c r="O111" s="59">
        <v>0.55000000000000004</v>
      </c>
      <c r="P111" s="57">
        <f t="shared" si="157"/>
        <v>550</v>
      </c>
      <c r="Q111" s="57">
        <f t="shared" si="154"/>
        <v>550</v>
      </c>
      <c r="R111" s="57">
        <f t="shared" si="155"/>
        <v>6600</v>
      </c>
    </row>
    <row r="112" spans="2:18" s="6" customFormat="1" x14ac:dyDescent="0.25">
      <c r="B112" s="28"/>
      <c r="C112" s="68" t="s">
        <v>8</v>
      </c>
      <c r="D112" s="58">
        <v>1</v>
      </c>
      <c r="E112" s="59">
        <v>0.45</v>
      </c>
      <c r="F112" s="57">
        <f t="shared" si="156"/>
        <v>450</v>
      </c>
      <c r="G112" s="57">
        <f t="shared" si="150"/>
        <v>450</v>
      </c>
      <c r="H112" s="57">
        <f t="shared" si="151"/>
        <v>5400</v>
      </c>
      <c r="I112" s="58">
        <v>1</v>
      </c>
      <c r="J112" s="108">
        <v>0.65</v>
      </c>
      <c r="K112" s="109">
        <f t="shared" si="152"/>
        <v>650</v>
      </c>
      <c r="L112" s="109">
        <f>I112*K112</f>
        <v>650</v>
      </c>
      <c r="M112" s="109">
        <f t="shared" si="153"/>
        <v>7800</v>
      </c>
      <c r="N112" s="58">
        <v>1</v>
      </c>
      <c r="O112" s="59">
        <v>0.45</v>
      </c>
      <c r="P112" s="57">
        <f t="shared" si="157"/>
        <v>450</v>
      </c>
      <c r="Q112" s="57">
        <f t="shared" si="154"/>
        <v>450</v>
      </c>
      <c r="R112" s="57">
        <f t="shared" si="155"/>
        <v>5400</v>
      </c>
    </row>
    <row r="113" spans="2:18" s="6" customFormat="1" x14ac:dyDescent="0.25">
      <c r="B113" s="28"/>
      <c r="C113" s="68" t="s">
        <v>6</v>
      </c>
      <c r="D113" s="58">
        <v>1</v>
      </c>
      <c r="E113" s="59">
        <v>0.7</v>
      </c>
      <c r="F113" s="57">
        <f t="shared" si="156"/>
        <v>700</v>
      </c>
      <c r="G113" s="57">
        <f t="shared" si="150"/>
        <v>700</v>
      </c>
      <c r="H113" s="57">
        <f t="shared" si="151"/>
        <v>8400</v>
      </c>
      <c r="I113" s="58">
        <v>0</v>
      </c>
      <c r="J113" s="59">
        <v>0.7</v>
      </c>
      <c r="K113" s="57">
        <f t="shared" ref="K113:K114" si="158">J113*1000</f>
        <v>700</v>
      </c>
      <c r="L113" s="57">
        <f t="shared" ref="L113" si="159">I113*K113</f>
        <v>0</v>
      </c>
      <c r="M113" s="57">
        <f t="shared" ref="M113:M114" si="160">L113*12</f>
        <v>0</v>
      </c>
      <c r="N113" s="58">
        <v>1</v>
      </c>
      <c r="O113" s="59">
        <v>0.7</v>
      </c>
      <c r="P113" s="57">
        <f t="shared" si="157"/>
        <v>700</v>
      </c>
      <c r="Q113" s="57">
        <f t="shared" si="154"/>
        <v>700</v>
      </c>
      <c r="R113" s="57">
        <f t="shared" si="155"/>
        <v>8400</v>
      </c>
    </row>
    <row r="114" spans="2:18" s="6" customFormat="1" x14ac:dyDescent="0.25">
      <c r="B114" s="28"/>
      <c r="C114" s="107" t="s">
        <v>11</v>
      </c>
      <c r="D114" s="58"/>
      <c r="E114" s="59"/>
      <c r="F114" s="57"/>
      <c r="G114" s="57"/>
      <c r="H114" s="57"/>
      <c r="I114" s="58">
        <v>1</v>
      </c>
      <c r="J114" s="108">
        <v>0.8</v>
      </c>
      <c r="K114" s="109">
        <f t="shared" si="158"/>
        <v>800</v>
      </c>
      <c r="L114" s="109">
        <f>I114*K114</f>
        <v>800</v>
      </c>
      <c r="M114" s="109">
        <f t="shared" si="160"/>
        <v>9600</v>
      </c>
      <c r="N114" s="58"/>
      <c r="O114" s="59"/>
      <c r="P114" s="57"/>
      <c r="Q114" s="57"/>
      <c r="R114" s="57"/>
    </row>
    <row r="115" spans="2:18" ht="30" x14ac:dyDescent="0.25">
      <c r="B115" s="29">
        <v>3</v>
      </c>
      <c r="C115" s="69" t="s">
        <v>93</v>
      </c>
      <c r="D115" s="61">
        <f>SUM(D116:D120)</f>
        <v>6</v>
      </c>
      <c r="E115" s="61"/>
      <c r="F115" s="62"/>
      <c r="G115" s="62">
        <f>SUM(G116:G120)</f>
        <v>3900</v>
      </c>
      <c r="H115" s="62">
        <f>SUM(H116:H120)</f>
        <v>46800</v>
      </c>
      <c r="I115" s="61">
        <f>SUM(I116:I121)</f>
        <v>6</v>
      </c>
      <c r="J115" s="61"/>
      <c r="K115" s="62"/>
      <c r="L115" s="62">
        <f>SUM(L116:L121)</f>
        <v>4900</v>
      </c>
      <c r="M115" s="62">
        <f>SUM(M116:M121)</f>
        <v>58800</v>
      </c>
      <c r="N115" s="61">
        <f>SUM(N116:N120)</f>
        <v>6</v>
      </c>
      <c r="O115" s="61"/>
      <c r="P115" s="62"/>
      <c r="Q115" s="62">
        <f>SUM(Q116:Q120)</f>
        <v>3900</v>
      </c>
      <c r="R115" s="62">
        <f>SUM(R116:R120)</f>
        <v>46800</v>
      </c>
    </row>
    <row r="116" spans="2:18" s="6" customFormat="1" x14ac:dyDescent="0.25">
      <c r="B116" s="28"/>
      <c r="C116" s="68" t="s">
        <v>76</v>
      </c>
      <c r="D116" s="58">
        <v>1</v>
      </c>
      <c r="E116" s="59">
        <v>1</v>
      </c>
      <c r="F116" s="57">
        <f>E116*1000</f>
        <v>1000</v>
      </c>
      <c r="G116" s="57">
        <f t="shared" ref="G116:G120" si="161">D116*F116</f>
        <v>1000</v>
      </c>
      <c r="H116" s="57">
        <f t="shared" ref="H116:H120" si="162">G116*12</f>
        <v>12000</v>
      </c>
      <c r="I116" s="58">
        <v>1</v>
      </c>
      <c r="J116" s="108">
        <v>1.1000000000000001</v>
      </c>
      <c r="K116" s="109">
        <f t="shared" ref="K116:K119" si="163">J116*1000</f>
        <v>1100</v>
      </c>
      <c r="L116" s="109">
        <f>I116*K116</f>
        <v>1100</v>
      </c>
      <c r="M116" s="109">
        <f t="shared" ref="M116:M119" si="164">L116*12</f>
        <v>13200</v>
      </c>
      <c r="N116" s="58">
        <v>1</v>
      </c>
      <c r="O116" s="59">
        <v>1</v>
      </c>
      <c r="P116" s="57">
        <f>O116*1000</f>
        <v>1000</v>
      </c>
      <c r="Q116" s="57">
        <f t="shared" ref="Q116:Q120" si="165">N116*P116</f>
        <v>1000</v>
      </c>
      <c r="R116" s="57">
        <f t="shared" ref="R116:R120" si="166">Q116*12</f>
        <v>12000</v>
      </c>
    </row>
    <row r="117" spans="2:18" s="6" customFormat="1" x14ac:dyDescent="0.25">
      <c r="B117" s="28"/>
      <c r="C117" s="68" t="s">
        <v>3</v>
      </c>
      <c r="D117" s="58">
        <v>1</v>
      </c>
      <c r="E117" s="59">
        <v>0.65</v>
      </c>
      <c r="F117" s="57">
        <f t="shared" ref="F117:F120" si="167">E117*1000</f>
        <v>650</v>
      </c>
      <c r="G117" s="57">
        <f t="shared" si="161"/>
        <v>650</v>
      </c>
      <c r="H117" s="57">
        <f t="shared" si="162"/>
        <v>7800</v>
      </c>
      <c r="I117" s="58">
        <v>1</v>
      </c>
      <c r="J117" s="108">
        <v>0.85</v>
      </c>
      <c r="K117" s="109">
        <f t="shared" si="163"/>
        <v>850</v>
      </c>
      <c r="L117" s="109">
        <f>I117*K117</f>
        <v>850</v>
      </c>
      <c r="M117" s="109">
        <f t="shared" si="164"/>
        <v>10200</v>
      </c>
      <c r="N117" s="58">
        <v>1</v>
      </c>
      <c r="O117" s="59">
        <v>0.65</v>
      </c>
      <c r="P117" s="57">
        <f t="shared" ref="P117:P120" si="168">O117*1000</f>
        <v>650</v>
      </c>
      <c r="Q117" s="57">
        <f t="shared" si="165"/>
        <v>650</v>
      </c>
      <c r="R117" s="57">
        <f t="shared" si="166"/>
        <v>7800</v>
      </c>
    </row>
    <row r="118" spans="2:18" s="6" customFormat="1" x14ac:dyDescent="0.25">
      <c r="B118" s="28"/>
      <c r="C118" s="68" t="s">
        <v>4</v>
      </c>
      <c r="D118" s="58">
        <v>2</v>
      </c>
      <c r="E118" s="59">
        <v>0.55000000000000004</v>
      </c>
      <c r="F118" s="57">
        <f t="shared" si="167"/>
        <v>550</v>
      </c>
      <c r="G118" s="57">
        <f t="shared" si="161"/>
        <v>1100</v>
      </c>
      <c r="H118" s="57">
        <f t="shared" si="162"/>
        <v>13200</v>
      </c>
      <c r="I118" s="58">
        <v>2</v>
      </c>
      <c r="J118" s="108">
        <v>0.75</v>
      </c>
      <c r="K118" s="109">
        <f t="shared" si="163"/>
        <v>750</v>
      </c>
      <c r="L118" s="109">
        <f>I118*K118</f>
        <v>1500</v>
      </c>
      <c r="M118" s="109">
        <f t="shared" si="164"/>
        <v>18000</v>
      </c>
      <c r="N118" s="58">
        <v>2</v>
      </c>
      <c r="O118" s="59">
        <v>0.55000000000000004</v>
      </c>
      <c r="P118" s="57">
        <f t="shared" si="168"/>
        <v>550</v>
      </c>
      <c r="Q118" s="57">
        <f t="shared" si="165"/>
        <v>1100</v>
      </c>
      <c r="R118" s="57">
        <f t="shared" si="166"/>
        <v>13200</v>
      </c>
    </row>
    <row r="119" spans="2:18" s="6" customFormat="1" x14ac:dyDescent="0.25">
      <c r="B119" s="28"/>
      <c r="C119" s="68" t="s">
        <v>8</v>
      </c>
      <c r="D119" s="58">
        <v>1</v>
      </c>
      <c r="E119" s="59">
        <v>0.45</v>
      </c>
      <c r="F119" s="57">
        <f t="shared" si="167"/>
        <v>450</v>
      </c>
      <c r="G119" s="57">
        <f t="shared" si="161"/>
        <v>450</v>
      </c>
      <c r="H119" s="57">
        <f t="shared" si="162"/>
        <v>5400</v>
      </c>
      <c r="I119" s="58">
        <v>1</v>
      </c>
      <c r="J119" s="108">
        <v>0.65</v>
      </c>
      <c r="K119" s="109">
        <f t="shared" si="163"/>
        <v>650</v>
      </c>
      <c r="L119" s="109">
        <f>I119*K119</f>
        <v>650</v>
      </c>
      <c r="M119" s="109">
        <f t="shared" si="164"/>
        <v>7800</v>
      </c>
      <c r="N119" s="58">
        <v>1</v>
      </c>
      <c r="O119" s="59">
        <v>0.45</v>
      </c>
      <c r="P119" s="57">
        <f t="shared" si="168"/>
        <v>450</v>
      </c>
      <c r="Q119" s="57">
        <f t="shared" si="165"/>
        <v>450</v>
      </c>
      <c r="R119" s="57">
        <f t="shared" si="166"/>
        <v>5400</v>
      </c>
    </row>
    <row r="120" spans="2:18" s="6" customFormat="1" x14ac:dyDescent="0.25">
      <c r="B120" s="28"/>
      <c r="C120" s="68" t="s">
        <v>6</v>
      </c>
      <c r="D120" s="58">
        <v>1</v>
      </c>
      <c r="E120" s="59">
        <v>0.7</v>
      </c>
      <c r="F120" s="57">
        <f t="shared" si="167"/>
        <v>700</v>
      </c>
      <c r="G120" s="57">
        <f t="shared" si="161"/>
        <v>700</v>
      </c>
      <c r="H120" s="57">
        <f t="shared" si="162"/>
        <v>8400</v>
      </c>
      <c r="I120" s="58">
        <v>0</v>
      </c>
      <c r="J120" s="59">
        <v>0.7</v>
      </c>
      <c r="K120" s="57">
        <f t="shared" ref="K120:K121" si="169">J120*1000</f>
        <v>700</v>
      </c>
      <c r="L120" s="57">
        <f t="shared" ref="L120" si="170">I120*K120</f>
        <v>0</v>
      </c>
      <c r="M120" s="57">
        <f t="shared" ref="M120:M121" si="171">L120*12</f>
        <v>0</v>
      </c>
      <c r="N120" s="58">
        <v>1</v>
      </c>
      <c r="O120" s="59">
        <v>0.7</v>
      </c>
      <c r="P120" s="57">
        <f t="shared" si="168"/>
        <v>700</v>
      </c>
      <c r="Q120" s="57">
        <f t="shared" si="165"/>
        <v>700</v>
      </c>
      <c r="R120" s="57">
        <f t="shared" si="166"/>
        <v>8400</v>
      </c>
    </row>
    <row r="121" spans="2:18" s="6" customFormat="1" x14ac:dyDescent="0.25">
      <c r="B121" s="28"/>
      <c r="C121" s="107" t="s">
        <v>11</v>
      </c>
      <c r="D121" s="58"/>
      <c r="E121" s="59"/>
      <c r="F121" s="57"/>
      <c r="G121" s="57"/>
      <c r="H121" s="57"/>
      <c r="I121" s="58">
        <v>1</v>
      </c>
      <c r="J121" s="108">
        <v>0.8</v>
      </c>
      <c r="K121" s="109">
        <f t="shared" si="169"/>
        <v>800</v>
      </c>
      <c r="L121" s="109">
        <f>I121*K121</f>
        <v>800</v>
      </c>
      <c r="M121" s="109">
        <f t="shared" si="171"/>
        <v>9600</v>
      </c>
      <c r="N121" s="58"/>
      <c r="O121" s="59"/>
      <c r="P121" s="57"/>
      <c r="Q121" s="57"/>
      <c r="R121" s="57"/>
    </row>
    <row r="122" spans="2:18" ht="32.25" customHeight="1" x14ac:dyDescent="0.25">
      <c r="B122" s="42" t="s">
        <v>171</v>
      </c>
      <c r="C122" s="66" t="s">
        <v>94</v>
      </c>
      <c r="D122" s="42">
        <f>SUM(D123:D132)</f>
        <v>25</v>
      </c>
      <c r="E122" s="42"/>
      <c r="F122" s="54"/>
      <c r="G122" s="55">
        <f>SUM(G123:G132)</f>
        <v>18200</v>
      </c>
      <c r="H122" s="55">
        <f>SUM(H123:H132)</f>
        <v>218400</v>
      </c>
      <c r="I122" s="42">
        <f>SUM(I123:I132)</f>
        <v>18</v>
      </c>
      <c r="J122" s="42"/>
      <c r="K122" s="54"/>
      <c r="L122" s="55">
        <f>SUM(L123:L132)</f>
        <v>14250</v>
      </c>
      <c r="M122" s="55">
        <f>SUM(M123:M132)</f>
        <v>171000</v>
      </c>
      <c r="N122" s="42">
        <f>SUM(N123:N132)</f>
        <v>25</v>
      </c>
      <c r="O122" s="42"/>
      <c r="P122" s="54"/>
      <c r="Q122" s="55">
        <f>SUM(Q123:Q132)</f>
        <v>18200</v>
      </c>
      <c r="R122" s="55">
        <f>SUM(R123:R132)</f>
        <v>218400</v>
      </c>
    </row>
    <row r="123" spans="2:18" s="6" customFormat="1" x14ac:dyDescent="0.25">
      <c r="B123" s="28"/>
      <c r="C123" s="68" t="s">
        <v>71</v>
      </c>
      <c r="D123" s="58">
        <v>1</v>
      </c>
      <c r="E123" s="59">
        <v>1.8</v>
      </c>
      <c r="F123" s="57">
        <f>E123*1000</f>
        <v>1800</v>
      </c>
      <c r="G123" s="57">
        <f t="shared" ref="G123:G132" si="172">D123*F123</f>
        <v>1800</v>
      </c>
      <c r="H123" s="57">
        <f t="shared" ref="H123:H132" si="173">G123*12</f>
        <v>21600</v>
      </c>
      <c r="I123" s="58">
        <v>1</v>
      </c>
      <c r="J123" s="59">
        <v>1.8</v>
      </c>
      <c r="K123" s="57">
        <f>J123*1000</f>
        <v>1800</v>
      </c>
      <c r="L123" s="57">
        <f t="shared" ref="L123:L132" si="174">I123*K123</f>
        <v>1800</v>
      </c>
      <c r="M123" s="57">
        <f t="shared" ref="M123:M132" si="175">L123*12</f>
        <v>21600</v>
      </c>
      <c r="N123" s="58">
        <v>1</v>
      </c>
      <c r="O123" s="59">
        <v>1.8</v>
      </c>
      <c r="P123" s="57">
        <f>O123*1000</f>
        <v>1800</v>
      </c>
      <c r="Q123" s="57">
        <f t="shared" ref="Q123:Q132" si="176">N123*P123</f>
        <v>1800</v>
      </c>
      <c r="R123" s="57">
        <f t="shared" ref="R123:R132" si="177">Q123*12</f>
        <v>21600</v>
      </c>
    </row>
    <row r="124" spans="2:18" s="6" customFormat="1" x14ac:dyDescent="0.25">
      <c r="B124" s="28"/>
      <c r="C124" s="68" t="s">
        <v>2</v>
      </c>
      <c r="D124" s="58">
        <v>1</v>
      </c>
      <c r="E124" s="59">
        <v>1.3</v>
      </c>
      <c r="F124" s="57">
        <f t="shared" ref="F124:F132" si="178">E124*1000</f>
        <v>1300</v>
      </c>
      <c r="G124" s="57">
        <f t="shared" si="172"/>
        <v>1300</v>
      </c>
      <c r="H124" s="57">
        <f t="shared" si="173"/>
        <v>15600</v>
      </c>
      <c r="I124" s="58">
        <v>0</v>
      </c>
      <c r="J124" s="59">
        <v>1.3</v>
      </c>
      <c r="K124" s="57">
        <f t="shared" ref="K124:K132" si="179">J124*1000</f>
        <v>1300</v>
      </c>
      <c r="L124" s="57">
        <f t="shared" si="174"/>
        <v>0</v>
      </c>
      <c r="M124" s="57">
        <f t="shared" si="175"/>
        <v>0</v>
      </c>
      <c r="N124" s="58">
        <v>1</v>
      </c>
      <c r="O124" s="59">
        <v>1.3</v>
      </c>
      <c r="P124" s="57">
        <f t="shared" ref="P124:P132" si="180">O124*1000</f>
        <v>1300</v>
      </c>
      <c r="Q124" s="57">
        <f t="shared" si="176"/>
        <v>1300</v>
      </c>
      <c r="R124" s="57">
        <f t="shared" si="177"/>
        <v>15600</v>
      </c>
    </row>
    <row r="125" spans="2:18" s="6" customFormat="1" x14ac:dyDescent="0.25">
      <c r="B125" s="28"/>
      <c r="C125" s="67" t="s">
        <v>72</v>
      </c>
      <c r="D125" s="58">
        <v>1</v>
      </c>
      <c r="E125" s="59">
        <v>0.7</v>
      </c>
      <c r="F125" s="57">
        <f t="shared" si="178"/>
        <v>700</v>
      </c>
      <c r="G125" s="57">
        <f t="shared" si="172"/>
        <v>700</v>
      </c>
      <c r="H125" s="57">
        <f t="shared" si="173"/>
        <v>8400</v>
      </c>
      <c r="I125" s="58">
        <v>1</v>
      </c>
      <c r="J125" s="108">
        <v>0.7</v>
      </c>
      <c r="K125" s="109">
        <f>J125*1000</f>
        <v>700</v>
      </c>
      <c r="L125" s="109">
        <f t="shared" si="174"/>
        <v>700</v>
      </c>
      <c r="M125" s="109">
        <f t="shared" si="175"/>
        <v>8400</v>
      </c>
      <c r="N125" s="58">
        <v>1</v>
      </c>
      <c r="O125" s="59">
        <v>0.7</v>
      </c>
      <c r="P125" s="57">
        <f t="shared" si="180"/>
        <v>700</v>
      </c>
      <c r="Q125" s="57">
        <f t="shared" si="176"/>
        <v>700</v>
      </c>
      <c r="R125" s="57">
        <f t="shared" si="177"/>
        <v>8400</v>
      </c>
    </row>
    <row r="126" spans="2:18" s="6" customFormat="1" x14ac:dyDescent="0.25">
      <c r="B126" s="28"/>
      <c r="C126" s="68" t="s">
        <v>10</v>
      </c>
      <c r="D126" s="58">
        <v>1</v>
      </c>
      <c r="E126" s="59">
        <v>0.8</v>
      </c>
      <c r="F126" s="57">
        <f t="shared" si="178"/>
        <v>800</v>
      </c>
      <c r="G126" s="57">
        <f t="shared" si="172"/>
        <v>800</v>
      </c>
      <c r="H126" s="57">
        <f t="shared" si="173"/>
        <v>9600</v>
      </c>
      <c r="I126" s="58">
        <v>2</v>
      </c>
      <c r="J126" s="108">
        <v>0.8</v>
      </c>
      <c r="K126" s="109">
        <f>J126*1000</f>
        <v>800</v>
      </c>
      <c r="L126" s="109">
        <f t="shared" si="174"/>
        <v>1600</v>
      </c>
      <c r="M126" s="109">
        <f t="shared" si="175"/>
        <v>19200</v>
      </c>
      <c r="N126" s="58">
        <v>1</v>
      </c>
      <c r="O126" s="59">
        <v>0.8</v>
      </c>
      <c r="P126" s="57">
        <f t="shared" si="180"/>
        <v>800</v>
      </c>
      <c r="Q126" s="57">
        <f t="shared" si="176"/>
        <v>800</v>
      </c>
      <c r="R126" s="57">
        <f t="shared" si="177"/>
        <v>9600</v>
      </c>
    </row>
    <row r="127" spans="2:18" s="6" customFormat="1" x14ac:dyDescent="0.25">
      <c r="B127" s="28"/>
      <c r="C127" s="67" t="s">
        <v>73</v>
      </c>
      <c r="D127" s="58">
        <v>3</v>
      </c>
      <c r="E127" s="59">
        <v>1</v>
      </c>
      <c r="F127" s="57">
        <f t="shared" si="178"/>
        <v>1000</v>
      </c>
      <c r="G127" s="57">
        <f t="shared" si="172"/>
        <v>3000</v>
      </c>
      <c r="H127" s="57">
        <f t="shared" si="173"/>
        <v>36000</v>
      </c>
      <c r="I127" s="58">
        <v>0</v>
      </c>
      <c r="J127" s="59">
        <v>1</v>
      </c>
      <c r="K127" s="57">
        <f t="shared" si="179"/>
        <v>1000</v>
      </c>
      <c r="L127" s="57">
        <f t="shared" si="174"/>
        <v>0</v>
      </c>
      <c r="M127" s="57">
        <f t="shared" si="175"/>
        <v>0</v>
      </c>
      <c r="N127" s="58">
        <v>3</v>
      </c>
      <c r="O127" s="59">
        <v>1</v>
      </c>
      <c r="P127" s="57">
        <f t="shared" si="180"/>
        <v>1000</v>
      </c>
      <c r="Q127" s="57">
        <f t="shared" si="176"/>
        <v>3000</v>
      </c>
      <c r="R127" s="57">
        <f t="shared" si="177"/>
        <v>36000</v>
      </c>
    </row>
    <row r="128" spans="2:18" s="6" customFormat="1" x14ac:dyDescent="0.25">
      <c r="B128" s="28"/>
      <c r="C128" s="67" t="s">
        <v>89</v>
      </c>
      <c r="D128" s="58">
        <v>1</v>
      </c>
      <c r="E128" s="59">
        <v>0.8</v>
      </c>
      <c r="F128" s="57">
        <f t="shared" si="178"/>
        <v>800</v>
      </c>
      <c r="G128" s="57">
        <f t="shared" si="172"/>
        <v>800</v>
      </c>
      <c r="H128" s="57">
        <f t="shared" si="173"/>
        <v>9600</v>
      </c>
      <c r="I128" s="58">
        <v>0</v>
      </c>
      <c r="J128" s="59">
        <v>0.8</v>
      </c>
      <c r="K128" s="57">
        <f t="shared" si="179"/>
        <v>800</v>
      </c>
      <c r="L128" s="57">
        <f t="shared" si="174"/>
        <v>0</v>
      </c>
      <c r="M128" s="57">
        <f t="shared" si="175"/>
        <v>0</v>
      </c>
      <c r="N128" s="58">
        <v>1</v>
      </c>
      <c r="O128" s="59">
        <v>0.8</v>
      </c>
      <c r="P128" s="57">
        <f t="shared" si="180"/>
        <v>800</v>
      </c>
      <c r="Q128" s="57">
        <f t="shared" si="176"/>
        <v>800</v>
      </c>
      <c r="R128" s="57">
        <f t="shared" si="177"/>
        <v>9600</v>
      </c>
    </row>
    <row r="129" spans="2:18" s="6" customFormat="1" x14ac:dyDescent="0.25">
      <c r="B129" s="28"/>
      <c r="C129" s="67" t="s">
        <v>90</v>
      </c>
      <c r="D129" s="58">
        <v>1</v>
      </c>
      <c r="E129" s="59">
        <v>0.9</v>
      </c>
      <c r="F129" s="57">
        <f t="shared" si="178"/>
        <v>900</v>
      </c>
      <c r="G129" s="57">
        <f t="shared" si="172"/>
        <v>900</v>
      </c>
      <c r="H129" s="57">
        <f t="shared" si="173"/>
        <v>10800</v>
      </c>
      <c r="I129" s="58">
        <v>1</v>
      </c>
      <c r="J129" s="108">
        <v>0.9</v>
      </c>
      <c r="K129" s="109">
        <f t="shared" si="179"/>
        <v>900</v>
      </c>
      <c r="L129" s="109">
        <f t="shared" si="174"/>
        <v>900</v>
      </c>
      <c r="M129" s="109">
        <f t="shared" si="175"/>
        <v>10800</v>
      </c>
      <c r="N129" s="58">
        <v>1</v>
      </c>
      <c r="O129" s="59">
        <v>0.9</v>
      </c>
      <c r="P129" s="57">
        <f t="shared" si="180"/>
        <v>900</v>
      </c>
      <c r="Q129" s="57">
        <f t="shared" si="176"/>
        <v>900</v>
      </c>
      <c r="R129" s="57">
        <f t="shared" si="177"/>
        <v>10800</v>
      </c>
    </row>
    <row r="130" spans="2:18" s="6" customFormat="1" x14ac:dyDescent="0.25">
      <c r="B130" s="28"/>
      <c r="C130" s="68" t="s">
        <v>3</v>
      </c>
      <c r="D130" s="58">
        <v>2</v>
      </c>
      <c r="E130" s="59">
        <v>0.7</v>
      </c>
      <c r="F130" s="57">
        <f t="shared" si="178"/>
        <v>700</v>
      </c>
      <c r="G130" s="57">
        <f t="shared" si="172"/>
        <v>1400</v>
      </c>
      <c r="H130" s="57">
        <f t="shared" si="173"/>
        <v>16800</v>
      </c>
      <c r="I130" s="58">
        <v>2</v>
      </c>
      <c r="J130" s="108">
        <v>0.85</v>
      </c>
      <c r="K130" s="109">
        <f t="shared" si="179"/>
        <v>850</v>
      </c>
      <c r="L130" s="109">
        <f t="shared" si="174"/>
        <v>1700</v>
      </c>
      <c r="M130" s="109">
        <f t="shared" si="175"/>
        <v>20400</v>
      </c>
      <c r="N130" s="58">
        <v>2</v>
      </c>
      <c r="O130" s="59">
        <v>0.7</v>
      </c>
      <c r="P130" s="57">
        <f t="shared" si="180"/>
        <v>700</v>
      </c>
      <c r="Q130" s="57">
        <f t="shared" si="176"/>
        <v>1400</v>
      </c>
      <c r="R130" s="57">
        <f t="shared" si="177"/>
        <v>16800</v>
      </c>
    </row>
    <row r="131" spans="2:18" s="6" customFormat="1" x14ac:dyDescent="0.25">
      <c r="B131" s="28"/>
      <c r="C131" s="68" t="s">
        <v>77</v>
      </c>
      <c r="D131" s="58">
        <v>5</v>
      </c>
      <c r="E131" s="59">
        <v>0.6</v>
      </c>
      <c r="F131" s="57">
        <f t="shared" si="178"/>
        <v>600</v>
      </c>
      <c r="G131" s="57">
        <f t="shared" si="172"/>
        <v>3000</v>
      </c>
      <c r="H131" s="57">
        <f t="shared" si="173"/>
        <v>36000</v>
      </c>
      <c r="I131" s="58">
        <v>4</v>
      </c>
      <c r="J131" s="108">
        <v>0.75</v>
      </c>
      <c r="K131" s="109">
        <f t="shared" si="179"/>
        <v>750</v>
      </c>
      <c r="L131" s="109">
        <f t="shared" si="174"/>
        <v>3000</v>
      </c>
      <c r="M131" s="109">
        <f t="shared" si="175"/>
        <v>36000</v>
      </c>
      <c r="N131" s="58">
        <v>5</v>
      </c>
      <c r="O131" s="59">
        <v>0.6</v>
      </c>
      <c r="P131" s="57">
        <f t="shared" si="180"/>
        <v>600</v>
      </c>
      <c r="Q131" s="57">
        <f t="shared" si="176"/>
        <v>3000</v>
      </c>
      <c r="R131" s="57">
        <f t="shared" si="177"/>
        <v>36000</v>
      </c>
    </row>
    <row r="132" spans="2:18" s="6" customFormat="1" x14ac:dyDescent="0.25">
      <c r="B132" s="28"/>
      <c r="C132" s="68" t="s">
        <v>8</v>
      </c>
      <c r="D132" s="58">
        <v>9</v>
      </c>
      <c r="E132" s="59">
        <v>0.5</v>
      </c>
      <c r="F132" s="57">
        <f t="shared" si="178"/>
        <v>500</v>
      </c>
      <c r="G132" s="57">
        <f t="shared" si="172"/>
        <v>4500</v>
      </c>
      <c r="H132" s="57">
        <f t="shared" si="173"/>
        <v>54000</v>
      </c>
      <c r="I132" s="58">
        <v>7</v>
      </c>
      <c r="J132" s="108">
        <v>0.65</v>
      </c>
      <c r="K132" s="109">
        <f t="shared" si="179"/>
        <v>650</v>
      </c>
      <c r="L132" s="109">
        <f t="shared" si="174"/>
        <v>4550</v>
      </c>
      <c r="M132" s="109">
        <f t="shared" si="175"/>
        <v>54600</v>
      </c>
      <c r="N132" s="58">
        <v>9</v>
      </c>
      <c r="O132" s="59">
        <v>0.5</v>
      </c>
      <c r="P132" s="57">
        <f t="shared" si="180"/>
        <v>500</v>
      </c>
      <c r="Q132" s="57">
        <f t="shared" si="176"/>
        <v>4500</v>
      </c>
      <c r="R132" s="57">
        <f t="shared" si="177"/>
        <v>54000</v>
      </c>
    </row>
    <row r="133" spans="2:18" ht="30" x14ac:dyDescent="0.25">
      <c r="B133" s="29">
        <v>1</v>
      </c>
      <c r="C133" s="69" t="s">
        <v>95</v>
      </c>
      <c r="D133" s="61">
        <f>SUM(D134:D138)</f>
        <v>10</v>
      </c>
      <c r="E133" s="61"/>
      <c r="F133" s="62"/>
      <c r="G133" s="62">
        <f>SUM(G134:G138)</f>
        <v>6000</v>
      </c>
      <c r="H133" s="62">
        <f>SUM(H134:H138)</f>
        <v>72000</v>
      </c>
      <c r="I133" s="61">
        <f>SUM(I134:I139)</f>
        <v>6</v>
      </c>
      <c r="J133" s="61"/>
      <c r="K133" s="62"/>
      <c r="L133" s="62">
        <f>SUM(L134:L139)</f>
        <v>5100</v>
      </c>
      <c r="M133" s="62">
        <f>SUM(M134:M139)</f>
        <v>61200</v>
      </c>
      <c r="N133" s="61">
        <f>SUM(N134:N138)</f>
        <v>10</v>
      </c>
      <c r="O133" s="61"/>
      <c r="P133" s="62"/>
      <c r="Q133" s="62">
        <f>SUM(Q134:Q138)</f>
        <v>6000</v>
      </c>
      <c r="R133" s="62">
        <f>SUM(R134:R138)</f>
        <v>72000</v>
      </c>
    </row>
    <row r="134" spans="2:18" s="6" customFormat="1" x14ac:dyDescent="0.25">
      <c r="B134" s="28"/>
      <c r="C134" s="68" t="s">
        <v>76</v>
      </c>
      <c r="D134" s="58">
        <v>1</v>
      </c>
      <c r="E134" s="59">
        <v>1</v>
      </c>
      <c r="F134" s="57">
        <f>E134*1000</f>
        <v>1000</v>
      </c>
      <c r="G134" s="57">
        <f t="shared" ref="G134:G138" si="181">D134*F134</f>
        <v>1000</v>
      </c>
      <c r="H134" s="57">
        <f t="shared" ref="H134:H138" si="182">G134*12</f>
        <v>12000</v>
      </c>
      <c r="I134" s="58">
        <v>1</v>
      </c>
      <c r="J134" s="108">
        <v>1.1000000000000001</v>
      </c>
      <c r="K134" s="109">
        <f t="shared" ref="K134:K136" si="183">J134*1000</f>
        <v>1100</v>
      </c>
      <c r="L134" s="109">
        <f>I134*K134</f>
        <v>1100</v>
      </c>
      <c r="M134" s="109">
        <f t="shared" ref="M134:M136" si="184">L134*12</f>
        <v>13200</v>
      </c>
      <c r="N134" s="58">
        <v>1</v>
      </c>
      <c r="O134" s="59">
        <v>1</v>
      </c>
      <c r="P134" s="57">
        <f>O134*1000</f>
        <v>1000</v>
      </c>
      <c r="Q134" s="57">
        <f t="shared" ref="Q134:Q138" si="185">N134*P134</f>
        <v>1000</v>
      </c>
      <c r="R134" s="57">
        <f t="shared" ref="R134:R138" si="186">Q134*12</f>
        <v>12000</v>
      </c>
    </row>
    <row r="135" spans="2:18" s="6" customFormat="1" x14ac:dyDescent="0.25">
      <c r="B135" s="28"/>
      <c r="C135" s="68" t="s">
        <v>3</v>
      </c>
      <c r="D135" s="58">
        <v>2</v>
      </c>
      <c r="E135" s="59">
        <v>0.65</v>
      </c>
      <c r="F135" s="57">
        <f t="shared" ref="F135:F138" si="187">E135*1000</f>
        <v>650</v>
      </c>
      <c r="G135" s="57">
        <f t="shared" si="181"/>
        <v>1300</v>
      </c>
      <c r="H135" s="57">
        <f t="shared" si="182"/>
        <v>15600</v>
      </c>
      <c r="I135" s="58">
        <v>2</v>
      </c>
      <c r="J135" s="108">
        <v>0.85</v>
      </c>
      <c r="K135" s="109">
        <f t="shared" si="183"/>
        <v>850</v>
      </c>
      <c r="L135" s="109">
        <f>I135*K135</f>
        <v>1700</v>
      </c>
      <c r="M135" s="109">
        <f t="shared" si="184"/>
        <v>20400</v>
      </c>
      <c r="N135" s="58">
        <v>2</v>
      </c>
      <c r="O135" s="59">
        <v>0.65</v>
      </c>
      <c r="P135" s="57">
        <f t="shared" ref="P135:P138" si="188">O135*1000</f>
        <v>650</v>
      </c>
      <c r="Q135" s="57">
        <f t="shared" si="185"/>
        <v>1300</v>
      </c>
      <c r="R135" s="57">
        <f t="shared" si="186"/>
        <v>15600</v>
      </c>
    </row>
    <row r="136" spans="2:18" s="6" customFormat="1" x14ac:dyDescent="0.25">
      <c r="B136" s="28"/>
      <c r="C136" s="68" t="s">
        <v>4</v>
      </c>
      <c r="D136" s="58">
        <v>3</v>
      </c>
      <c r="E136" s="59">
        <v>0.55000000000000004</v>
      </c>
      <c r="F136" s="57">
        <f t="shared" si="187"/>
        <v>550</v>
      </c>
      <c r="G136" s="57">
        <f t="shared" si="181"/>
        <v>1650</v>
      </c>
      <c r="H136" s="57">
        <f t="shared" si="182"/>
        <v>19800</v>
      </c>
      <c r="I136" s="58">
        <v>2</v>
      </c>
      <c r="J136" s="108">
        <v>0.75</v>
      </c>
      <c r="K136" s="109">
        <f t="shared" si="183"/>
        <v>750</v>
      </c>
      <c r="L136" s="109">
        <f>I136*K136</f>
        <v>1500</v>
      </c>
      <c r="M136" s="109">
        <f t="shared" si="184"/>
        <v>18000</v>
      </c>
      <c r="N136" s="58">
        <v>3</v>
      </c>
      <c r="O136" s="59">
        <v>0.55000000000000004</v>
      </c>
      <c r="P136" s="57">
        <f t="shared" si="188"/>
        <v>550</v>
      </c>
      <c r="Q136" s="57">
        <f t="shared" si="185"/>
        <v>1650</v>
      </c>
      <c r="R136" s="57">
        <f t="shared" si="186"/>
        <v>19800</v>
      </c>
    </row>
    <row r="137" spans="2:18" s="6" customFormat="1" x14ac:dyDescent="0.25">
      <c r="B137" s="28"/>
      <c r="C137" s="68" t="s">
        <v>8</v>
      </c>
      <c r="D137" s="58">
        <v>3</v>
      </c>
      <c r="E137" s="59">
        <v>0.45</v>
      </c>
      <c r="F137" s="57">
        <f t="shared" si="187"/>
        <v>450</v>
      </c>
      <c r="G137" s="57">
        <f t="shared" si="181"/>
        <v>1350</v>
      </c>
      <c r="H137" s="57">
        <f t="shared" si="182"/>
        <v>16200</v>
      </c>
      <c r="I137" s="58">
        <v>0</v>
      </c>
      <c r="J137" s="108">
        <v>0.65</v>
      </c>
      <c r="K137" s="57">
        <f t="shared" ref="K137:K139" si="189">J137*1000</f>
        <v>650</v>
      </c>
      <c r="L137" s="57">
        <f t="shared" ref="L137:L138" si="190">I137*K137</f>
        <v>0</v>
      </c>
      <c r="M137" s="57">
        <f t="shared" ref="M137:M139" si="191">L137*12</f>
        <v>0</v>
      </c>
      <c r="N137" s="58">
        <v>3</v>
      </c>
      <c r="O137" s="59">
        <v>0.45</v>
      </c>
      <c r="P137" s="57">
        <f t="shared" si="188"/>
        <v>450</v>
      </c>
      <c r="Q137" s="57">
        <f t="shared" si="185"/>
        <v>1350</v>
      </c>
      <c r="R137" s="57">
        <f t="shared" si="186"/>
        <v>16200</v>
      </c>
    </row>
    <row r="138" spans="2:18" s="6" customFormat="1" x14ac:dyDescent="0.25">
      <c r="B138" s="28"/>
      <c r="C138" s="68" t="s">
        <v>6</v>
      </c>
      <c r="D138" s="58">
        <v>1</v>
      </c>
      <c r="E138" s="59">
        <v>0.7</v>
      </c>
      <c r="F138" s="57">
        <f t="shared" si="187"/>
        <v>700</v>
      </c>
      <c r="G138" s="57">
        <f t="shared" si="181"/>
        <v>700</v>
      </c>
      <c r="H138" s="57">
        <f t="shared" si="182"/>
        <v>8400</v>
      </c>
      <c r="I138" s="58">
        <v>0</v>
      </c>
      <c r="J138" s="59">
        <v>0.7</v>
      </c>
      <c r="K138" s="57">
        <f t="shared" si="189"/>
        <v>700</v>
      </c>
      <c r="L138" s="57">
        <f t="shared" si="190"/>
        <v>0</v>
      </c>
      <c r="M138" s="57">
        <f t="shared" si="191"/>
        <v>0</v>
      </c>
      <c r="N138" s="58">
        <v>1</v>
      </c>
      <c r="O138" s="59">
        <v>0.7</v>
      </c>
      <c r="P138" s="57">
        <f t="shared" si="188"/>
        <v>700</v>
      </c>
      <c r="Q138" s="57">
        <f t="shared" si="185"/>
        <v>700</v>
      </c>
      <c r="R138" s="57">
        <f t="shared" si="186"/>
        <v>8400</v>
      </c>
    </row>
    <row r="139" spans="2:18" s="6" customFormat="1" x14ac:dyDescent="0.25">
      <c r="B139" s="28"/>
      <c r="C139" s="107" t="s">
        <v>11</v>
      </c>
      <c r="D139" s="58"/>
      <c r="E139" s="59"/>
      <c r="F139" s="57"/>
      <c r="G139" s="57"/>
      <c r="H139" s="57"/>
      <c r="I139" s="58">
        <v>1</v>
      </c>
      <c r="J139" s="108">
        <v>0.8</v>
      </c>
      <c r="K139" s="109">
        <f t="shared" si="189"/>
        <v>800</v>
      </c>
      <c r="L139" s="109">
        <f>I139*K139</f>
        <v>800</v>
      </c>
      <c r="M139" s="109">
        <f t="shared" si="191"/>
        <v>9600</v>
      </c>
      <c r="N139" s="58"/>
      <c r="O139" s="59"/>
      <c r="P139" s="57"/>
      <c r="Q139" s="57"/>
      <c r="R139" s="57"/>
    </row>
    <row r="140" spans="2:18" ht="30" x14ac:dyDescent="0.25">
      <c r="B140" s="29">
        <v>2</v>
      </c>
      <c r="C140" s="69" t="s">
        <v>96</v>
      </c>
      <c r="D140" s="61">
        <f>SUM(D141:D145)</f>
        <v>8</v>
      </c>
      <c r="E140" s="61"/>
      <c r="F140" s="62"/>
      <c r="G140" s="62">
        <f>SUM(G141:G145)</f>
        <v>4900</v>
      </c>
      <c r="H140" s="62">
        <f>SUM(H141:H145)</f>
        <v>58800</v>
      </c>
      <c r="I140" s="61">
        <f>SUM(I141:I146)</f>
        <v>6</v>
      </c>
      <c r="J140" s="61"/>
      <c r="K140" s="62"/>
      <c r="L140" s="62">
        <f>SUM(L141:L146)</f>
        <v>4900</v>
      </c>
      <c r="M140" s="62">
        <f>SUM(M141:M146)</f>
        <v>58800</v>
      </c>
      <c r="N140" s="61">
        <f>SUM(N141:N145)</f>
        <v>8</v>
      </c>
      <c r="O140" s="61"/>
      <c r="P140" s="62"/>
      <c r="Q140" s="62">
        <f>SUM(Q141:Q145)</f>
        <v>4900</v>
      </c>
      <c r="R140" s="62">
        <f>SUM(R141:R145)</f>
        <v>58800</v>
      </c>
    </row>
    <row r="141" spans="2:18" s="6" customFormat="1" x14ac:dyDescent="0.25">
      <c r="B141" s="28"/>
      <c r="C141" s="68" t="s">
        <v>76</v>
      </c>
      <c r="D141" s="58">
        <v>1</v>
      </c>
      <c r="E141" s="59">
        <v>1</v>
      </c>
      <c r="F141" s="57">
        <f>E141*1000</f>
        <v>1000</v>
      </c>
      <c r="G141" s="57">
        <f t="shared" ref="G141:G145" si="192">D141*F141</f>
        <v>1000</v>
      </c>
      <c r="H141" s="57">
        <f t="shared" ref="H141:H145" si="193">G141*12</f>
        <v>12000</v>
      </c>
      <c r="I141" s="58">
        <v>1</v>
      </c>
      <c r="J141" s="108">
        <v>1.1000000000000001</v>
      </c>
      <c r="K141" s="109">
        <f t="shared" ref="K141:K144" si="194">J141*1000</f>
        <v>1100</v>
      </c>
      <c r="L141" s="109">
        <f>I141*K141</f>
        <v>1100</v>
      </c>
      <c r="M141" s="109">
        <f t="shared" ref="M141:M144" si="195">L141*12</f>
        <v>13200</v>
      </c>
      <c r="N141" s="58">
        <v>1</v>
      </c>
      <c r="O141" s="59">
        <v>1</v>
      </c>
      <c r="P141" s="57">
        <f>O141*1000</f>
        <v>1000</v>
      </c>
      <c r="Q141" s="57">
        <f t="shared" ref="Q141:Q145" si="196">N141*P141</f>
        <v>1000</v>
      </c>
      <c r="R141" s="57">
        <f t="shared" ref="R141:R145" si="197">Q141*12</f>
        <v>12000</v>
      </c>
    </row>
    <row r="142" spans="2:18" s="6" customFormat="1" x14ac:dyDescent="0.25">
      <c r="B142" s="28"/>
      <c r="C142" s="68" t="s">
        <v>3</v>
      </c>
      <c r="D142" s="58">
        <v>1</v>
      </c>
      <c r="E142" s="59">
        <v>0.65</v>
      </c>
      <c r="F142" s="57">
        <f t="shared" ref="F142:F145" si="198">E142*1000</f>
        <v>650</v>
      </c>
      <c r="G142" s="57">
        <f t="shared" si="192"/>
        <v>650</v>
      </c>
      <c r="H142" s="57">
        <f t="shared" si="193"/>
        <v>7800</v>
      </c>
      <c r="I142" s="58">
        <v>1</v>
      </c>
      <c r="J142" s="108">
        <v>0.85</v>
      </c>
      <c r="K142" s="109">
        <f t="shared" si="194"/>
        <v>850</v>
      </c>
      <c r="L142" s="109">
        <f>I142*K142</f>
        <v>850</v>
      </c>
      <c r="M142" s="109">
        <f t="shared" si="195"/>
        <v>10200</v>
      </c>
      <c r="N142" s="58">
        <v>1</v>
      </c>
      <c r="O142" s="59">
        <v>0.65</v>
      </c>
      <c r="P142" s="57">
        <f t="shared" ref="P142:P145" si="199">O142*1000</f>
        <v>650</v>
      </c>
      <c r="Q142" s="57">
        <f t="shared" si="196"/>
        <v>650</v>
      </c>
      <c r="R142" s="57">
        <f t="shared" si="197"/>
        <v>7800</v>
      </c>
    </row>
    <row r="143" spans="2:18" s="6" customFormat="1" x14ac:dyDescent="0.25">
      <c r="B143" s="28"/>
      <c r="C143" s="68" t="s">
        <v>4</v>
      </c>
      <c r="D143" s="58">
        <v>3</v>
      </c>
      <c r="E143" s="59">
        <v>0.55000000000000004</v>
      </c>
      <c r="F143" s="57">
        <f t="shared" si="198"/>
        <v>550</v>
      </c>
      <c r="G143" s="57">
        <f t="shared" si="192"/>
        <v>1650</v>
      </c>
      <c r="H143" s="57">
        <f t="shared" si="193"/>
        <v>19800</v>
      </c>
      <c r="I143" s="58">
        <v>2</v>
      </c>
      <c r="J143" s="108">
        <v>0.75</v>
      </c>
      <c r="K143" s="109">
        <f t="shared" si="194"/>
        <v>750</v>
      </c>
      <c r="L143" s="109">
        <f>I143*K143</f>
        <v>1500</v>
      </c>
      <c r="M143" s="109">
        <f t="shared" si="195"/>
        <v>18000</v>
      </c>
      <c r="N143" s="58">
        <v>3</v>
      </c>
      <c r="O143" s="59">
        <v>0.55000000000000004</v>
      </c>
      <c r="P143" s="57">
        <f t="shared" si="199"/>
        <v>550</v>
      </c>
      <c r="Q143" s="57">
        <f t="shared" si="196"/>
        <v>1650</v>
      </c>
      <c r="R143" s="57">
        <f t="shared" si="197"/>
        <v>19800</v>
      </c>
    </row>
    <row r="144" spans="2:18" s="6" customFormat="1" x14ac:dyDescent="0.25">
      <c r="B144" s="28"/>
      <c r="C144" s="68" t="s">
        <v>8</v>
      </c>
      <c r="D144" s="58">
        <v>2</v>
      </c>
      <c r="E144" s="59">
        <v>0.45</v>
      </c>
      <c r="F144" s="57">
        <f t="shared" si="198"/>
        <v>450</v>
      </c>
      <c r="G144" s="57">
        <f t="shared" si="192"/>
        <v>900</v>
      </c>
      <c r="H144" s="57">
        <f t="shared" si="193"/>
        <v>10800</v>
      </c>
      <c r="I144" s="58">
        <v>1</v>
      </c>
      <c r="J144" s="108">
        <v>0.65</v>
      </c>
      <c r="K144" s="109">
        <f t="shared" si="194"/>
        <v>650</v>
      </c>
      <c r="L144" s="109">
        <f>I144*K144</f>
        <v>650</v>
      </c>
      <c r="M144" s="109">
        <f t="shared" si="195"/>
        <v>7800</v>
      </c>
      <c r="N144" s="58">
        <v>2</v>
      </c>
      <c r="O144" s="59">
        <v>0.45</v>
      </c>
      <c r="P144" s="57">
        <f t="shared" si="199"/>
        <v>450</v>
      </c>
      <c r="Q144" s="57">
        <f t="shared" si="196"/>
        <v>900</v>
      </c>
      <c r="R144" s="57">
        <f t="shared" si="197"/>
        <v>10800</v>
      </c>
    </row>
    <row r="145" spans="2:18" s="6" customFormat="1" x14ac:dyDescent="0.25">
      <c r="B145" s="28"/>
      <c r="C145" s="68" t="s">
        <v>6</v>
      </c>
      <c r="D145" s="58">
        <v>1</v>
      </c>
      <c r="E145" s="59">
        <v>0.7</v>
      </c>
      <c r="F145" s="57">
        <f t="shared" si="198"/>
        <v>700</v>
      </c>
      <c r="G145" s="57">
        <f t="shared" si="192"/>
        <v>700</v>
      </c>
      <c r="H145" s="57">
        <f t="shared" si="193"/>
        <v>8400</v>
      </c>
      <c r="I145" s="58">
        <v>0</v>
      </c>
      <c r="J145" s="59">
        <v>0.7</v>
      </c>
      <c r="K145" s="57">
        <f t="shared" ref="K145:K146" si="200">J145*1000</f>
        <v>700</v>
      </c>
      <c r="L145" s="57">
        <f t="shared" ref="L145" si="201">I145*K145</f>
        <v>0</v>
      </c>
      <c r="M145" s="57">
        <f t="shared" ref="M145:M146" si="202">L145*12</f>
        <v>0</v>
      </c>
      <c r="N145" s="58">
        <v>1</v>
      </c>
      <c r="O145" s="59">
        <v>0.7</v>
      </c>
      <c r="P145" s="57">
        <f t="shared" si="199"/>
        <v>700</v>
      </c>
      <c r="Q145" s="57">
        <f t="shared" si="196"/>
        <v>700</v>
      </c>
      <c r="R145" s="57">
        <f t="shared" si="197"/>
        <v>8400</v>
      </c>
    </row>
    <row r="146" spans="2:18" s="6" customFormat="1" x14ac:dyDescent="0.25">
      <c r="B146" s="28"/>
      <c r="C146" s="107" t="s">
        <v>11</v>
      </c>
      <c r="D146" s="58"/>
      <c r="E146" s="59"/>
      <c r="F146" s="57"/>
      <c r="G146" s="57"/>
      <c r="H146" s="57"/>
      <c r="I146" s="58">
        <v>1</v>
      </c>
      <c r="J146" s="108">
        <v>0.8</v>
      </c>
      <c r="K146" s="109">
        <f t="shared" si="200"/>
        <v>800</v>
      </c>
      <c r="L146" s="109">
        <f>I146*K146</f>
        <v>800</v>
      </c>
      <c r="M146" s="109">
        <f t="shared" si="202"/>
        <v>9600</v>
      </c>
      <c r="N146" s="58"/>
      <c r="O146" s="59"/>
      <c r="P146" s="57"/>
      <c r="Q146" s="57"/>
      <c r="R146" s="57"/>
    </row>
    <row r="147" spans="2:18" s="14" customFormat="1" ht="52.5" customHeight="1" x14ac:dyDescent="0.25">
      <c r="B147" s="74" t="s">
        <v>172</v>
      </c>
      <c r="C147" s="70" t="s">
        <v>97</v>
      </c>
      <c r="D147" s="63">
        <f>SUM(D148:D157)</f>
        <v>34</v>
      </c>
      <c r="E147" s="63"/>
      <c r="F147" s="64"/>
      <c r="G147" s="65">
        <f>SUM(G148:G157)</f>
        <v>24900</v>
      </c>
      <c r="H147" s="65">
        <f>SUM(H148:H157)</f>
        <v>298800</v>
      </c>
      <c r="I147" s="63">
        <f>SUM(I148:I157)</f>
        <v>25</v>
      </c>
      <c r="J147" s="63"/>
      <c r="K147" s="64"/>
      <c r="L147" s="65">
        <f>SUM(L148:L157)</f>
        <v>19600</v>
      </c>
      <c r="M147" s="65">
        <f>SUM(M148:M157)</f>
        <v>235200</v>
      </c>
      <c r="N147" s="63">
        <f>SUM(N148:N157)</f>
        <v>34</v>
      </c>
      <c r="O147" s="63"/>
      <c r="P147" s="64"/>
      <c r="Q147" s="65">
        <f>SUM(Q148:Q157)</f>
        <v>24900</v>
      </c>
      <c r="R147" s="65">
        <f>SUM(R148:R157)</f>
        <v>298800</v>
      </c>
    </row>
    <row r="148" spans="2:18" s="6" customFormat="1" x14ac:dyDescent="0.25">
      <c r="B148" s="28"/>
      <c r="C148" s="68" t="s">
        <v>71</v>
      </c>
      <c r="D148" s="58">
        <v>1</v>
      </c>
      <c r="E148" s="59">
        <v>1.8</v>
      </c>
      <c r="F148" s="57">
        <f>E148*1000</f>
        <v>1800</v>
      </c>
      <c r="G148" s="57">
        <f t="shared" ref="G148:G157" si="203">D148*F148</f>
        <v>1800</v>
      </c>
      <c r="H148" s="57">
        <f t="shared" ref="H148:H157" si="204">G148*12</f>
        <v>21600</v>
      </c>
      <c r="I148" s="58">
        <v>1</v>
      </c>
      <c r="J148" s="59">
        <v>1.8</v>
      </c>
      <c r="K148" s="57">
        <f>J148*1000</f>
        <v>1800</v>
      </c>
      <c r="L148" s="57">
        <f t="shared" ref="L148:L157" si="205">I148*K148</f>
        <v>1800</v>
      </c>
      <c r="M148" s="57">
        <f t="shared" ref="M148:M157" si="206">L148*12</f>
        <v>21600</v>
      </c>
      <c r="N148" s="58">
        <v>1</v>
      </c>
      <c r="O148" s="59">
        <v>1.8</v>
      </c>
      <c r="P148" s="57">
        <f>O148*1000</f>
        <v>1800</v>
      </c>
      <c r="Q148" s="57">
        <f t="shared" ref="Q148:Q157" si="207">N148*P148</f>
        <v>1800</v>
      </c>
      <c r="R148" s="57">
        <f t="shared" ref="R148:R157" si="208">Q148*12</f>
        <v>21600</v>
      </c>
    </row>
    <row r="149" spans="2:18" s="6" customFormat="1" x14ac:dyDescent="0.25">
      <c r="B149" s="28"/>
      <c r="C149" s="68" t="s">
        <v>2</v>
      </c>
      <c r="D149" s="58">
        <v>2</v>
      </c>
      <c r="E149" s="59">
        <v>1.3</v>
      </c>
      <c r="F149" s="57">
        <f t="shared" ref="F149:F157" si="209">E149*1000</f>
        <v>1300</v>
      </c>
      <c r="G149" s="57">
        <f t="shared" si="203"/>
        <v>2600</v>
      </c>
      <c r="H149" s="57">
        <f t="shared" si="204"/>
        <v>31200</v>
      </c>
      <c r="I149" s="58">
        <v>0</v>
      </c>
      <c r="J149" s="59">
        <v>1.3</v>
      </c>
      <c r="K149" s="57">
        <f t="shared" ref="K149:K157" si="210">J149*1000</f>
        <v>1300</v>
      </c>
      <c r="L149" s="57">
        <f t="shared" si="205"/>
        <v>0</v>
      </c>
      <c r="M149" s="57">
        <f t="shared" si="206"/>
        <v>0</v>
      </c>
      <c r="N149" s="58">
        <v>2</v>
      </c>
      <c r="O149" s="59">
        <v>1.3</v>
      </c>
      <c r="P149" s="57">
        <f t="shared" ref="P149:P157" si="211">O149*1000</f>
        <v>1300</v>
      </c>
      <c r="Q149" s="57">
        <f t="shared" si="207"/>
        <v>2600</v>
      </c>
      <c r="R149" s="57">
        <f t="shared" si="208"/>
        <v>31200</v>
      </c>
    </row>
    <row r="150" spans="2:18" s="6" customFormat="1" x14ac:dyDescent="0.25">
      <c r="B150" s="28"/>
      <c r="C150" s="67" t="s">
        <v>72</v>
      </c>
      <c r="D150" s="58">
        <v>1</v>
      </c>
      <c r="E150" s="59">
        <v>0.7</v>
      </c>
      <c r="F150" s="57">
        <f t="shared" si="209"/>
        <v>700</v>
      </c>
      <c r="G150" s="57">
        <f t="shared" si="203"/>
        <v>700</v>
      </c>
      <c r="H150" s="57">
        <f t="shared" si="204"/>
        <v>8400</v>
      </c>
      <c r="I150" s="58">
        <v>1</v>
      </c>
      <c r="J150" s="108">
        <v>0.7</v>
      </c>
      <c r="K150" s="109">
        <f>J150*1000</f>
        <v>700</v>
      </c>
      <c r="L150" s="109">
        <f t="shared" si="205"/>
        <v>700</v>
      </c>
      <c r="M150" s="109">
        <f t="shared" si="206"/>
        <v>8400</v>
      </c>
      <c r="N150" s="58">
        <v>1</v>
      </c>
      <c r="O150" s="59">
        <v>0.7</v>
      </c>
      <c r="P150" s="57">
        <f t="shared" si="211"/>
        <v>700</v>
      </c>
      <c r="Q150" s="57">
        <f t="shared" si="207"/>
        <v>700</v>
      </c>
      <c r="R150" s="57">
        <f t="shared" si="208"/>
        <v>8400</v>
      </c>
    </row>
    <row r="151" spans="2:18" s="6" customFormat="1" x14ac:dyDescent="0.25">
      <c r="B151" s="28"/>
      <c r="C151" s="68" t="s">
        <v>10</v>
      </c>
      <c r="D151" s="58">
        <v>1</v>
      </c>
      <c r="E151" s="59">
        <v>0.8</v>
      </c>
      <c r="F151" s="57">
        <f t="shared" si="209"/>
        <v>800</v>
      </c>
      <c r="G151" s="57">
        <f t="shared" si="203"/>
        <v>800</v>
      </c>
      <c r="H151" s="57">
        <f t="shared" si="204"/>
        <v>9600</v>
      </c>
      <c r="I151" s="58">
        <v>2</v>
      </c>
      <c r="J151" s="108">
        <v>0.8</v>
      </c>
      <c r="K151" s="109">
        <f>J151*1000</f>
        <v>800</v>
      </c>
      <c r="L151" s="109">
        <f t="shared" si="205"/>
        <v>1600</v>
      </c>
      <c r="M151" s="109">
        <f t="shared" si="206"/>
        <v>19200</v>
      </c>
      <c r="N151" s="58">
        <v>1</v>
      </c>
      <c r="O151" s="59">
        <v>0.8</v>
      </c>
      <c r="P151" s="57">
        <f t="shared" si="211"/>
        <v>800</v>
      </c>
      <c r="Q151" s="57">
        <f t="shared" si="207"/>
        <v>800</v>
      </c>
      <c r="R151" s="57">
        <f t="shared" si="208"/>
        <v>9600</v>
      </c>
    </row>
    <row r="152" spans="2:18" s="6" customFormat="1" x14ac:dyDescent="0.25">
      <c r="B152" s="28"/>
      <c r="C152" s="67" t="s">
        <v>73</v>
      </c>
      <c r="D152" s="58">
        <v>4</v>
      </c>
      <c r="E152" s="59">
        <v>1</v>
      </c>
      <c r="F152" s="57">
        <f t="shared" si="209"/>
        <v>1000</v>
      </c>
      <c r="G152" s="57">
        <f t="shared" si="203"/>
        <v>4000</v>
      </c>
      <c r="H152" s="57">
        <f t="shared" si="204"/>
        <v>48000</v>
      </c>
      <c r="I152" s="58">
        <v>0</v>
      </c>
      <c r="J152" s="59">
        <v>1</v>
      </c>
      <c r="K152" s="57">
        <f t="shared" si="210"/>
        <v>1000</v>
      </c>
      <c r="L152" s="57">
        <f t="shared" si="205"/>
        <v>0</v>
      </c>
      <c r="M152" s="57">
        <f t="shared" si="206"/>
        <v>0</v>
      </c>
      <c r="N152" s="58">
        <v>4</v>
      </c>
      <c r="O152" s="59">
        <v>1</v>
      </c>
      <c r="P152" s="57">
        <f t="shared" si="211"/>
        <v>1000</v>
      </c>
      <c r="Q152" s="57">
        <f t="shared" si="207"/>
        <v>4000</v>
      </c>
      <c r="R152" s="57">
        <f t="shared" si="208"/>
        <v>48000</v>
      </c>
    </row>
    <row r="153" spans="2:18" s="6" customFormat="1" x14ac:dyDescent="0.25">
      <c r="B153" s="28"/>
      <c r="C153" s="67" t="s">
        <v>74</v>
      </c>
      <c r="D153" s="58">
        <v>1</v>
      </c>
      <c r="E153" s="59">
        <v>0.8</v>
      </c>
      <c r="F153" s="57">
        <f t="shared" si="209"/>
        <v>800</v>
      </c>
      <c r="G153" s="57">
        <f t="shared" si="203"/>
        <v>800</v>
      </c>
      <c r="H153" s="57">
        <f t="shared" si="204"/>
        <v>9600</v>
      </c>
      <c r="I153" s="58">
        <v>0</v>
      </c>
      <c r="J153" s="59">
        <v>0.8</v>
      </c>
      <c r="K153" s="57">
        <f t="shared" si="210"/>
        <v>800</v>
      </c>
      <c r="L153" s="57">
        <f t="shared" si="205"/>
        <v>0</v>
      </c>
      <c r="M153" s="57">
        <f t="shared" si="206"/>
        <v>0</v>
      </c>
      <c r="N153" s="58">
        <v>1</v>
      </c>
      <c r="O153" s="59">
        <v>0.8</v>
      </c>
      <c r="P153" s="57">
        <f t="shared" si="211"/>
        <v>800</v>
      </c>
      <c r="Q153" s="57">
        <f t="shared" si="207"/>
        <v>800</v>
      </c>
      <c r="R153" s="57">
        <f t="shared" si="208"/>
        <v>9600</v>
      </c>
    </row>
    <row r="154" spans="2:18" s="6" customFormat="1" x14ac:dyDescent="0.25">
      <c r="B154" s="28"/>
      <c r="C154" s="67" t="s">
        <v>90</v>
      </c>
      <c r="D154" s="58">
        <v>1</v>
      </c>
      <c r="E154" s="59">
        <v>0.9</v>
      </c>
      <c r="F154" s="57">
        <f t="shared" si="209"/>
        <v>900</v>
      </c>
      <c r="G154" s="57">
        <f t="shared" si="203"/>
        <v>900</v>
      </c>
      <c r="H154" s="57">
        <f t="shared" si="204"/>
        <v>10800</v>
      </c>
      <c r="I154" s="58">
        <v>1</v>
      </c>
      <c r="J154" s="108">
        <v>0.9</v>
      </c>
      <c r="K154" s="109">
        <f t="shared" si="210"/>
        <v>900</v>
      </c>
      <c r="L154" s="109">
        <f t="shared" si="205"/>
        <v>900</v>
      </c>
      <c r="M154" s="109">
        <f t="shared" si="206"/>
        <v>10800</v>
      </c>
      <c r="N154" s="58">
        <v>1</v>
      </c>
      <c r="O154" s="59">
        <v>0.9</v>
      </c>
      <c r="P154" s="57">
        <f t="shared" si="211"/>
        <v>900</v>
      </c>
      <c r="Q154" s="57">
        <f t="shared" si="207"/>
        <v>900</v>
      </c>
      <c r="R154" s="57">
        <f t="shared" si="208"/>
        <v>10800</v>
      </c>
    </row>
    <row r="155" spans="2:18" s="6" customFormat="1" x14ac:dyDescent="0.25">
      <c r="B155" s="28"/>
      <c r="C155" s="68" t="s">
        <v>3</v>
      </c>
      <c r="D155" s="58">
        <v>6</v>
      </c>
      <c r="E155" s="59">
        <v>0.7</v>
      </c>
      <c r="F155" s="57">
        <f t="shared" si="209"/>
        <v>700</v>
      </c>
      <c r="G155" s="57">
        <f t="shared" si="203"/>
        <v>4200</v>
      </c>
      <c r="H155" s="57">
        <f t="shared" si="204"/>
        <v>50400</v>
      </c>
      <c r="I155" s="58">
        <v>5</v>
      </c>
      <c r="J155" s="108">
        <v>0.85</v>
      </c>
      <c r="K155" s="109">
        <f t="shared" si="210"/>
        <v>850</v>
      </c>
      <c r="L155" s="109">
        <f t="shared" si="205"/>
        <v>4250</v>
      </c>
      <c r="M155" s="109">
        <f t="shared" si="206"/>
        <v>51000</v>
      </c>
      <c r="N155" s="58">
        <v>6</v>
      </c>
      <c r="O155" s="59">
        <v>0.7</v>
      </c>
      <c r="P155" s="57">
        <f t="shared" si="211"/>
        <v>700</v>
      </c>
      <c r="Q155" s="57">
        <f t="shared" si="207"/>
        <v>4200</v>
      </c>
      <c r="R155" s="57">
        <f t="shared" si="208"/>
        <v>50400</v>
      </c>
    </row>
    <row r="156" spans="2:18" s="6" customFormat="1" x14ac:dyDescent="0.25">
      <c r="B156" s="28"/>
      <c r="C156" s="68" t="s">
        <v>77</v>
      </c>
      <c r="D156" s="58">
        <v>6</v>
      </c>
      <c r="E156" s="59">
        <v>0.6</v>
      </c>
      <c r="F156" s="57">
        <f t="shared" si="209"/>
        <v>600</v>
      </c>
      <c r="G156" s="57">
        <f t="shared" si="203"/>
        <v>3600</v>
      </c>
      <c r="H156" s="57">
        <f t="shared" si="204"/>
        <v>43200</v>
      </c>
      <c r="I156" s="58">
        <v>6</v>
      </c>
      <c r="J156" s="108">
        <v>0.75</v>
      </c>
      <c r="K156" s="109">
        <f t="shared" si="210"/>
        <v>750</v>
      </c>
      <c r="L156" s="109">
        <f t="shared" si="205"/>
        <v>4500</v>
      </c>
      <c r="M156" s="109">
        <f t="shared" si="206"/>
        <v>54000</v>
      </c>
      <c r="N156" s="58">
        <v>6</v>
      </c>
      <c r="O156" s="59">
        <v>0.6</v>
      </c>
      <c r="P156" s="57">
        <f t="shared" si="211"/>
        <v>600</v>
      </c>
      <c r="Q156" s="57">
        <f t="shared" si="207"/>
        <v>3600</v>
      </c>
      <c r="R156" s="57">
        <f t="shared" si="208"/>
        <v>43200</v>
      </c>
    </row>
    <row r="157" spans="2:18" s="6" customFormat="1" x14ac:dyDescent="0.25">
      <c r="B157" s="28"/>
      <c r="C157" s="68" t="s">
        <v>8</v>
      </c>
      <c r="D157" s="58">
        <v>11</v>
      </c>
      <c r="E157" s="59">
        <v>0.5</v>
      </c>
      <c r="F157" s="57">
        <f t="shared" si="209"/>
        <v>500</v>
      </c>
      <c r="G157" s="57">
        <f t="shared" si="203"/>
        <v>5500</v>
      </c>
      <c r="H157" s="57">
        <f t="shared" si="204"/>
        <v>66000</v>
      </c>
      <c r="I157" s="58">
        <v>9</v>
      </c>
      <c r="J157" s="108">
        <v>0.65</v>
      </c>
      <c r="K157" s="109">
        <f t="shared" si="210"/>
        <v>650</v>
      </c>
      <c r="L157" s="109">
        <f t="shared" si="205"/>
        <v>5850</v>
      </c>
      <c r="M157" s="109">
        <f t="shared" si="206"/>
        <v>70200</v>
      </c>
      <c r="N157" s="58">
        <v>11</v>
      </c>
      <c r="O157" s="59">
        <v>0.5</v>
      </c>
      <c r="P157" s="57">
        <f t="shared" si="211"/>
        <v>500</v>
      </c>
      <c r="Q157" s="57">
        <f t="shared" si="207"/>
        <v>5500</v>
      </c>
      <c r="R157" s="57">
        <f t="shared" si="208"/>
        <v>66000</v>
      </c>
    </row>
    <row r="158" spans="2:18" x14ac:dyDescent="0.25">
      <c r="B158" s="29">
        <v>1</v>
      </c>
      <c r="C158" s="69" t="s">
        <v>98</v>
      </c>
      <c r="D158" s="61">
        <f>SUM(D159:D163)</f>
        <v>8</v>
      </c>
      <c r="E158" s="61"/>
      <c r="F158" s="62"/>
      <c r="G158" s="62">
        <f>SUM(G159:G163)</f>
        <v>4900</v>
      </c>
      <c r="H158" s="62">
        <f>SUM(H159:H163)</f>
        <v>58800</v>
      </c>
      <c r="I158" s="61">
        <f>SUM(I159:I163)</f>
        <v>5</v>
      </c>
      <c r="J158" s="61"/>
      <c r="K158" s="62"/>
      <c r="L158" s="62">
        <f>SUM(L159:L163)</f>
        <v>4200</v>
      </c>
      <c r="M158" s="62">
        <f>SUM(M159:M163)</f>
        <v>50400</v>
      </c>
      <c r="N158" s="61">
        <f>SUM(N159:N163)</f>
        <v>8</v>
      </c>
      <c r="O158" s="61"/>
      <c r="P158" s="62"/>
      <c r="Q158" s="62">
        <f>SUM(Q159:Q163)</f>
        <v>4900</v>
      </c>
      <c r="R158" s="62">
        <f>SUM(R159:R163)</f>
        <v>58800</v>
      </c>
    </row>
    <row r="159" spans="2:18" s="6" customFormat="1" x14ac:dyDescent="0.25">
      <c r="B159" s="28"/>
      <c r="C159" s="68" t="s">
        <v>76</v>
      </c>
      <c r="D159" s="58">
        <v>1</v>
      </c>
      <c r="E159" s="59">
        <v>1</v>
      </c>
      <c r="F159" s="57">
        <f>E159*1000</f>
        <v>1000</v>
      </c>
      <c r="G159" s="57">
        <f t="shared" ref="G159:G163" si="212">D159*F159</f>
        <v>1000</v>
      </c>
      <c r="H159" s="57">
        <f t="shared" ref="H159:H163" si="213">G159*12</f>
        <v>12000</v>
      </c>
      <c r="I159" s="58">
        <v>1</v>
      </c>
      <c r="J159" s="108">
        <v>1.1000000000000001</v>
      </c>
      <c r="K159" s="109">
        <f t="shared" ref="K159:K161" si="214">J159*1000</f>
        <v>1100</v>
      </c>
      <c r="L159" s="109">
        <f>I159*K159</f>
        <v>1100</v>
      </c>
      <c r="M159" s="109">
        <f t="shared" ref="M159:M161" si="215">L159*12</f>
        <v>13200</v>
      </c>
      <c r="N159" s="58">
        <v>1</v>
      </c>
      <c r="O159" s="59">
        <v>1</v>
      </c>
      <c r="P159" s="57">
        <f>O159*1000</f>
        <v>1000</v>
      </c>
      <c r="Q159" s="57">
        <f t="shared" ref="Q159:Q163" si="216">N159*P159</f>
        <v>1000</v>
      </c>
      <c r="R159" s="57">
        <f t="shared" ref="R159:R163" si="217">Q159*12</f>
        <v>12000</v>
      </c>
    </row>
    <row r="160" spans="2:18" s="6" customFormat="1" x14ac:dyDescent="0.25">
      <c r="B160" s="28"/>
      <c r="C160" s="68" t="s">
        <v>19</v>
      </c>
      <c r="D160" s="58">
        <v>1</v>
      </c>
      <c r="E160" s="59">
        <v>0.65</v>
      </c>
      <c r="F160" s="57">
        <f t="shared" ref="F160:F163" si="218">E160*1000</f>
        <v>650</v>
      </c>
      <c r="G160" s="57">
        <f t="shared" si="212"/>
        <v>650</v>
      </c>
      <c r="H160" s="57">
        <f t="shared" si="213"/>
        <v>7800</v>
      </c>
      <c r="I160" s="58">
        <v>1</v>
      </c>
      <c r="J160" s="108">
        <v>0.85</v>
      </c>
      <c r="K160" s="109">
        <f t="shared" si="214"/>
        <v>850</v>
      </c>
      <c r="L160" s="109">
        <f>I160*K160</f>
        <v>850</v>
      </c>
      <c r="M160" s="109">
        <f t="shared" si="215"/>
        <v>10200</v>
      </c>
      <c r="N160" s="58">
        <v>1</v>
      </c>
      <c r="O160" s="59">
        <v>0.65</v>
      </c>
      <c r="P160" s="57">
        <f t="shared" ref="P160:P163" si="219">O160*1000</f>
        <v>650</v>
      </c>
      <c r="Q160" s="57">
        <f t="shared" si="216"/>
        <v>650</v>
      </c>
      <c r="R160" s="57">
        <f t="shared" si="217"/>
        <v>7800</v>
      </c>
    </row>
    <row r="161" spans="2:18" s="6" customFormat="1" x14ac:dyDescent="0.25">
      <c r="B161" s="28"/>
      <c r="C161" s="68" t="s">
        <v>4</v>
      </c>
      <c r="D161" s="58">
        <v>3</v>
      </c>
      <c r="E161" s="59">
        <v>0.55000000000000004</v>
      </c>
      <c r="F161" s="57">
        <f t="shared" si="218"/>
        <v>550</v>
      </c>
      <c r="G161" s="57">
        <f t="shared" si="212"/>
        <v>1650</v>
      </c>
      <c r="H161" s="57">
        <f t="shared" si="213"/>
        <v>19800</v>
      </c>
      <c r="I161" s="58">
        <v>3</v>
      </c>
      <c r="J161" s="108">
        <v>0.75</v>
      </c>
      <c r="K161" s="109">
        <f t="shared" si="214"/>
        <v>750</v>
      </c>
      <c r="L161" s="109">
        <f>I161*K161</f>
        <v>2250</v>
      </c>
      <c r="M161" s="109">
        <f t="shared" si="215"/>
        <v>27000</v>
      </c>
      <c r="N161" s="58">
        <v>3</v>
      </c>
      <c r="O161" s="59">
        <v>0.55000000000000004</v>
      </c>
      <c r="P161" s="57">
        <f t="shared" si="219"/>
        <v>550</v>
      </c>
      <c r="Q161" s="57">
        <f t="shared" si="216"/>
        <v>1650</v>
      </c>
      <c r="R161" s="57">
        <f t="shared" si="217"/>
        <v>19800</v>
      </c>
    </row>
    <row r="162" spans="2:18" s="6" customFormat="1" x14ac:dyDescent="0.25">
      <c r="B162" s="28"/>
      <c r="C162" s="68" t="s">
        <v>8</v>
      </c>
      <c r="D162" s="58">
        <v>2</v>
      </c>
      <c r="E162" s="59">
        <v>0.45</v>
      </c>
      <c r="F162" s="57">
        <f t="shared" si="218"/>
        <v>450</v>
      </c>
      <c r="G162" s="57">
        <f t="shared" si="212"/>
        <v>900</v>
      </c>
      <c r="H162" s="57">
        <f t="shared" si="213"/>
        <v>10800</v>
      </c>
      <c r="I162" s="58">
        <v>0</v>
      </c>
      <c r="J162" s="108">
        <v>0.65</v>
      </c>
      <c r="K162" s="57">
        <f t="shared" ref="K162:K163" si="220">J162*1000</f>
        <v>650</v>
      </c>
      <c r="L162" s="57">
        <f t="shared" ref="L162:L163" si="221">I162*K162</f>
        <v>0</v>
      </c>
      <c r="M162" s="57">
        <f t="shared" ref="M162:M163" si="222">L162*12</f>
        <v>0</v>
      </c>
      <c r="N162" s="58">
        <v>2</v>
      </c>
      <c r="O162" s="59">
        <v>0.45</v>
      </c>
      <c r="P162" s="57">
        <f t="shared" si="219"/>
        <v>450</v>
      </c>
      <c r="Q162" s="57">
        <f t="shared" si="216"/>
        <v>900</v>
      </c>
      <c r="R162" s="57">
        <f t="shared" si="217"/>
        <v>10800</v>
      </c>
    </row>
    <row r="163" spans="2:18" s="6" customFormat="1" x14ac:dyDescent="0.25">
      <c r="B163" s="28"/>
      <c r="C163" s="68" t="s">
        <v>6</v>
      </c>
      <c r="D163" s="58">
        <v>1</v>
      </c>
      <c r="E163" s="59">
        <v>0.7</v>
      </c>
      <c r="F163" s="57">
        <f t="shared" si="218"/>
        <v>700</v>
      </c>
      <c r="G163" s="57">
        <f t="shared" si="212"/>
        <v>700</v>
      </c>
      <c r="H163" s="57">
        <f t="shared" si="213"/>
        <v>8400</v>
      </c>
      <c r="I163" s="58">
        <v>0</v>
      </c>
      <c r="J163" s="59">
        <v>0.7</v>
      </c>
      <c r="K163" s="57">
        <f t="shared" si="220"/>
        <v>700</v>
      </c>
      <c r="L163" s="57">
        <f t="shared" si="221"/>
        <v>0</v>
      </c>
      <c r="M163" s="57">
        <f t="shared" si="222"/>
        <v>0</v>
      </c>
      <c r="N163" s="58">
        <v>1</v>
      </c>
      <c r="O163" s="59">
        <v>0.7</v>
      </c>
      <c r="P163" s="57">
        <f t="shared" si="219"/>
        <v>700</v>
      </c>
      <c r="Q163" s="57">
        <f t="shared" si="216"/>
        <v>700</v>
      </c>
      <c r="R163" s="57">
        <f t="shared" si="217"/>
        <v>8400</v>
      </c>
    </row>
    <row r="164" spans="2:18" ht="30" x14ac:dyDescent="0.25">
      <c r="B164" s="29">
        <v>2</v>
      </c>
      <c r="C164" s="69" t="s">
        <v>99</v>
      </c>
      <c r="D164" s="61">
        <f>SUM(D165:D169)</f>
        <v>7</v>
      </c>
      <c r="E164" s="61"/>
      <c r="F164" s="62"/>
      <c r="G164" s="62">
        <f>SUM(G165:G169)</f>
        <v>4350</v>
      </c>
      <c r="H164" s="62">
        <f>SUM(H165:H169)</f>
        <v>52200</v>
      </c>
      <c r="I164" s="61">
        <f>SUM(I165:I170)</f>
        <v>6</v>
      </c>
      <c r="J164" s="61"/>
      <c r="K164" s="62"/>
      <c r="L164" s="62">
        <f>SUM(L165:L170)</f>
        <v>5000</v>
      </c>
      <c r="M164" s="62">
        <f>SUM(M165:M170)</f>
        <v>60000</v>
      </c>
      <c r="N164" s="61">
        <f>SUM(N165:N169)</f>
        <v>7</v>
      </c>
      <c r="O164" s="61"/>
      <c r="P164" s="62"/>
      <c r="Q164" s="62">
        <f>SUM(Q165:Q169)</f>
        <v>4350</v>
      </c>
      <c r="R164" s="62">
        <f>SUM(R165:R169)</f>
        <v>52200</v>
      </c>
    </row>
    <row r="165" spans="2:18" s="6" customFormat="1" x14ac:dyDescent="0.25">
      <c r="B165" s="28"/>
      <c r="C165" s="68" t="s">
        <v>76</v>
      </c>
      <c r="D165" s="58">
        <v>1</v>
      </c>
      <c r="E165" s="59">
        <v>1</v>
      </c>
      <c r="F165" s="57">
        <f>E165*1000</f>
        <v>1000</v>
      </c>
      <c r="G165" s="57">
        <f t="shared" ref="G165:G169" si="223">D165*F165</f>
        <v>1000</v>
      </c>
      <c r="H165" s="57">
        <f t="shared" ref="H165:H169" si="224">G165*12</f>
        <v>12000</v>
      </c>
      <c r="I165" s="58">
        <v>1</v>
      </c>
      <c r="J165" s="108">
        <v>1.1000000000000001</v>
      </c>
      <c r="K165" s="109">
        <f t="shared" ref="K165:K167" si="225">J165*1000</f>
        <v>1100</v>
      </c>
      <c r="L165" s="109">
        <f>I165*K165</f>
        <v>1100</v>
      </c>
      <c r="M165" s="109">
        <f t="shared" ref="M165:M167" si="226">L165*12</f>
        <v>13200</v>
      </c>
      <c r="N165" s="58">
        <v>1</v>
      </c>
      <c r="O165" s="59">
        <v>1</v>
      </c>
      <c r="P165" s="57">
        <f>O165*1000</f>
        <v>1000</v>
      </c>
      <c r="Q165" s="57">
        <f t="shared" ref="Q165:Q169" si="227">N165*P165</f>
        <v>1000</v>
      </c>
      <c r="R165" s="57">
        <f t="shared" ref="R165:R169" si="228">Q165*12</f>
        <v>12000</v>
      </c>
    </row>
    <row r="166" spans="2:18" s="6" customFormat="1" x14ac:dyDescent="0.25">
      <c r="B166" s="28"/>
      <c r="C166" s="68" t="s">
        <v>3</v>
      </c>
      <c r="D166" s="58">
        <v>1</v>
      </c>
      <c r="E166" s="59">
        <v>0.65</v>
      </c>
      <c r="F166" s="57">
        <f t="shared" ref="F166:F169" si="229">E166*1000</f>
        <v>650</v>
      </c>
      <c r="G166" s="57">
        <f t="shared" si="223"/>
        <v>650</v>
      </c>
      <c r="H166" s="57">
        <f t="shared" si="224"/>
        <v>7800</v>
      </c>
      <c r="I166" s="58">
        <v>1</v>
      </c>
      <c r="J166" s="108">
        <v>0.85</v>
      </c>
      <c r="K166" s="109">
        <f t="shared" si="225"/>
        <v>850</v>
      </c>
      <c r="L166" s="109">
        <f>I166*K166</f>
        <v>850</v>
      </c>
      <c r="M166" s="109">
        <f t="shared" si="226"/>
        <v>10200</v>
      </c>
      <c r="N166" s="58">
        <v>1</v>
      </c>
      <c r="O166" s="59">
        <v>0.65</v>
      </c>
      <c r="P166" s="57">
        <f t="shared" ref="P166:P169" si="230">O166*1000</f>
        <v>650</v>
      </c>
      <c r="Q166" s="57">
        <f t="shared" si="227"/>
        <v>650</v>
      </c>
      <c r="R166" s="57">
        <f t="shared" si="228"/>
        <v>7800</v>
      </c>
    </row>
    <row r="167" spans="2:18" s="6" customFormat="1" x14ac:dyDescent="0.25">
      <c r="B167" s="28"/>
      <c r="C167" s="68" t="s">
        <v>4</v>
      </c>
      <c r="D167" s="58">
        <v>2</v>
      </c>
      <c r="E167" s="59">
        <v>0.55000000000000004</v>
      </c>
      <c r="F167" s="57">
        <f t="shared" si="229"/>
        <v>550</v>
      </c>
      <c r="G167" s="57">
        <f t="shared" si="223"/>
        <v>1100</v>
      </c>
      <c r="H167" s="57">
        <f t="shared" si="224"/>
        <v>13200</v>
      </c>
      <c r="I167" s="58">
        <v>3</v>
      </c>
      <c r="J167" s="108">
        <v>0.75</v>
      </c>
      <c r="K167" s="109">
        <f t="shared" si="225"/>
        <v>750</v>
      </c>
      <c r="L167" s="109">
        <f>I167*K167</f>
        <v>2250</v>
      </c>
      <c r="M167" s="109">
        <f t="shared" si="226"/>
        <v>27000</v>
      </c>
      <c r="N167" s="58">
        <v>2</v>
      </c>
      <c r="O167" s="59">
        <v>0.55000000000000004</v>
      </c>
      <c r="P167" s="57">
        <f t="shared" si="230"/>
        <v>550</v>
      </c>
      <c r="Q167" s="57">
        <f t="shared" si="227"/>
        <v>1100</v>
      </c>
      <c r="R167" s="57">
        <f t="shared" si="228"/>
        <v>13200</v>
      </c>
    </row>
    <row r="168" spans="2:18" s="6" customFormat="1" x14ac:dyDescent="0.25">
      <c r="B168" s="28"/>
      <c r="C168" s="68" t="s">
        <v>8</v>
      </c>
      <c r="D168" s="58">
        <v>2</v>
      </c>
      <c r="E168" s="59">
        <v>0.45</v>
      </c>
      <c r="F168" s="57">
        <f t="shared" si="229"/>
        <v>450</v>
      </c>
      <c r="G168" s="57">
        <f t="shared" si="223"/>
        <v>900</v>
      </c>
      <c r="H168" s="57">
        <f t="shared" si="224"/>
        <v>10800</v>
      </c>
      <c r="I168" s="58">
        <v>0</v>
      </c>
      <c r="J168" s="108">
        <v>0.65</v>
      </c>
      <c r="K168" s="57">
        <f t="shared" ref="K168:K170" si="231">J168*1000</f>
        <v>650</v>
      </c>
      <c r="L168" s="57">
        <f t="shared" ref="L168:L169" si="232">I168*K168</f>
        <v>0</v>
      </c>
      <c r="M168" s="57">
        <f t="shared" ref="M168:M170" si="233">L168*12</f>
        <v>0</v>
      </c>
      <c r="N168" s="58">
        <v>2</v>
      </c>
      <c r="O168" s="59">
        <v>0.45</v>
      </c>
      <c r="P168" s="57">
        <f t="shared" si="230"/>
        <v>450</v>
      </c>
      <c r="Q168" s="57">
        <f t="shared" si="227"/>
        <v>900</v>
      </c>
      <c r="R168" s="57">
        <f t="shared" si="228"/>
        <v>10800</v>
      </c>
    </row>
    <row r="169" spans="2:18" s="6" customFormat="1" x14ac:dyDescent="0.25">
      <c r="B169" s="28"/>
      <c r="C169" s="68" t="s">
        <v>6</v>
      </c>
      <c r="D169" s="58">
        <v>1</v>
      </c>
      <c r="E169" s="59">
        <v>0.7</v>
      </c>
      <c r="F169" s="57">
        <f t="shared" si="229"/>
        <v>700</v>
      </c>
      <c r="G169" s="57">
        <f t="shared" si="223"/>
        <v>700</v>
      </c>
      <c r="H169" s="57">
        <f t="shared" si="224"/>
        <v>8400</v>
      </c>
      <c r="I169" s="58">
        <v>0</v>
      </c>
      <c r="J169" s="59">
        <v>0.7</v>
      </c>
      <c r="K169" s="57">
        <f t="shared" si="231"/>
        <v>700</v>
      </c>
      <c r="L169" s="57">
        <f t="shared" si="232"/>
        <v>0</v>
      </c>
      <c r="M169" s="57">
        <f t="shared" si="233"/>
        <v>0</v>
      </c>
      <c r="N169" s="58">
        <v>1</v>
      </c>
      <c r="O169" s="59">
        <v>0.7</v>
      </c>
      <c r="P169" s="57">
        <f t="shared" si="230"/>
        <v>700</v>
      </c>
      <c r="Q169" s="57">
        <f t="shared" si="227"/>
        <v>700</v>
      </c>
      <c r="R169" s="57">
        <f t="shared" si="228"/>
        <v>8400</v>
      </c>
    </row>
    <row r="170" spans="2:18" s="6" customFormat="1" x14ac:dyDescent="0.25">
      <c r="B170" s="28"/>
      <c r="C170" s="107" t="s">
        <v>11</v>
      </c>
      <c r="D170" s="58"/>
      <c r="E170" s="59"/>
      <c r="F170" s="57"/>
      <c r="G170" s="57"/>
      <c r="H170" s="57"/>
      <c r="I170" s="58">
        <v>1</v>
      </c>
      <c r="J170" s="108">
        <v>0.8</v>
      </c>
      <c r="K170" s="109">
        <f t="shared" si="231"/>
        <v>800</v>
      </c>
      <c r="L170" s="109">
        <f>I170*K170</f>
        <v>800</v>
      </c>
      <c r="M170" s="109">
        <f t="shared" si="233"/>
        <v>9600</v>
      </c>
      <c r="N170" s="58"/>
      <c r="O170" s="59"/>
      <c r="P170" s="57"/>
      <c r="Q170" s="57"/>
      <c r="R170" s="57"/>
    </row>
    <row r="171" spans="2:18" x14ac:dyDescent="0.25">
      <c r="B171" s="29">
        <v>3</v>
      </c>
      <c r="C171" s="69" t="s">
        <v>100</v>
      </c>
      <c r="D171" s="61">
        <f>SUM(D172:D176)</f>
        <v>11</v>
      </c>
      <c r="E171" s="61"/>
      <c r="F171" s="62"/>
      <c r="G171" s="62">
        <f>SUM(G172:G176)</f>
        <v>6550</v>
      </c>
      <c r="H171" s="62">
        <f>SUM(H172:H176)</f>
        <v>78600</v>
      </c>
      <c r="I171" s="61">
        <f>SUM(I172:I177)</f>
        <v>8</v>
      </c>
      <c r="J171" s="61"/>
      <c r="K171" s="62"/>
      <c r="L171" s="62">
        <f>SUM(L172:L177)</f>
        <v>6400</v>
      </c>
      <c r="M171" s="62">
        <f>SUM(M172:M177)</f>
        <v>76800</v>
      </c>
      <c r="N171" s="61">
        <f>SUM(N172:N176)</f>
        <v>11</v>
      </c>
      <c r="O171" s="61"/>
      <c r="P171" s="62"/>
      <c r="Q171" s="62">
        <f>SUM(Q172:Q176)</f>
        <v>6550</v>
      </c>
      <c r="R171" s="62">
        <f>SUM(R172:R176)</f>
        <v>78600</v>
      </c>
    </row>
    <row r="172" spans="2:18" s="6" customFormat="1" x14ac:dyDescent="0.25">
      <c r="B172" s="28"/>
      <c r="C172" s="68" t="s">
        <v>76</v>
      </c>
      <c r="D172" s="58">
        <v>1</v>
      </c>
      <c r="E172" s="59">
        <v>1</v>
      </c>
      <c r="F172" s="57">
        <f>E172*1000</f>
        <v>1000</v>
      </c>
      <c r="G172" s="57">
        <f t="shared" ref="G172:G176" si="234">D172*F172</f>
        <v>1000</v>
      </c>
      <c r="H172" s="57">
        <f t="shared" ref="H172:H176" si="235">G172*12</f>
        <v>12000</v>
      </c>
      <c r="I172" s="58">
        <v>1</v>
      </c>
      <c r="J172" s="108">
        <v>1.1000000000000001</v>
      </c>
      <c r="K172" s="109">
        <f t="shared" ref="K172:K175" si="236">J172*1000</f>
        <v>1100</v>
      </c>
      <c r="L172" s="109">
        <f>I172*K172</f>
        <v>1100</v>
      </c>
      <c r="M172" s="109">
        <f t="shared" ref="M172:M175" si="237">L172*12</f>
        <v>13200</v>
      </c>
      <c r="N172" s="58">
        <v>1</v>
      </c>
      <c r="O172" s="59">
        <v>1</v>
      </c>
      <c r="P172" s="57">
        <f>O172*1000</f>
        <v>1000</v>
      </c>
      <c r="Q172" s="57">
        <f t="shared" ref="Q172:Q176" si="238">N172*P172</f>
        <v>1000</v>
      </c>
      <c r="R172" s="57">
        <f t="shared" ref="R172:R176" si="239">Q172*12</f>
        <v>12000</v>
      </c>
    </row>
    <row r="173" spans="2:18" s="6" customFormat="1" x14ac:dyDescent="0.25">
      <c r="B173" s="28"/>
      <c r="C173" s="68" t="s">
        <v>3</v>
      </c>
      <c r="D173" s="58">
        <v>2</v>
      </c>
      <c r="E173" s="59">
        <v>0.65</v>
      </c>
      <c r="F173" s="57">
        <f t="shared" ref="F173:F176" si="240">E173*1000</f>
        <v>650</v>
      </c>
      <c r="G173" s="57">
        <f t="shared" si="234"/>
        <v>1300</v>
      </c>
      <c r="H173" s="57">
        <f t="shared" si="235"/>
        <v>15600</v>
      </c>
      <c r="I173" s="58">
        <v>2</v>
      </c>
      <c r="J173" s="108">
        <v>0.85</v>
      </c>
      <c r="K173" s="109">
        <f t="shared" si="236"/>
        <v>850</v>
      </c>
      <c r="L173" s="109">
        <f>I173*K173</f>
        <v>1700</v>
      </c>
      <c r="M173" s="109">
        <f t="shared" si="237"/>
        <v>20400</v>
      </c>
      <c r="N173" s="58">
        <v>2</v>
      </c>
      <c r="O173" s="59">
        <v>0.65</v>
      </c>
      <c r="P173" s="57">
        <f t="shared" ref="P173:P176" si="241">O173*1000</f>
        <v>650</v>
      </c>
      <c r="Q173" s="57">
        <f t="shared" si="238"/>
        <v>1300</v>
      </c>
      <c r="R173" s="57">
        <f t="shared" si="239"/>
        <v>15600</v>
      </c>
    </row>
    <row r="174" spans="2:18" s="6" customFormat="1" x14ac:dyDescent="0.25">
      <c r="B174" s="28"/>
      <c r="C174" s="68" t="s">
        <v>4</v>
      </c>
      <c r="D174" s="58">
        <v>4</v>
      </c>
      <c r="E174" s="59">
        <v>0.55000000000000004</v>
      </c>
      <c r="F174" s="57">
        <f t="shared" si="240"/>
        <v>550</v>
      </c>
      <c r="G174" s="57">
        <f t="shared" si="234"/>
        <v>2200</v>
      </c>
      <c r="H174" s="57">
        <f t="shared" si="235"/>
        <v>26400</v>
      </c>
      <c r="I174" s="58">
        <v>2</v>
      </c>
      <c r="J174" s="108">
        <v>0.75</v>
      </c>
      <c r="K174" s="109">
        <f t="shared" si="236"/>
        <v>750</v>
      </c>
      <c r="L174" s="109">
        <f>I174*K174</f>
        <v>1500</v>
      </c>
      <c r="M174" s="109">
        <f t="shared" si="237"/>
        <v>18000</v>
      </c>
      <c r="N174" s="58">
        <v>4</v>
      </c>
      <c r="O174" s="59">
        <v>0.55000000000000004</v>
      </c>
      <c r="P174" s="57">
        <f t="shared" si="241"/>
        <v>550</v>
      </c>
      <c r="Q174" s="57">
        <f t="shared" si="238"/>
        <v>2200</v>
      </c>
      <c r="R174" s="57">
        <f t="shared" si="239"/>
        <v>26400</v>
      </c>
    </row>
    <row r="175" spans="2:18" s="6" customFormat="1" x14ac:dyDescent="0.25">
      <c r="B175" s="28"/>
      <c r="C175" s="68" t="s">
        <v>8</v>
      </c>
      <c r="D175" s="58">
        <v>3</v>
      </c>
      <c r="E175" s="59">
        <v>0.45</v>
      </c>
      <c r="F175" s="57">
        <f t="shared" si="240"/>
        <v>450</v>
      </c>
      <c r="G175" s="57">
        <f t="shared" si="234"/>
        <v>1350</v>
      </c>
      <c r="H175" s="57">
        <f t="shared" si="235"/>
        <v>16200</v>
      </c>
      <c r="I175" s="58">
        <v>2</v>
      </c>
      <c r="J175" s="108">
        <v>0.65</v>
      </c>
      <c r="K175" s="109">
        <f t="shared" si="236"/>
        <v>650</v>
      </c>
      <c r="L175" s="109">
        <f>I175*K175</f>
        <v>1300</v>
      </c>
      <c r="M175" s="109">
        <f t="shared" si="237"/>
        <v>15600</v>
      </c>
      <c r="N175" s="58">
        <v>3</v>
      </c>
      <c r="O175" s="59">
        <v>0.45</v>
      </c>
      <c r="P175" s="57">
        <f t="shared" si="241"/>
        <v>450</v>
      </c>
      <c r="Q175" s="57">
        <f t="shared" si="238"/>
        <v>1350</v>
      </c>
      <c r="R175" s="57">
        <f t="shared" si="239"/>
        <v>16200</v>
      </c>
    </row>
    <row r="176" spans="2:18" s="6" customFormat="1" x14ac:dyDescent="0.25">
      <c r="B176" s="28"/>
      <c r="C176" s="68" t="s">
        <v>6</v>
      </c>
      <c r="D176" s="58">
        <v>1</v>
      </c>
      <c r="E176" s="59">
        <v>0.7</v>
      </c>
      <c r="F176" s="57">
        <f t="shared" si="240"/>
        <v>700</v>
      </c>
      <c r="G176" s="57">
        <f t="shared" si="234"/>
        <v>700</v>
      </c>
      <c r="H176" s="57">
        <f t="shared" si="235"/>
        <v>8400</v>
      </c>
      <c r="I176" s="58">
        <v>0</v>
      </c>
      <c r="J176" s="59">
        <v>0.7</v>
      </c>
      <c r="K176" s="57">
        <f t="shared" ref="K176:K177" si="242">J176*1000</f>
        <v>700</v>
      </c>
      <c r="L176" s="57">
        <f t="shared" ref="L176" si="243">I176*K176</f>
        <v>0</v>
      </c>
      <c r="M176" s="57">
        <f t="shared" ref="M176:M177" si="244">L176*12</f>
        <v>0</v>
      </c>
      <c r="N176" s="58">
        <v>1</v>
      </c>
      <c r="O176" s="59">
        <v>0.7</v>
      </c>
      <c r="P176" s="57">
        <f t="shared" si="241"/>
        <v>700</v>
      </c>
      <c r="Q176" s="57">
        <f t="shared" si="238"/>
        <v>700</v>
      </c>
      <c r="R176" s="57">
        <f t="shared" si="239"/>
        <v>8400</v>
      </c>
    </row>
    <row r="177" spans="2:18" s="6" customFormat="1" x14ac:dyDescent="0.25">
      <c r="B177" s="28"/>
      <c r="C177" s="107" t="s">
        <v>11</v>
      </c>
      <c r="D177" s="58"/>
      <c r="E177" s="59"/>
      <c r="F177" s="57"/>
      <c r="G177" s="57"/>
      <c r="H177" s="57"/>
      <c r="I177" s="58">
        <v>1</v>
      </c>
      <c r="J177" s="108">
        <v>0.8</v>
      </c>
      <c r="K177" s="109">
        <f t="shared" si="242"/>
        <v>800</v>
      </c>
      <c r="L177" s="109">
        <f>I177*K177</f>
        <v>800</v>
      </c>
      <c r="M177" s="109">
        <f t="shared" si="244"/>
        <v>9600</v>
      </c>
      <c r="N177" s="58"/>
      <c r="O177" s="59"/>
      <c r="P177" s="57"/>
      <c r="Q177" s="57"/>
      <c r="R177" s="57"/>
    </row>
    <row r="178" spans="2:18" x14ac:dyDescent="0.25">
      <c r="B178" s="29">
        <v>4</v>
      </c>
      <c r="C178" s="69" t="s">
        <v>101</v>
      </c>
      <c r="D178" s="61">
        <f>SUM(D179:D183)</f>
        <v>9</v>
      </c>
      <c r="E178" s="61"/>
      <c r="F178" s="62"/>
      <c r="G178" s="62">
        <f>SUM(G179:G183)</f>
        <v>5350</v>
      </c>
      <c r="H178" s="62">
        <f>SUM(H179:H183)</f>
        <v>64200</v>
      </c>
      <c r="I178" s="61">
        <f>SUM(I179:I184)</f>
        <v>6</v>
      </c>
      <c r="J178" s="61"/>
      <c r="K178" s="62"/>
      <c r="L178" s="62">
        <f>SUM(L179:L184)</f>
        <v>5000</v>
      </c>
      <c r="M178" s="62">
        <f>SUM(M179:M184)</f>
        <v>60000</v>
      </c>
      <c r="N178" s="61">
        <f>SUM(N179:N183)</f>
        <v>9</v>
      </c>
      <c r="O178" s="61"/>
      <c r="P178" s="62"/>
      <c r="Q178" s="62">
        <f>SUM(Q179:Q183)</f>
        <v>5350</v>
      </c>
      <c r="R178" s="62">
        <f>SUM(R179:R183)</f>
        <v>64200</v>
      </c>
    </row>
    <row r="179" spans="2:18" s="6" customFormat="1" x14ac:dyDescent="0.25">
      <c r="B179" s="28"/>
      <c r="C179" s="68" t="s">
        <v>76</v>
      </c>
      <c r="D179" s="58">
        <v>1</v>
      </c>
      <c r="E179" s="59">
        <v>1</v>
      </c>
      <c r="F179" s="57">
        <f>E179*1000</f>
        <v>1000</v>
      </c>
      <c r="G179" s="57">
        <f t="shared" ref="G179:G183" si="245">D179*F179</f>
        <v>1000</v>
      </c>
      <c r="H179" s="57">
        <f t="shared" ref="H179:H183" si="246">G179*12</f>
        <v>12000</v>
      </c>
      <c r="I179" s="58">
        <v>1</v>
      </c>
      <c r="J179" s="108">
        <v>1.1000000000000001</v>
      </c>
      <c r="K179" s="109">
        <f t="shared" ref="K179:K181" si="247">J179*1000</f>
        <v>1100</v>
      </c>
      <c r="L179" s="109">
        <f>I179*K179</f>
        <v>1100</v>
      </c>
      <c r="M179" s="109">
        <f t="shared" ref="M179:M181" si="248">L179*12</f>
        <v>13200</v>
      </c>
      <c r="N179" s="58">
        <v>1</v>
      </c>
      <c r="O179" s="59">
        <v>1</v>
      </c>
      <c r="P179" s="57">
        <f>O179*1000</f>
        <v>1000</v>
      </c>
      <c r="Q179" s="57">
        <f t="shared" ref="Q179:Q183" si="249">N179*P179</f>
        <v>1000</v>
      </c>
      <c r="R179" s="57">
        <f t="shared" ref="R179:R183" si="250">Q179*12</f>
        <v>12000</v>
      </c>
    </row>
    <row r="180" spans="2:18" s="6" customFormat="1" x14ac:dyDescent="0.25">
      <c r="B180" s="28"/>
      <c r="C180" s="68" t="s">
        <v>3</v>
      </c>
      <c r="D180" s="58">
        <v>1</v>
      </c>
      <c r="E180" s="59">
        <v>0.65</v>
      </c>
      <c r="F180" s="57">
        <f t="shared" ref="F180:F183" si="251">E180*1000</f>
        <v>650</v>
      </c>
      <c r="G180" s="57">
        <f t="shared" si="245"/>
        <v>650</v>
      </c>
      <c r="H180" s="57">
        <f t="shared" si="246"/>
        <v>7800</v>
      </c>
      <c r="I180" s="58">
        <v>1</v>
      </c>
      <c r="J180" s="108">
        <v>0.85</v>
      </c>
      <c r="K180" s="109">
        <f t="shared" si="247"/>
        <v>850</v>
      </c>
      <c r="L180" s="109">
        <f>I180*K180</f>
        <v>850</v>
      </c>
      <c r="M180" s="109">
        <f t="shared" si="248"/>
        <v>10200</v>
      </c>
      <c r="N180" s="58">
        <v>1</v>
      </c>
      <c r="O180" s="59">
        <v>0.65</v>
      </c>
      <c r="P180" s="57">
        <f t="shared" ref="P180:P183" si="252">O180*1000</f>
        <v>650</v>
      </c>
      <c r="Q180" s="57">
        <f t="shared" si="249"/>
        <v>650</v>
      </c>
      <c r="R180" s="57">
        <f t="shared" si="250"/>
        <v>7800</v>
      </c>
    </row>
    <row r="181" spans="2:18" s="6" customFormat="1" x14ac:dyDescent="0.25">
      <c r="B181" s="28"/>
      <c r="C181" s="68" t="s">
        <v>4</v>
      </c>
      <c r="D181" s="58">
        <v>3</v>
      </c>
      <c r="E181" s="59">
        <v>0.55000000000000004</v>
      </c>
      <c r="F181" s="57">
        <f t="shared" si="251"/>
        <v>550</v>
      </c>
      <c r="G181" s="57">
        <f t="shared" si="245"/>
        <v>1650</v>
      </c>
      <c r="H181" s="57">
        <f t="shared" si="246"/>
        <v>19800</v>
      </c>
      <c r="I181" s="58">
        <v>3</v>
      </c>
      <c r="J181" s="108">
        <v>0.75</v>
      </c>
      <c r="K181" s="109">
        <f t="shared" si="247"/>
        <v>750</v>
      </c>
      <c r="L181" s="109">
        <f>I181*K181</f>
        <v>2250</v>
      </c>
      <c r="M181" s="109">
        <f t="shared" si="248"/>
        <v>27000</v>
      </c>
      <c r="N181" s="58">
        <v>3</v>
      </c>
      <c r="O181" s="59">
        <v>0.55000000000000004</v>
      </c>
      <c r="P181" s="57">
        <f t="shared" si="252"/>
        <v>550</v>
      </c>
      <c r="Q181" s="57">
        <f t="shared" si="249"/>
        <v>1650</v>
      </c>
      <c r="R181" s="57">
        <f t="shared" si="250"/>
        <v>19800</v>
      </c>
    </row>
    <row r="182" spans="2:18" s="6" customFormat="1" x14ac:dyDescent="0.25">
      <c r="B182" s="28"/>
      <c r="C182" s="68" t="s">
        <v>8</v>
      </c>
      <c r="D182" s="58">
        <v>3</v>
      </c>
      <c r="E182" s="59">
        <v>0.45</v>
      </c>
      <c r="F182" s="57">
        <f t="shared" si="251"/>
        <v>450</v>
      </c>
      <c r="G182" s="57">
        <f t="shared" si="245"/>
        <v>1350</v>
      </c>
      <c r="H182" s="57">
        <f t="shared" si="246"/>
        <v>16200</v>
      </c>
      <c r="I182" s="58">
        <v>0</v>
      </c>
      <c r="J182" s="108">
        <v>0.65</v>
      </c>
      <c r="K182" s="57">
        <f t="shared" ref="K182:K184" si="253">J182*1000</f>
        <v>650</v>
      </c>
      <c r="L182" s="57">
        <f t="shared" ref="L182:L183" si="254">I182*K182</f>
        <v>0</v>
      </c>
      <c r="M182" s="57">
        <f t="shared" ref="M182:M184" si="255">L182*12</f>
        <v>0</v>
      </c>
      <c r="N182" s="58">
        <v>3</v>
      </c>
      <c r="O182" s="59">
        <v>0.45</v>
      </c>
      <c r="P182" s="57">
        <f t="shared" si="252"/>
        <v>450</v>
      </c>
      <c r="Q182" s="57">
        <f t="shared" si="249"/>
        <v>1350</v>
      </c>
      <c r="R182" s="57">
        <f t="shared" si="250"/>
        <v>16200</v>
      </c>
    </row>
    <row r="183" spans="2:18" s="6" customFormat="1" x14ac:dyDescent="0.25">
      <c r="B183" s="28"/>
      <c r="C183" s="68" t="s">
        <v>6</v>
      </c>
      <c r="D183" s="58">
        <v>1</v>
      </c>
      <c r="E183" s="59">
        <v>0.7</v>
      </c>
      <c r="F183" s="57">
        <f t="shared" si="251"/>
        <v>700</v>
      </c>
      <c r="G183" s="57">
        <f t="shared" si="245"/>
        <v>700</v>
      </c>
      <c r="H183" s="57">
        <f t="shared" si="246"/>
        <v>8400</v>
      </c>
      <c r="I183" s="58">
        <v>0</v>
      </c>
      <c r="J183" s="59">
        <v>0.7</v>
      </c>
      <c r="K183" s="57">
        <f t="shared" si="253"/>
        <v>700</v>
      </c>
      <c r="L183" s="57">
        <f t="shared" si="254"/>
        <v>0</v>
      </c>
      <c r="M183" s="57">
        <f t="shared" si="255"/>
        <v>0</v>
      </c>
      <c r="N183" s="58">
        <v>1</v>
      </c>
      <c r="O183" s="59">
        <v>0.7</v>
      </c>
      <c r="P183" s="57">
        <f t="shared" si="252"/>
        <v>700</v>
      </c>
      <c r="Q183" s="57">
        <f t="shared" si="249"/>
        <v>700</v>
      </c>
      <c r="R183" s="57">
        <f t="shared" si="250"/>
        <v>8400</v>
      </c>
    </row>
    <row r="184" spans="2:18" s="6" customFormat="1" x14ac:dyDescent="0.25">
      <c r="B184" s="28"/>
      <c r="C184" s="107" t="s">
        <v>11</v>
      </c>
      <c r="D184" s="58"/>
      <c r="E184" s="59"/>
      <c r="F184" s="57"/>
      <c r="G184" s="57"/>
      <c r="H184" s="57"/>
      <c r="I184" s="58">
        <v>1</v>
      </c>
      <c r="J184" s="108">
        <v>0.8</v>
      </c>
      <c r="K184" s="109">
        <f t="shared" si="253"/>
        <v>800</v>
      </c>
      <c r="L184" s="109">
        <f>I184*K184</f>
        <v>800</v>
      </c>
      <c r="M184" s="109">
        <f t="shared" si="255"/>
        <v>9600</v>
      </c>
      <c r="N184" s="58"/>
      <c r="O184" s="59"/>
      <c r="P184" s="57"/>
      <c r="Q184" s="57"/>
      <c r="R184" s="57"/>
    </row>
    <row r="185" spans="2:18" ht="30" x14ac:dyDescent="0.25">
      <c r="B185" s="29">
        <v>5</v>
      </c>
      <c r="C185" s="69" t="s">
        <v>102</v>
      </c>
      <c r="D185" s="61">
        <f>SUM(D186:D190)</f>
        <v>11</v>
      </c>
      <c r="E185" s="61"/>
      <c r="F185" s="62"/>
      <c r="G185" s="62">
        <f>SUM(G186:G190)</f>
        <v>6550</v>
      </c>
      <c r="H185" s="62">
        <f>SUM(H186:H190)</f>
        <v>78600</v>
      </c>
      <c r="I185" s="61">
        <f>SUM(I186:I190)</f>
        <v>7</v>
      </c>
      <c r="J185" s="61"/>
      <c r="K185" s="62"/>
      <c r="L185" s="62">
        <f>SUM(L186:L190)</f>
        <v>5600</v>
      </c>
      <c r="M185" s="62">
        <f>SUM(M186:M190)</f>
        <v>67200</v>
      </c>
      <c r="N185" s="61">
        <f>SUM(N186:N190)</f>
        <v>11</v>
      </c>
      <c r="O185" s="61"/>
      <c r="P185" s="62"/>
      <c r="Q185" s="62">
        <f>SUM(Q186:Q190)</f>
        <v>6550</v>
      </c>
      <c r="R185" s="62">
        <f>SUM(R186:R190)</f>
        <v>78600</v>
      </c>
    </row>
    <row r="186" spans="2:18" s="6" customFormat="1" x14ac:dyDescent="0.25">
      <c r="B186" s="28"/>
      <c r="C186" s="68" t="s">
        <v>76</v>
      </c>
      <c r="D186" s="58">
        <v>1</v>
      </c>
      <c r="E186" s="59">
        <v>1</v>
      </c>
      <c r="F186" s="57">
        <f>E186*1000</f>
        <v>1000</v>
      </c>
      <c r="G186" s="57">
        <f t="shared" ref="G186:G190" si="256">D186*F186</f>
        <v>1000</v>
      </c>
      <c r="H186" s="57">
        <f t="shared" ref="H186:H190" si="257">G186*12</f>
        <v>12000</v>
      </c>
      <c r="I186" s="58">
        <v>1</v>
      </c>
      <c r="J186" s="108">
        <v>1.1000000000000001</v>
      </c>
      <c r="K186" s="109">
        <f t="shared" ref="K186:K189" si="258">J186*1000</f>
        <v>1100</v>
      </c>
      <c r="L186" s="109">
        <f>I186*K186</f>
        <v>1100</v>
      </c>
      <c r="M186" s="109">
        <f t="shared" ref="M186:M189" si="259">L186*12</f>
        <v>13200</v>
      </c>
      <c r="N186" s="58">
        <v>1</v>
      </c>
      <c r="O186" s="59">
        <v>1</v>
      </c>
      <c r="P186" s="57">
        <f>O186*1000</f>
        <v>1000</v>
      </c>
      <c r="Q186" s="57">
        <f t="shared" ref="Q186:Q190" si="260">N186*P186</f>
        <v>1000</v>
      </c>
      <c r="R186" s="57">
        <f t="shared" ref="R186:R190" si="261">Q186*12</f>
        <v>12000</v>
      </c>
    </row>
    <row r="187" spans="2:18" s="6" customFormat="1" x14ac:dyDescent="0.25">
      <c r="B187" s="28"/>
      <c r="C187" s="68" t="s">
        <v>3</v>
      </c>
      <c r="D187" s="58">
        <v>2</v>
      </c>
      <c r="E187" s="59">
        <v>0.65</v>
      </c>
      <c r="F187" s="57">
        <f t="shared" ref="F187:F190" si="262">E187*1000</f>
        <v>650</v>
      </c>
      <c r="G187" s="57">
        <f t="shared" si="256"/>
        <v>1300</v>
      </c>
      <c r="H187" s="57">
        <f t="shared" si="257"/>
        <v>15600</v>
      </c>
      <c r="I187" s="58">
        <v>2</v>
      </c>
      <c r="J187" s="108">
        <v>0.85</v>
      </c>
      <c r="K187" s="109">
        <f t="shared" si="258"/>
        <v>850</v>
      </c>
      <c r="L187" s="109">
        <f>I187*K187</f>
        <v>1700</v>
      </c>
      <c r="M187" s="109">
        <f t="shared" si="259"/>
        <v>20400</v>
      </c>
      <c r="N187" s="58">
        <v>2</v>
      </c>
      <c r="O187" s="59">
        <v>0.65</v>
      </c>
      <c r="P187" s="57">
        <f t="shared" ref="P187:P190" si="263">O187*1000</f>
        <v>650</v>
      </c>
      <c r="Q187" s="57">
        <f t="shared" si="260"/>
        <v>1300</v>
      </c>
      <c r="R187" s="57">
        <f t="shared" si="261"/>
        <v>15600</v>
      </c>
    </row>
    <row r="188" spans="2:18" s="6" customFormat="1" x14ac:dyDescent="0.25">
      <c r="B188" s="28"/>
      <c r="C188" s="68" t="s">
        <v>4</v>
      </c>
      <c r="D188" s="58">
        <v>4</v>
      </c>
      <c r="E188" s="59">
        <v>0.55000000000000004</v>
      </c>
      <c r="F188" s="57">
        <f t="shared" si="262"/>
        <v>550</v>
      </c>
      <c r="G188" s="57">
        <f t="shared" si="256"/>
        <v>2200</v>
      </c>
      <c r="H188" s="57">
        <f t="shared" si="257"/>
        <v>26400</v>
      </c>
      <c r="I188" s="58">
        <v>2</v>
      </c>
      <c r="J188" s="108">
        <v>0.75</v>
      </c>
      <c r="K188" s="109">
        <f t="shared" si="258"/>
        <v>750</v>
      </c>
      <c r="L188" s="109">
        <f>I188*K188</f>
        <v>1500</v>
      </c>
      <c r="M188" s="109">
        <f t="shared" si="259"/>
        <v>18000</v>
      </c>
      <c r="N188" s="58">
        <v>4</v>
      </c>
      <c r="O188" s="59">
        <v>0.55000000000000004</v>
      </c>
      <c r="P188" s="57">
        <f t="shared" si="263"/>
        <v>550</v>
      </c>
      <c r="Q188" s="57">
        <f t="shared" si="260"/>
        <v>2200</v>
      </c>
      <c r="R188" s="57">
        <f t="shared" si="261"/>
        <v>26400</v>
      </c>
    </row>
    <row r="189" spans="2:18" s="6" customFormat="1" x14ac:dyDescent="0.25">
      <c r="B189" s="28"/>
      <c r="C189" s="68" t="s">
        <v>8</v>
      </c>
      <c r="D189" s="58">
        <v>3</v>
      </c>
      <c r="E189" s="59">
        <v>0.45</v>
      </c>
      <c r="F189" s="57">
        <f t="shared" si="262"/>
        <v>450</v>
      </c>
      <c r="G189" s="57">
        <f t="shared" si="256"/>
        <v>1350</v>
      </c>
      <c r="H189" s="57">
        <f t="shared" si="257"/>
        <v>16200</v>
      </c>
      <c r="I189" s="58">
        <v>2</v>
      </c>
      <c r="J189" s="108">
        <v>0.65</v>
      </c>
      <c r="K189" s="109">
        <f t="shared" si="258"/>
        <v>650</v>
      </c>
      <c r="L189" s="109">
        <f>I189*K189</f>
        <v>1300</v>
      </c>
      <c r="M189" s="109">
        <f t="shared" si="259"/>
        <v>15600</v>
      </c>
      <c r="N189" s="58">
        <v>3</v>
      </c>
      <c r="O189" s="59">
        <v>0.45</v>
      </c>
      <c r="P189" s="57">
        <f t="shared" si="263"/>
        <v>450</v>
      </c>
      <c r="Q189" s="57">
        <f t="shared" si="260"/>
        <v>1350</v>
      </c>
      <c r="R189" s="57">
        <f t="shared" si="261"/>
        <v>16200</v>
      </c>
    </row>
    <row r="190" spans="2:18" s="6" customFormat="1" x14ac:dyDescent="0.25">
      <c r="B190" s="28"/>
      <c r="C190" s="68" t="s">
        <v>6</v>
      </c>
      <c r="D190" s="58">
        <v>1</v>
      </c>
      <c r="E190" s="59">
        <v>0.7</v>
      </c>
      <c r="F190" s="57">
        <f t="shared" si="262"/>
        <v>700</v>
      </c>
      <c r="G190" s="57">
        <f t="shared" si="256"/>
        <v>700</v>
      </c>
      <c r="H190" s="57">
        <f t="shared" si="257"/>
        <v>8400</v>
      </c>
      <c r="I190" s="58">
        <v>0</v>
      </c>
      <c r="J190" s="59">
        <v>0.7</v>
      </c>
      <c r="K190" s="57">
        <f t="shared" ref="K190" si="264">J190*1000</f>
        <v>700</v>
      </c>
      <c r="L190" s="57">
        <f t="shared" ref="L190" si="265">I190*K190</f>
        <v>0</v>
      </c>
      <c r="M190" s="57">
        <f t="shared" ref="M190" si="266">L190*12</f>
        <v>0</v>
      </c>
      <c r="N190" s="58">
        <v>1</v>
      </c>
      <c r="O190" s="59">
        <v>0.7</v>
      </c>
      <c r="P190" s="57">
        <f t="shared" si="263"/>
        <v>700</v>
      </c>
      <c r="Q190" s="57">
        <f t="shared" si="260"/>
        <v>700</v>
      </c>
      <c r="R190" s="57">
        <f t="shared" si="261"/>
        <v>8400</v>
      </c>
    </row>
    <row r="191" spans="2:18" ht="30" x14ac:dyDescent="0.25">
      <c r="B191" s="29">
        <v>6</v>
      </c>
      <c r="C191" s="69" t="s">
        <v>103</v>
      </c>
      <c r="D191" s="61">
        <f>SUM(D192:D196)</f>
        <v>7</v>
      </c>
      <c r="E191" s="61"/>
      <c r="F191" s="62"/>
      <c r="G191" s="62">
        <f>SUM(G192:G196)</f>
        <v>4350</v>
      </c>
      <c r="H191" s="62">
        <f>SUM(H192:H196)</f>
        <v>52200</v>
      </c>
      <c r="I191" s="61">
        <f>SUM(I192:I197)</f>
        <v>6</v>
      </c>
      <c r="J191" s="61"/>
      <c r="K191" s="62"/>
      <c r="L191" s="62">
        <f>SUM(L192:L197)</f>
        <v>5000</v>
      </c>
      <c r="M191" s="62">
        <f>SUM(M192:M197)</f>
        <v>60000</v>
      </c>
      <c r="N191" s="61">
        <f>SUM(N192:N196)</f>
        <v>7</v>
      </c>
      <c r="O191" s="61"/>
      <c r="P191" s="62"/>
      <c r="Q191" s="62">
        <f>SUM(Q192:Q196)</f>
        <v>4350</v>
      </c>
      <c r="R191" s="62">
        <f>SUM(R192:R196)</f>
        <v>52200</v>
      </c>
    </row>
    <row r="192" spans="2:18" s="6" customFormat="1" x14ac:dyDescent="0.25">
      <c r="B192" s="28"/>
      <c r="C192" s="68" t="s">
        <v>76</v>
      </c>
      <c r="D192" s="58">
        <v>1</v>
      </c>
      <c r="E192" s="59">
        <v>1</v>
      </c>
      <c r="F192" s="57">
        <f>E192*1000</f>
        <v>1000</v>
      </c>
      <c r="G192" s="57">
        <f t="shared" ref="G192:G196" si="267">D192*F192</f>
        <v>1000</v>
      </c>
      <c r="H192" s="57">
        <f t="shared" ref="H192:H196" si="268">G192*12</f>
        <v>12000</v>
      </c>
      <c r="I192" s="58">
        <v>1</v>
      </c>
      <c r="J192" s="108">
        <v>1.1000000000000001</v>
      </c>
      <c r="K192" s="109">
        <f t="shared" ref="K192:K194" si="269">J192*1000</f>
        <v>1100</v>
      </c>
      <c r="L192" s="109">
        <f>I192*K192</f>
        <v>1100</v>
      </c>
      <c r="M192" s="109">
        <f t="shared" ref="M192:M194" si="270">L192*12</f>
        <v>13200</v>
      </c>
      <c r="N192" s="58">
        <v>1</v>
      </c>
      <c r="O192" s="59">
        <v>1</v>
      </c>
      <c r="P192" s="57">
        <f>O192*1000</f>
        <v>1000</v>
      </c>
      <c r="Q192" s="57">
        <f t="shared" ref="Q192:Q196" si="271">N192*P192</f>
        <v>1000</v>
      </c>
      <c r="R192" s="57">
        <f t="shared" ref="R192:R196" si="272">Q192*12</f>
        <v>12000</v>
      </c>
    </row>
    <row r="193" spans="2:18" s="6" customFormat="1" x14ac:dyDescent="0.25">
      <c r="B193" s="28"/>
      <c r="C193" s="68" t="s">
        <v>3</v>
      </c>
      <c r="D193" s="58">
        <v>1</v>
      </c>
      <c r="E193" s="59">
        <v>0.65</v>
      </c>
      <c r="F193" s="57">
        <f t="shared" ref="F193:F196" si="273">E193*1000</f>
        <v>650</v>
      </c>
      <c r="G193" s="57">
        <f t="shared" si="267"/>
        <v>650</v>
      </c>
      <c r="H193" s="57">
        <f t="shared" si="268"/>
        <v>7800</v>
      </c>
      <c r="I193" s="58">
        <v>1</v>
      </c>
      <c r="J193" s="108">
        <v>0.85</v>
      </c>
      <c r="K193" s="109">
        <f t="shared" si="269"/>
        <v>850</v>
      </c>
      <c r="L193" s="109">
        <f>I193*K193</f>
        <v>850</v>
      </c>
      <c r="M193" s="109">
        <f t="shared" si="270"/>
        <v>10200</v>
      </c>
      <c r="N193" s="58">
        <v>1</v>
      </c>
      <c r="O193" s="59">
        <v>0.65</v>
      </c>
      <c r="P193" s="57">
        <f t="shared" ref="P193:P196" si="274">O193*1000</f>
        <v>650</v>
      </c>
      <c r="Q193" s="57">
        <f t="shared" si="271"/>
        <v>650</v>
      </c>
      <c r="R193" s="57">
        <f t="shared" si="272"/>
        <v>7800</v>
      </c>
    </row>
    <row r="194" spans="2:18" s="6" customFormat="1" x14ac:dyDescent="0.25">
      <c r="B194" s="28"/>
      <c r="C194" s="68" t="s">
        <v>4</v>
      </c>
      <c r="D194" s="58">
        <v>2</v>
      </c>
      <c r="E194" s="59">
        <v>0.55000000000000004</v>
      </c>
      <c r="F194" s="57">
        <f t="shared" si="273"/>
        <v>550</v>
      </c>
      <c r="G194" s="57">
        <f t="shared" si="267"/>
        <v>1100</v>
      </c>
      <c r="H194" s="57">
        <f t="shared" si="268"/>
        <v>13200</v>
      </c>
      <c r="I194" s="58">
        <v>3</v>
      </c>
      <c r="J194" s="108">
        <v>0.75</v>
      </c>
      <c r="K194" s="109">
        <f t="shared" si="269"/>
        <v>750</v>
      </c>
      <c r="L194" s="109">
        <f>I194*K194</f>
        <v>2250</v>
      </c>
      <c r="M194" s="109">
        <f t="shared" si="270"/>
        <v>27000</v>
      </c>
      <c r="N194" s="58">
        <v>2</v>
      </c>
      <c r="O194" s="59">
        <v>0.55000000000000004</v>
      </c>
      <c r="P194" s="57">
        <f t="shared" si="274"/>
        <v>550</v>
      </c>
      <c r="Q194" s="57">
        <f t="shared" si="271"/>
        <v>1100</v>
      </c>
      <c r="R194" s="57">
        <f t="shared" si="272"/>
        <v>13200</v>
      </c>
    </row>
    <row r="195" spans="2:18" s="6" customFormat="1" x14ac:dyDescent="0.25">
      <c r="B195" s="28"/>
      <c r="C195" s="68" t="s">
        <v>8</v>
      </c>
      <c r="D195" s="58">
        <v>2</v>
      </c>
      <c r="E195" s="59">
        <v>0.45</v>
      </c>
      <c r="F195" s="57">
        <f t="shared" si="273"/>
        <v>450</v>
      </c>
      <c r="G195" s="57">
        <f t="shared" si="267"/>
        <v>900</v>
      </c>
      <c r="H195" s="57">
        <f t="shared" si="268"/>
        <v>10800</v>
      </c>
      <c r="I195" s="58">
        <v>0</v>
      </c>
      <c r="J195" s="108">
        <v>0.65</v>
      </c>
      <c r="K195" s="57">
        <f t="shared" ref="K195:K197" si="275">J195*1000</f>
        <v>650</v>
      </c>
      <c r="L195" s="57">
        <f t="shared" ref="L195:L196" si="276">I195*K195</f>
        <v>0</v>
      </c>
      <c r="M195" s="57">
        <f t="shared" ref="M195:M197" si="277">L195*12</f>
        <v>0</v>
      </c>
      <c r="N195" s="58">
        <v>2</v>
      </c>
      <c r="O195" s="59">
        <v>0.45</v>
      </c>
      <c r="P195" s="57">
        <f t="shared" si="274"/>
        <v>450</v>
      </c>
      <c r="Q195" s="57">
        <f t="shared" si="271"/>
        <v>900</v>
      </c>
      <c r="R195" s="57">
        <f t="shared" si="272"/>
        <v>10800</v>
      </c>
    </row>
    <row r="196" spans="2:18" s="6" customFormat="1" x14ac:dyDescent="0.25">
      <c r="B196" s="28"/>
      <c r="C196" s="68" t="s">
        <v>6</v>
      </c>
      <c r="D196" s="58">
        <v>1</v>
      </c>
      <c r="E196" s="59">
        <v>0.7</v>
      </c>
      <c r="F196" s="57">
        <f t="shared" si="273"/>
        <v>700</v>
      </c>
      <c r="G196" s="57">
        <f t="shared" si="267"/>
        <v>700</v>
      </c>
      <c r="H196" s="57">
        <f t="shared" si="268"/>
        <v>8400</v>
      </c>
      <c r="I196" s="58">
        <v>0</v>
      </c>
      <c r="J196" s="59">
        <v>0.7</v>
      </c>
      <c r="K196" s="57">
        <f t="shared" si="275"/>
        <v>700</v>
      </c>
      <c r="L196" s="57">
        <f t="shared" si="276"/>
        <v>0</v>
      </c>
      <c r="M196" s="57">
        <f t="shared" si="277"/>
        <v>0</v>
      </c>
      <c r="N196" s="58">
        <v>1</v>
      </c>
      <c r="O196" s="59">
        <v>0.7</v>
      </c>
      <c r="P196" s="57">
        <f t="shared" si="274"/>
        <v>700</v>
      </c>
      <c r="Q196" s="57">
        <f t="shared" si="271"/>
        <v>700</v>
      </c>
      <c r="R196" s="57">
        <f t="shared" si="272"/>
        <v>8400</v>
      </c>
    </row>
    <row r="197" spans="2:18" s="6" customFormat="1" x14ac:dyDescent="0.25">
      <c r="B197" s="28"/>
      <c r="C197" s="107" t="s">
        <v>11</v>
      </c>
      <c r="D197" s="58"/>
      <c r="E197" s="59"/>
      <c r="F197" s="57"/>
      <c r="G197" s="57"/>
      <c r="H197" s="57"/>
      <c r="I197" s="58">
        <v>1</v>
      </c>
      <c r="J197" s="108">
        <v>0.8</v>
      </c>
      <c r="K197" s="109">
        <f t="shared" si="275"/>
        <v>800</v>
      </c>
      <c r="L197" s="109">
        <f>I197*K197</f>
        <v>800</v>
      </c>
      <c r="M197" s="109">
        <f t="shared" si="277"/>
        <v>9600</v>
      </c>
      <c r="N197" s="58"/>
      <c r="O197" s="59"/>
      <c r="P197" s="57"/>
      <c r="Q197" s="57"/>
      <c r="R197" s="57"/>
    </row>
    <row r="198" spans="2:18" x14ac:dyDescent="0.25">
      <c r="B198" s="29">
        <v>7</v>
      </c>
      <c r="C198" s="69" t="s">
        <v>104</v>
      </c>
      <c r="D198" s="61">
        <f>SUM(D199:D203)</f>
        <v>5</v>
      </c>
      <c r="E198" s="61"/>
      <c r="F198" s="62"/>
      <c r="G198" s="62">
        <f>SUM(G199:G203)</f>
        <v>3350</v>
      </c>
      <c r="H198" s="62">
        <f>SUM(H199:H203)</f>
        <v>40200</v>
      </c>
      <c r="I198" s="61">
        <f>SUM(I199:I203)</f>
        <v>5</v>
      </c>
      <c r="J198" s="61"/>
      <c r="K198" s="62"/>
      <c r="L198" s="62">
        <f>SUM(L199:L203)</f>
        <v>4200</v>
      </c>
      <c r="M198" s="62">
        <f>SUM(M199:M203)</f>
        <v>50400</v>
      </c>
      <c r="N198" s="61">
        <f>SUM(N199:N203)</f>
        <v>5</v>
      </c>
      <c r="O198" s="61"/>
      <c r="P198" s="62"/>
      <c r="Q198" s="62">
        <f>SUM(Q199:Q203)</f>
        <v>3350</v>
      </c>
      <c r="R198" s="62">
        <f>SUM(R199:R203)</f>
        <v>40200</v>
      </c>
    </row>
    <row r="199" spans="2:18" s="6" customFormat="1" x14ac:dyDescent="0.25">
      <c r="B199" s="28"/>
      <c r="C199" s="68" t="s">
        <v>76</v>
      </c>
      <c r="D199" s="58">
        <v>1</v>
      </c>
      <c r="E199" s="59">
        <v>1</v>
      </c>
      <c r="F199" s="57">
        <f>E199*1000</f>
        <v>1000</v>
      </c>
      <c r="G199" s="57">
        <f t="shared" ref="G199:G203" si="278">D199*F199</f>
        <v>1000</v>
      </c>
      <c r="H199" s="57">
        <f t="shared" ref="H199:H203" si="279">G199*12</f>
        <v>12000</v>
      </c>
      <c r="I199" s="58">
        <v>1</v>
      </c>
      <c r="J199" s="108">
        <v>1.1000000000000001</v>
      </c>
      <c r="K199" s="109">
        <f t="shared" ref="K199:K201" si="280">J199*1000</f>
        <v>1100</v>
      </c>
      <c r="L199" s="109">
        <f>I199*K199</f>
        <v>1100</v>
      </c>
      <c r="M199" s="109">
        <f t="shared" ref="M199:M201" si="281">L199*12</f>
        <v>13200</v>
      </c>
      <c r="N199" s="58">
        <v>1</v>
      </c>
      <c r="O199" s="59">
        <v>1</v>
      </c>
      <c r="P199" s="57">
        <f>O199*1000</f>
        <v>1000</v>
      </c>
      <c r="Q199" s="57">
        <f t="shared" ref="Q199:Q203" si="282">N199*P199</f>
        <v>1000</v>
      </c>
      <c r="R199" s="57">
        <f t="shared" ref="R199:R203" si="283">Q199*12</f>
        <v>12000</v>
      </c>
    </row>
    <row r="200" spans="2:18" s="6" customFormat="1" x14ac:dyDescent="0.25">
      <c r="B200" s="28"/>
      <c r="C200" s="68" t="s">
        <v>3</v>
      </c>
      <c r="D200" s="58">
        <v>1</v>
      </c>
      <c r="E200" s="59">
        <v>0.65</v>
      </c>
      <c r="F200" s="57">
        <f t="shared" ref="F200:F203" si="284">E200*1000</f>
        <v>650</v>
      </c>
      <c r="G200" s="57">
        <f t="shared" si="278"/>
        <v>650</v>
      </c>
      <c r="H200" s="57">
        <f t="shared" si="279"/>
        <v>7800</v>
      </c>
      <c r="I200" s="58">
        <v>1</v>
      </c>
      <c r="J200" s="108">
        <v>0.85</v>
      </c>
      <c r="K200" s="109">
        <f t="shared" si="280"/>
        <v>850</v>
      </c>
      <c r="L200" s="109">
        <f>I200*K200</f>
        <v>850</v>
      </c>
      <c r="M200" s="109">
        <f t="shared" si="281"/>
        <v>10200</v>
      </c>
      <c r="N200" s="58">
        <v>1</v>
      </c>
      <c r="O200" s="59">
        <v>0.65</v>
      </c>
      <c r="P200" s="57">
        <f t="shared" ref="P200:P203" si="285">O200*1000</f>
        <v>650</v>
      </c>
      <c r="Q200" s="57">
        <f t="shared" si="282"/>
        <v>650</v>
      </c>
      <c r="R200" s="57">
        <f t="shared" si="283"/>
        <v>7800</v>
      </c>
    </row>
    <row r="201" spans="2:18" s="6" customFormat="1" x14ac:dyDescent="0.25">
      <c r="B201" s="28"/>
      <c r="C201" s="68" t="s">
        <v>4</v>
      </c>
      <c r="D201" s="58">
        <v>1</v>
      </c>
      <c r="E201" s="59">
        <v>0.55000000000000004</v>
      </c>
      <c r="F201" s="57">
        <f t="shared" si="284"/>
        <v>550</v>
      </c>
      <c r="G201" s="57">
        <f t="shared" si="278"/>
        <v>550</v>
      </c>
      <c r="H201" s="57">
        <f t="shared" si="279"/>
        <v>6600</v>
      </c>
      <c r="I201" s="58">
        <v>3</v>
      </c>
      <c r="J201" s="108">
        <v>0.75</v>
      </c>
      <c r="K201" s="109">
        <f t="shared" si="280"/>
        <v>750</v>
      </c>
      <c r="L201" s="109">
        <f>I201*K201</f>
        <v>2250</v>
      </c>
      <c r="M201" s="109">
        <f t="shared" si="281"/>
        <v>27000</v>
      </c>
      <c r="N201" s="58">
        <v>1</v>
      </c>
      <c r="O201" s="59">
        <v>0.55000000000000004</v>
      </c>
      <c r="P201" s="57">
        <f t="shared" si="285"/>
        <v>550</v>
      </c>
      <c r="Q201" s="57">
        <f t="shared" si="282"/>
        <v>550</v>
      </c>
      <c r="R201" s="57">
        <f t="shared" si="283"/>
        <v>6600</v>
      </c>
    </row>
    <row r="202" spans="2:18" s="6" customFormat="1" x14ac:dyDescent="0.25">
      <c r="B202" s="28"/>
      <c r="C202" s="68" t="s">
        <v>8</v>
      </c>
      <c r="D202" s="58">
        <v>1</v>
      </c>
      <c r="E202" s="59">
        <v>0.45</v>
      </c>
      <c r="F202" s="57">
        <f t="shared" si="284"/>
        <v>450</v>
      </c>
      <c r="G202" s="57">
        <f t="shared" si="278"/>
        <v>450</v>
      </c>
      <c r="H202" s="57">
        <f t="shared" si="279"/>
        <v>5400</v>
      </c>
      <c r="I202" s="58">
        <v>0</v>
      </c>
      <c r="J202" s="108">
        <v>0.65</v>
      </c>
      <c r="K202" s="57">
        <f t="shared" ref="K202:K203" si="286">J202*1000</f>
        <v>650</v>
      </c>
      <c r="L202" s="57">
        <f t="shared" ref="L202:L203" si="287">I202*K202</f>
        <v>0</v>
      </c>
      <c r="M202" s="57">
        <f t="shared" ref="M202:M203" si="288">L202*12</f>
        <v>0</v>
      </c>
      <c r="N202" s="58">
        <v>1</v>
      </c>
      <c r="O202" s="59">
        <v>0.45</v>
      </c>
      <c r="P202" s="57">
        <f t="shared" si="285"/>
        <v>450</v>
      </c>
      <c r="Q202" s="57">
        <f t="shared" si="282"/>
        <v>450</v>
      </c>
      <c r="R202" s="57">
        <f t="shared" si="283"/>
        <v>5400</v>
      </c>
    </row>
    <row r="203" spans="2:18" s="6" customFormat="1" x14ac:dyDescent="0.25">
      <c r="B203" s="28"/>
      <c r="C203" s="68" t="s">
        <v>6</v>
      </c>
      <c r="D203" s="58">
        <v>1</v>
      </c>
      <c r="E203" s="59">
        <v>0.7</v>
      </c>
      <c r="F203" s="57">
        <f t="shared" si="284"/>
        <v>700</v>
      </c>
      <c r="G203" s="57">
        <f t="shared" si="278"/>
        <v>700</v>
      </c>
      <c r="H203" s="57">
        <f t="shared" si="279"/>
        <v>8400</v>
      </c>
      <c r="I203" s="58">
        <v>0</v>
      </c>
      <c r="J203" s="59">
        <v>0.7</v>
      </c>
      <c r="K203" s="57">
        <f t="shared" si="286"/>
        <v>700</v>
      </c>
      <c r="L203" s="57">
        <f t="shared" si="287"/>
        <v>0</v>
      </c>
      <c r="M203" s="57">
        <f t="shared" si="288"/>
        <v>0</v>
      </c>
      <c r="N203" s="58">
        <v>1</v>
      </c>
      <c r="O203" s="59">
        <v>0.7</v>
      </c>
      <c r="P203" s="57">
        <f t="shared" si="285"/>
        <v>700</v>
      </c>
      <c r="Q203" s="57">
        <f t="shared" si="282"/>
        <v>700</v>
      </c>
      <c r="R203" s="57">
        <f t="shared" si="283"/>
        <v>8400</v>
      </c>
    </row>
    <row r="204" spans="2:18" x14ac:dyDescent="0.25">
      <c r="B204" s="29">
        <v>8</v>
      </c>
      <c r="C204" s="69" t="s">
        <v>105</v>
      </c>
      <c r="D204" s="61">
        <f>SUM(D205:D209)</f>
        <v>9</v>
      </c>
      <c r="E204" s="61"/>
      <c r="F204" s="62"/>
      <c r="G204" s="62">
        <f>SUM(G205:G209)</f>
        <v>5350</v>
      </c>
      <c r="H204" s="62">
        <f>SUM(H205:H209)</f>
        <v>64200</v>
      </c>
      <c r="I204" s="61">
        <f>SUM(I205:I210)</f>
        <v>7</v>
      </c>
      <c r="J204" s="61"/>
      <c r="K204" s="62"/>
      <c r="L204" s="62">
        <f>SUM(L205:L210)</f>
        <v>5650</v>
      </c>
      <c r="M204" s="62">
        <f>SUM(M205:M210)</f>
        <v>67800</v>
      </c>
      <c r="N204" s="61">
        <f>SUM(N205:N209)</f>
        <v>9</v>
      </c>
      <c r="O204" s="61"/>
      <c r="P204" s="62"/>
      <c r="Q204" s="62">
        <f>SUM(Q205:Q209)</f>
        <v>5350</v>
      </c>
      <c r="R204" s="62">
        <f>SUM(R205:R209)</f>
        <v>64200</v>
      </c>
    </row>
    <row r="205" spans="2:18" s="6" customFormat="1" x14ac:dyDescent="0.25">
      <c r="B205" s="28"/>
      <c r="C205" s="68" t="s">
        <v>106</v>
      </c>
      <c r="D205" s="58">
        <v>1</v>
      </c>
      <c r="E205" s="59">
        <v>1</v>
      </c>
      <c r="F205" s="57">
        <f>E205*1000</f>
        <v>1000</v>
      </c>
      <c r="G205" s="57">
        <f t="shared" ref="G205:G209" si="289">D205*F205</f>
        <v>1000</v>
      </c>
      <c r="H205" s="57">
        <f t="shared" ref="H205:H209" si="290">G205*12</f>
        <v>12000</v>
      </c>
      <c r="I205" s="58">
        <v>1</v>
      </c>
      <c r="J205" s="108">
        <v>1.1000000000000001</v>
      </c>
      <c r="K205" s="109">
        <f t="shared" ref="K205:K208" si="291">J205*1000</f>
        <v>1100</v>
      </c>
      <c r="L205" s="109">
        <f>I205*K205</f>
        <v>1100</v>
      </c>
      <c r="M205" s="109">
        <f t="shared" ref="M205:M208" si="292">L205*12</f>
        <v>13200</v>
      </c>
      <c r="N205" s="58">
        <v>1</v>
      </c>
      <c r="O205" s="59">
        <v>1</v>
      </c>
      <c r="P205" s="57">
        <f>O205*1000</f>
        <v>1000</v>
      </c>
      <c r="Q205" s="57">
        <f t="shared" ref="Q205:Q209" si="293">N205*P205</f>
        <v>1000</v>
      </c>
      <c r="R205" s="57">
        <f t="shared" ref="R205:R209" si="294">Q205*12</f>
        <v>12000</v>
      </c>
    </row>
    <row r="206" spans="2:18" s="6" customFormat="1" x14ac:dyDescent="0.25">
      <c r="B206" s="28"/>
      <c r="C206" s="68" t="s">
        <v>3</v>
      </c>
      <c r="D206" s="58">
        <v>1</v>
      </c>
      <c r="E206" s="59">
        <v>0.65</v>
      </c>
      <c r="F206" s="57">
        <f>E206*1000</f>
        <v>650</v>
      </c>
      <c r="G206" s="57">
        <f t="shared" si="289"/>
        <v>650</v>
      </c>
      <c r="H206" s="57">
        <f t="shared" si="290"/>
        <v>7800</v>
      </c>
      <c r="I206" s="58">
        <v>1</v>
      </c>
      <c r="J206" s="108">
        <v>0.85</v>
      </c>
      <c r="K206" s="109">
        <f t="shared" si="291"/>
        <v>850</v>
      </c>
      <c r="L206" s="109">
        <f>I206*K206</f>
        <v>850</v>
      </c>
      <c r="M206" s="109">
        <f t="shared" si="292"/>
        <v>10200</v>
      </c>
      <c r="N206" s="58">
        <v>1</v>
      </c>
      <c r="O206" s="59">
        <v>0.65</v>
      </c>
      <c r="P206" s="57">
        <f>O206*1000</f>
        <v>650</v>
      </c>
      <c r="Q206" s="57">
        <f t="shared" si="293"/>
        <v>650</v>
      </c>
      <c r="R206" s="57">
        <f t="shared" si="294"/>
        <v>7800</v>
      </c>
    </row>
    <row r="207" spans="2:18" s="6" customFormat="1" x14ac:dyDescent="0.25">
      <c r="B207" s="28"/>
      <c r="C207" s="68" t="s">
        <v>4</v>
      </c>
      <c r="D207" s="58">
        <v>3</v>
      </c>
      <c r="E207" s="59">
        <v>0.55000000000000004</v>
      </c>
      <c r="F207" s="57">
        <f t="shared" ref="F207:F209" si="295">E207*1000</f>
        <v>550</v>
      </c>
      <c r="G207" s="57">
        <f t="shared" si="289"/>
        <v>1650</v>
      </c>
      <c r="H207" s="57">
        <f t="shared" si="290"/>
        <v>19800</v>
      </c>
      <c r="I207" s="58">
        <v>3</v>
      </c>
      <c r="J207" s="108">
        <v>0.75</v>
      </c>
      <c r="K207" s="109">
        <f t="shared" si="291"/>
        <v>750</v>
      </c>
      <c r="L207" s="109">
        <f>I207*K207</f>
        <v>2250</v>
      </c>
      <c r="M207" s="109">
        <f t="shared" si="292"/>
        <v>27000</v>
      </c>
      <c r="N207" s="58">
        <v>3</v>
      </c>
      <c r="O207" s="59">
        <v>0.55000000000000004</v>
      </c>
      <c r="P207" s="57">
        <f t="shared" ref="P207:P209" si="296">O207*1000</f>
        <v>550</v>
      </c>
      <c r="Q207" s="57">
        <f t="shared" si="293"/>
        <v>1650</v>
      </c>
      <c r="R207" s="57">
        <f t="shared" si="294"/>
        <v>19800</v>
      </c>
    </row>
    <row r="208" spans="2:18" s="6" customFormat="1" x14ac:dyDescent="0.25">
      <c r="B208" s="28"/>
      <c r="C208" s="68" t="s">
        <v>8</v>
      </c>
      <c r="D208" s="58">
        <v>3</v>
      </c>
      <c r="E208" s="59">
        <v>0.45</v>
      </c>
      <c r="F208" s="57">
        <f t="shared" si="295"/>
        <v>450</v>
      </c>
      <c r="G208" s="57">
        <f t="shared" si="289"/>
        <v>1350</v>
      </c>
      <c r="H208" s="57">
        <f t="shared" si="290"/>
        <v>16200</v>
      </c>
      <c r="I208" s="58">
        <v>1</v>
      </c>
      <c r="J208" s="108">
        <v>0.65</v>
      </c>
      <c r="K208" s="109">
        <f t="shared" si="291"/>
        <v>650</v>
      </c>
      <c r="L208" s="109">
        <f>I208*K208</f>
        <v>650</v>
      </c>
      <c r="M208" s="109">
        <f t="shared" si="292"/>
        <v>7800</v>
      </c>
      <c r="N208" s="58">
        <v>3</v>
      </c>
      <c r="O208" s="59">
        <v>0.45</v>
      </c>
      <c r="P208" s="57">
        <f t="shared" si="296"/>
        <v>450</v>
      </c>
      <c r="Q208" s="57">
        <f t="shared" si="293"/>
        <v>1350</v>
      </c>
      <c r="R208" s="57">
        <f t="shared" si="294"/>
        <v>16200</v>
      </c>
    </row>
    <row r="209" spans="2:18" s="6" customFormat="1" x14ac:dyDescent="0.25">
      <c r="B209" s="28"/>
      <c r="C209" s="68" t="s">
        <v>6</v>
      </c>
      <c r="D209" s="58">
        <v>1</v>
      </c>
      <c r="E209" s="59">
        <v>0.7</v>
      </c>
      <c r="F209" s="57">
        <f t="shared" si="295"/>
        <v>700</v>
      </c>
      <c r="G209" s="57">
        <f t="shared" si="289"/>
        <v>700</v>
      </c>
      <c r="H209" s="57">
        <f t="shared" si="290"/>
        <v>8400</v>
      </c>
      <c r="I209" s="58">
        <v>0</v>
      </c>
      <c r="J209" s="59">
        <v>0.7</v>
      </c>
      <c r="K209" s="57">
        <f t="shared" ref="K209:K210" si="297">J209*1000</f>
        <v>700</v>
      </c>
      <c r="L209" s="57">
        <f t="shared" ref="L209" si="298">I209*K209</f>
        <v>0</v>
      </c>
      <c r="M209" s="57">
        <f t="shared" ref="M209:M210" si="299">L209*12</f>
        <v>0</v>
      </c>
      <c r="N209" s="58">
        <v>1</v>
      </c>
      <c r="O209" s="59">
        <v>0.7</v>
      </c>
      <c r="P209" s="57">
        <f t="shared" si="296"/>
        <v>700</v>
      </c>
      <c r="Q209" s="57">
        <f t="shared" si="293"/>
        <v>700</v>
      </c>
      <c r="R209" s="57">
        <f t="shared" si="294"/>
        <v>8400</v>
      </c>
    </row>
    <row r="210" spans="2:18" s="6" customFormat="1" x14ac:dyDescent="0.25">
      <c r="B210" s="28"/>
      <c r="C210" s="107" t="s">
        <v>11</v>
      </c>
      <c r="D210" s="58"/>
      <c r="E210" s="59"/>
      <c r="F210" s="57"/>
      <c r="G210" s="57"/>
      <c r="H210" s="57"/>
      <c r="I210" s="58">
        <v>1</v>
      </c>
      <c r="J210" s="108">
        <v>0.8</v>
      </c>
      <c r="K210" s="109">
        <f t="shared" si="297"/>
        <v>800</v>
      </c>
      <c r="L210" s="109">
        <f>I210*K210</f>
        <v>800</v>
      </c>
      <c r="M210" s="109">
        <f t="shared" si="299"/>
        <v>9600</v>
      </c>
      <c r="N210" s="58"/>
      <c r="O210" s="59"/>
      <c r="P210" s="57"/>
      <c r="Q210" s="57"/>
      <c r="R210" s="57"/>
    </row>
    <row r="211" spans="2:18" ht="36" customHeight="1" x14ac:dyDescent="0.25">
      <c r="B211" s="42" t="s">
        <v>173</v>
      </c>
      <c r="C211" s="66" t="s">
        <v>107</v>
      </c>
      <c r="D211" s="42">
        <f>SUM(D212:D221)</f>
        <v>29</v>
      </c>
      <c r="E211" s="42"/>
      <c r="F211" s="54"/>
      <c r="G211" s="54">
        <f>SUM(G212:G221)</f>
        <v>22600</v>
      </c>
      <c r="H211" s="54">
        <f>SUM(H212:H221)</f>
        <v>271200</v>
      </c>
      <c r="I211" s="42">
        <f>SUM(I212:I221)</f>
        <v>19</v>
      </c>
      <c r="J211" s="42"/>
      <c r="K211" s="54"/>
      <c r="L211" s="54">
        <f>SUM(L212:L221)</f>
        <v>15000</v>
      </c>
      <c r="M211" s="54">
        <f>SUM(M212:M221)</f>
        <v>180000</v>
      </c>
      <c r="N211" s="42">
        <f>SUM(N212:N221)</f>
        <v>29</v>
      </c>
      <c r="O211" s="42"/>
      <c r="P211" s="54"/>
      <c r="Q211" s="54">
        <f>SUM(Q212:Q221)</f>
        <v>22600</v>
      </c>
      <c r="R211" s="54">
        <f>SUM(R212:R221)</f>
        <v>271200</v>
      </c>
    </row>
    <row r="212" spans="2:18" s="6" customFormat="1" x14ac:dyDescent="0.25">
      <c r="B212" s="28"/>
      <c r="C212" s="68" t="s">
        <v>71</v>
      </c>
      <c r="D212" s="58">
        <v>1</v>
      </c>
      <c r="E212" s="59">
        <v>1.8</v>
      </c>
      <c r="F212" s="57">
        <f>E212*1000</f>
        <v>1800</v>
      </c>
      <c r="G212" s="57">
        <f t="shared" ref="G212:G221" si="300">D212*F212</f>
        <v>1800</v>
      </c>
      <c r="H212" s="57">
        <f t="shared" ref="H212:H221" si="301">G212*12</f>
        <v>21600</v>
      </c>
      <c r="I212" s="58">
        <v>1</v>
      </c>
      <c r="J212" s="59">
        <v>1.8</v>
      </c>
      <c r="K212" s="57">
        <f>J212*1000</f>
        <v>1800</v>
      </c>
      <c r="L212" s="57">
        <f t="shared" ref="L212:L221" si="302">I212*K212</f>
        <v>1800</v>
      </c>
      <c r="M212" s="57">
        <f t="shared" ref="M212:M221" si="303">L212*12</f>
        <v>21600</v>
      </c>
      <c r="N212" s="58">
        <v>1</v>
      </c>
      <c r="O212" s="59">
        <v>1.8</v>
      </c>
      <c r="P212" s="57">
        <f>O212*1000</f>
        <v>1800</v>
      </c>
      <c r="Q212" s="57">
        <f t="shared" ref="Q212:Q221" si="304">N212*P212</f>
        <v>1800</v>
      </c>
      <c r="R212" s="57">
        <f t="shared" ref="R212:R221" si="305">Q212*12</f>
        <v>21600</v>
      </c>
    </row>
    <row r="213" spans="2:18" s="6" customFormat="1" x14ac:dyDescent="0.25">
      <c r="B213" s="28"/>
      <c r="C213" s="68" t="s">
        <v>2</v>
      </c>
      <c r="D213" s="58">
        <v>2</v>
      </c>
      <c r="E213" s="59">
        <v>1.3</v>
      </c>
      <c r="F213" s="57">
        <f t="shared" ref="F213:F221" si="306">E213*1000</f>
        <v>1300</v>
      </c>
      <c r="G213" s="57">
        <f t="shared" si="300"/>
        <v>2600</v>
      </c>
      <c r="H213" s="57">
        <f t="shared" si="301"/>
        <v>31200</v>
      </c>
      <c r="I213" s="58">
        <v>0</v>
      </c>
      <c r="J213" s="59">
        <v>1.3</v>
      </c>
      <c r="K213" s="57">
        <f t="shared" ref="K213:K221" si="307">J213*1000</f>
        <v>1300</v>
      </c>
      <c r="L213" s="57">
        <f t="shared" si="302"/>
        <v>0</v>
      </c>
      <c r="M213" s="57">
        <f t="shared" si="303"/>
        <v>0</v>
      </c>
      <c r="N213" s="58">
        <v>2</v>
      </c>
      <c r="O213" s="59">
        <v>1.3</v>
      </c>
      <c r="P213" s="57">
        <f t="shared" ref="P213:P221" si="308">O213*1000</f>
        <v>1300</v>
      </c>
      <c r="Q213" s="57">
        <f t="shared" si="304"/>
        <v>2600</v>
      </c>
      <c r="R213" s="57">
        <f t="shared" si="305"/>
        <v>31200</v>
      </c>
    </row>
    <row r="214" spans="2:18" s="6" customFormat="1" x14ac:dyDescent="0.25">
      <c r="B214" s="28"/>
      <c r="C214" s="67" t="s">
        <v>72</v>
      </c>
      <c r="D214" s="58">
        <v>1</v>
      </c>
      <c r="E214" s="59">
        <v>0.7</v>
      </c>
      <c r="F214" s="57">
        <f t="shared" si="306"/>
        <v>700</v>
      </c>
      <c r="G214" s="57">
        <f t="shared" si="300"/>
        <v>700</v>
      </c>
      <c r="H214" s="57">
        <f t="shared" si="301"/>
        <v>8400</v>
      </c>
      <c r="I214" s="58">
        <v>1</v>
      </c>
      <c r="J214" s="108">
        <v>0.7</v>
      </c>
      <c r="K214" s="109">
        <f>J214*1000</f>
        <v>700</v>
      </c>
      <c r="L214" s="109">
        <f t="shared" si="302"/>
        <v>700</v>
      </c>
      <c r="M214" s="109">
        <f t="shared" si="303"/>
        <v>8400</v>
      </c>
      <c r="N214" s="58">
        <v>1</v>
      </c>
      <c r="O214" s="59">
        <v>0.7</v>
      </c>
      <c r="P214" s="57">
        <f t="shared" si="308"/>
        <v>700</v>
      </c>
      <c r="Q214" s="57">
        <f t="shared" si="304"/>
        <v>700</v>
      </c>
      <c r="R214" s="57">
        <f t="shared" si="305"/>
        <v>8400</v>
      </c>
    </row>
    <row r="215" spans="2:18" s="6" customFormat="1" x14ac:dyDescent="0.25">
      <c r="B215" s="28"/>
      <c r="C215" s="68" t="s">
        <v>10</v>
      </c>
      <c r="D215" s="58">
        <v>1</v>
      </c>
      <c r="E215" s="59">
        <v>0.8</v>
      </c>
      <c r="F215" s="57">
        <f t="shared" si="306"/>
        <v>800</v>
      </c>
      <c r="G215" s="57">
        <f t="shared" si="300"/>
        <v>800</v>
      </c>
      <c r="H215" s="57">
        <f t="shared" si="301"/>
        <v>9600</v>
      </c>
      <c r="I215" s="58">
        <v>2</v>
      </c>
      <c r="J215" s="108">
        <v>0.8</v>
      </c>
      <c r="K215" s="109">
        <f>J215*1000</f>
        <v>800</v>
      </c>
      <c r="L215" s="109">
        <f t="shared" si="302"/>
        <v>1600</v>
      </c>
      <c r="M215" s="109">
        <f t="shared" si="303"/>
        <v>19200</v>
      </c>
      <c r="N215" s="58">
        <v>1</v>
      </c>
      <c r="O215" s="59">
        <v>0.8</v>
      </c>
      <c r="P215" s="57">
        <f t="shared" si="308"/>
        <v>800</v>
      </c>
      <c r="Q215" s="57">
        <f t="shared" si="304"/>
        <v>800</v>
      </c>
      <c r="R215" s="57">
        <f t="shared" si="305"/>
        <v>9600</v>
      </c>
    </row>
    <row r="216" spans="2:18" s="6" customFormat="1" x14ac:dyDescent="0.25">
      <c r="B216" s="28"/>
      <c r="C216" s="67" t="s">
        <v>73</v>
      </c>
      <c r="D216" s="58">
        <v>6</v>
      </c>
      <c r="E216" s="59">
        <v>1</v>
      </c>
      <c r="F216" s="57">
        <f t="shared" si="306"/>
        <v>1000</v>
      </c>
      <c r="G216" s="57">
        <f t="shared" si="300"/>
        <v>6000</v>
      </c>
      <c r="H216" s="57">
        <f t="shared" si="301"/>
        <v>72000</v>
      </c>
      <c r="I216" s="58">
        <v>0</v>
      </c>
      <c r="J216" s="59">
        <v>1</v>
      </c>
      <c r="K216" s="57">
        <f t="shared" si="307"/>
        <v>1000</v>
      </c>
      <c r="L216" s="57">
        <f t="shared" si="302"/>
        <v>0</v>
      </c>
      <c r="M216" s="57">
        <f t="shared" si="303"/>
        <v>0</v>
      </c>
      <c r="N216" s="58">
        <v>6</v>
      </c>
      <c r="O216" s="59">
        <v>1</v>
      </c>
      <c r="P216" s="57">
        <f t="shared" si="308"/>
        <v>1000</v>
      </c>
      <c r="Q216" s="57">
        <f t="shared" si="304"/>
        <v>6000</v>
      </c>
      <c r="R216" s="57">
        <f t="shared" si="305"/>
        <v>72000</v>
      </c>
    </row>
    <row r="217" spans="2:18" s="6" customFormat="1" x14ac:dyDescent="0.25">
      <c r="B217" s="28"/>
      <c r="C217" s="67" t="s">
        <v>89</v>
      </c>
      <c r="D217" s="58">
        <v>1</v>
      </c>
      <c r="E217" s="59">
        <v>0.8</v>
      </c>
      <c r="F217" s="57">
        <f t="shared" si="306"/>
        <v>800</v>
      </c>
      <c r="G217" s="57">
        <f t="shared" si="300"/>
        <v>800</v>
      </c>
      <c r="H217" s="57">
        <f t="shared" si="301"/>
        <v>9600</v>
      </c>
      <c r="I217" s="58">
        <v>0</v>
      </c>
      <c r="J217" s="59">
        <v>0.8</v>
      </c>
      <c r="K217" s="57">
        <f t="shared" si="307"/>
        <v>800</v>
      </c>
      <c r="L217" s="57">
        <f t="shared" si="302"/>
        <v>0</v>
      </c>
      <c r="M217" s="57">
        <f t="shared" si="303"/>
        <v>0</v>
      </c>
      <c r="N217" s="58">
        <v>1</v>
      </c>
      <c r="O217" s="59">
        <v>0.8</v>
      </c>
      <c r="P217" s="57">
        <f t="shared" si="308"/>
        <v>800</v>
      </c>
      <c r="Q217" s="57">
        <f t="shared" si="304"/>
        <v>800</v>
      </c>
      <c r="R217" s="57">
        <f t="shared" si="305"/>
        <v>9600</v>
      </c>
    </row>
    <row r="218" spans="2:18" s="6" customFormat="1" x14ac:dyDescent="0.25">
      <c r="B218" s="28"/>
      <c r="C218" s="67" t="s">
        <v>90</v>
      </c>
      <c r="D218" s="58">
        <v>1</v>
      </c>
      <c r="E218" s="59">
        <v>0.9</v>
      </c>
      <c r="F218" s="57">
        <f t="shared" si="306"/>
        <v>900</v>
      </c>
      <c r="G218" s="57">
        <f t="shared" si="300"/>
        <v>900</v>
      </c>
      <c r="H218" s="57">
        <f t="shared" si="301"/>
        <v>10800</v>
      </c>
      <c r="I218" s="58">
        <v>1</v>
      </c>
      <c r="J218" s="108">
        <v>0.9</v>
      </c>
      <c r="K218" s="109">
        <f t="shared" si="307"/>
        <v>900</v>
      </c>
      <c r="L218" s="109">
        <f t="shared" si="302"/>
        <v>900</v>
      </c>
      <c r="M218" s="109">
        <f t="shared" si="303"/>
        <v>10800</v>
      </c>
      <c r="N218" s="58">
        <v>1</v>
      </c>
      <c r="O218" s="59">
        <v>0.9</v>
      </c>
      <c r="P218" s="57">
        <f t="shared" si="308"/>
        <v>900</v>
      </c>
      <c r="Q218" s="57">
        <f t="shared" si="304"/>
        <v>900</v>
      </c>
      <c r="R218" s="57">
        <f t="shared" si="305"/>
        <v>10800</v>
      </c>
    </row>
    <row r="219" spans="2:18" s="6" customFormat="1" x14ac:dyDescent="0.25">
      <c r="B219" s="28"/>
      <c r="C219" s="68" t="s">
        <v>3</v>
      </c>
      <c r="D219" s="58">
        <v>3</v>
      </c>
      <c r="E219" s="59">
        <v>0.7</v>
      </c>
      <c r="F219" s="57">
        <f t="shared" si="306"/>
        <v>700</v>
      </c>
      <c r="G219" s="57">
        <f t="shared" si="300"/>
        <v>2100</v>
      </c>
      <c r="H219" s="57">
        <f t="shared" si="301"/>
        <v>25200</v>
      </c>
      <c r="I219" s="58">
        <v>3</v>
      </c>
      <c r="J219" s="108">
        <v>0.85</v>
      </c>
      <c r="K219" s="109">
        <f t="shared" si="307"/>
        <v>850</v>
      </c>
      <c r="L219" s="109">
        <f t="shared" si="302"/>
        <v>2550</v>
      </c>
      <c r="M219" s="109">
        <f t="shared" si="303"/>
        <v>30600</v>
      </c>
      <c r="N219" s="58">
        <v>3</v>
      </c>
      <c r="O219" s="59">
        <v>0.7</v>
      </c>
      <c r="P219" s="57">
        <f t="shared" si="308"/>
        <v>700</v>
      </c>
      <c r="Q219" s="57">
        <f t="shared" si="304"/>
        <v>2100</v>
      </c>
      <c r="R219" s="57">
        <f t="shared" si="305"/>
        <v>25200</v>
      </c>
    </row>
    <row r="220" spans="2:18" s="6" customFormat="1" x14ac:dyDescent="0.25">
      <c r="B220" s="28"/>
      <c r="C220" s="68" t="s">
        <v>77</v>
      </c>
      <c r="D220" s="58">
        <v>4</v>
      </c>
      <c r="E220" s="59">
        <v>0.6</v>
      </c>
      <c r="F220" s="57">
        <f t="shared" si="306"/>
        <v>600</v>
      </c>
      <c r="G220" s="57">
        <f t="shared" si="300"/>
        <v>2400</v>
      </c>
      <c r="H220" s="57">
        <f t="shared" si="301"/>
        <v>28800</v>
      </c>
      <c r="I220" s="58">
        <v>3</v>
      </c>
      <c r="J220" s="108">
        <v>0.75</v>
      </c>
      <c r="K220" s="109">
        <f t="shared" si="307"/>
        <v>750</v>
      </c>
      <c r="L220" s="109">
        <f t="shared" si="302"/>
        <v>2250</v>
      </c>
      <c r="M220" s="109">
        <f t="shared" si="303"/>
        <v>27000</v>
      </c>
      <c r="N220" s="58">
        <v>4</v>
      </c>
      <c r="O220" s="59">
        <v>0.6</v>
      </c>
      <c r="P220" s="57">
        <f t="shared" si="308"/>
        <v>600</v>
      </c>
      <c r="Q220" s="57">
        <f t="shared" si="304"/>
        <v>2400</v>
      </c>
      <c r="R220" s="57">
        <f t="shared" si="305"/>
        <v>28800</v>
      </c>
    </row>
    <row r="221" spans="2:18" s="6" customFormat="1" x14ac:dyDescent="0.25">
      <c r="B221" s="28"/>
      <c r="C221" s="68" t="s">
        <v>8</v>
      </c>
      <c r="D221" s="58">
        <v>9</v>
      </c>
      <c r="E221" s="59">
        <v>0.5</v>
      </c>
      <c r="F221" s="57">
        <f t="shared" si="306"/>
        <v>500</v>
      </c>
      <c r="G221" s="57">
        <f t="shared" si="300"/>
        <v>4500</v>
      </c>
      <c r="H221" s="57">
        <f t="shared" si="301"/>
        <v>54000</v>
      </c>
      <c r="I221" s="58">
        <v>8</v>
      </c>
      <c r="J221" s="108">
        <v>0.65</v>
      </c>
      <c r="K221" s="109">
        <f t="shared" si="307"/>
        <v>650</v>
      </c>
      <c r="L221" s="109">
        <f t="shared" si="302"/>
        <v>5200</v>
      </c>
      <c r="M221" s="109">
        <f t="shared" si="303"/>
        <v>62400</v>
      </c>
      <c r="N221" s="58">
        <v>9</v>
      </c>
      <c r="O221" s="59">
        <v>0.5</v>
      </c>
      <c r="P221" s="57">
        <f t="shared" si="308"/>
        <v>500</v>
      </c>
      <c r="Q221" s="57">
        <f t="shared" si="304"/>
        <v>4500</v>
      </c>
      <c r="R221" s="57">
        <f t="shared" si="305"/>
        <v>54000</v>
      </c>
    </row>
    <row r="222" spans="2:18" x14ac:dyDescent="0.25">
      <c r="B222" s="29">
        <v>1</v>
      </c>
      <c r="C222" s="69" t="s">
        <v>108</v>
      </c>
      <c r="D222" s="61">
        <f>SUM(D223:D227)</f>
        <v>9</v>
      </c>
      <c r="E222" s="61"/>
      <c r="F222" s="62"/>
      <c r="G222" s="62">
        <f>SUM(G223:G227)</f>
        <v>5450</v>
      </c>
      <c r="H222" s="62">
        <f>SUM(H223:H227)</f>
        <v>65400</v>
      </c>
      <c r="I222" s="61">
        <f>SUM(I223:I227)</f>
        <v>6</v>
      </c>
      <c r="J222" s="61"/>
      <c r="K222" s="62"/>
      <c r="L222" s="62">
        <f>SUM(L223:L227)</f>
        <v>4850</v>
      </c>
      <c r="M222" s="62">
        <f>SUM(M223:M227)</f>
        <v>58200</v>
      </c>
      <c r="N222" s="61">
        <f>SUM(N223:N227)</f>
        <v>9</v>
      </c>
      <c r="O222" s="61"/>
      <c r="P222" s="62"/>
      <c r="Q222" s="62">
        <f>SUM(Q223:Q227)</f>
        <v>5450</v>
      </c>
      <c r="R222" s="62">
        <f>SUM(R223:R227)</f>
        <v>65400</v>
      </c>
    </row>
    <row r="223" spans="2:18" s="6" customFormat="1" x14ac:dyDescent="0.25">
      <c r="B223" s="28"/>
      <c r="C223" s="68" t="s">
        <v>76</v>
      </c>
      <c r="D223" s="58">
        <v>1</v>
      </c>
      <c r="E223" s="59">
        <v>1</v>
      </c>
      <c r="F223" s="57">
        <f>E223*1000</f>
        <v>1000</v>
      </c>
      <c r="G223" s="57">
        <f t="shared" ref="G223:G227" si="309">D223*F223</f>
        <v>1000</v>
      </c>
      <c r="H223" s="57">
        <f t="shared" ref="H223:H227" si="310">G223*12</f>
        <v>12000</v>
      </c>
      <c r="I223" s="58">
        <v>1</v>
      </c>
      <c r="J223" s="108">
        <v>1.1000000000000001</v>
      </c>
      <c r="K223" s="109">
        <f t="shared" ref="K223:K226" si="311">J223*1000</f>
        <v>1100</v>
      </c>
      <c r="L223" s="109">
        <f>I223*K223</f>
        <v>1100</v>
      </c>
      <c r="M223" s="109">
        <f t="shared" ref="M223:M226" si="312">L223*12</f>
        <v>13200</v>
      </c>
      <c r="N223" s="58">
        <v>1</v>
      </c>
      <c r="O223" s="59">
        <v>1</v>
      </c>
      <c r="P223" s="57">
        <f>O223*1000</f>
        <v>1000</v>
      </c>
      <c r="Q223" s="57">
        <f t="shared" ref="Q223:Q227" si="313">N223*P223</f>
        <v>1000</v>
      </c>
      <c r="R223" s="57">
        <f t="shared" ref="R223:R227" si="314">Q223*12</f>
        <v>12000</v>
      </c>
    </row>
    <row r="224" spans="2:18" s="6" customFormat="1" x14ac:dyDescent="0.25">
      <c r="B224" s="28"/>
      <c r="C224" s="68" t="s">
        <v>3</v>
      </c>
      <c r="D224" s="58">
        <v>1</v>
      </c>
      <c r="E224" s="59">
        <v>0.65</v>
      </c>
      <c r="F224" s="57">
        <f t="shared" ref="F224:F227" si="315">E224*1000</f>
        <v>650</v>
      </c>
      <c r="G224" s="57">
        <f t="shared" si="309"/>
        <v>650</v>
      </c>
      <c r="H224" s="57">
        <f t="shared" si="310"/>
        <v>7800</v>
      </c>
      <c r="I224" s="58">
        <v>1</v>
      </c>
      <c r="J224" s="108">
        <v>0.85</v>
      </c>
      <c r="K224" s="109">
        <f t="shared" si="311"/>
        <v>850</v>
      </c>
      <c r="L224" s="109">
        <f>I224*K224</f>
        <v>850</v>
      </c>
      <c r="M224" s="109">
        <f t="shared" si="312"/>
        <v>10200</v>
      </c>
      <c r="N224" s="58">
        <v>1</v>
      </c>
      <c r="O224" s="59">
        <v>0.65</v>
      </c>
      <c r="P224" s="57">
        <f t="shared" ref="P224:P227" si="316">O224*1000</f>
        <v>650</v>
      </c>
      <c r="Q224" s="57">
        <f t="shared" si="313"/>
        <v>650</v>
      </c>
      <c r="R224" s="57">
        <f t="shared" si="314"/>
        <v>7800</v>
      </c>
    </row>
    <row r="225" spans="2:18" s="6" customFormat="1" x14ac:dyDescent="0.25">
      <c r="B225" s="28"/>
      <c r="C225" s="68" t="s">
        <v>4</v>
      </c>
      <c r="D225" s="58">
        <v>4</v>
      </c>
      <c r="E225" s="59">
        <v>0.55000000000000004</v>
      </c>
      <c r="F225" s="57">
        <f t="shared" si="315"/>
        <v>550</v>
      </c>
      <c r="G225" s="57">
        <f t="shared" si="309"/>
        <v>2200</v>
      </c>
      <c r="H225" s="57">
        <f t="shared" si="310"/>
        <v>26400</v>
      </c>
      <c r="I225" s="58">
        <v>3</v>
      </c>
      <c r="J225" s="108">
        <v>0.75</v>
      </c>
      <c r="K225" s="109">
        <f t="shared" si="311"/>
        <v>750</v>
      </c>
      <c r="L225" s="109">
        <f>I225*K225</f>
        <v>2250</v>
      </c>
      <c r="M225" s="109">
        <f t="shared" si="312"/>
        <v>27000</v>
      </c>
      <c r="N225" s="58">
        <v>4</v>
      </c>
      <c r="O225" s="59">
        <v>0.55000000000000004</v>
      </c>
      <c r="P225" s="57">
        <f t="shared" si="316"/>
        <v>550</v>
      </c>
      <c r="Q225" s="57">
        <f t="shared" si="313"/>
        <v>2200</v>
      </c>
      <c r="R225" s="57">
        <f t="shared" si="314"/>
        <v>26400</v>
      </c>
    </row>
    <row r="226" spans="2:18" s="6" customFormat="1" x14ac:dyDescent="0.25">
      <c r="B226" s="28"/>
      <c r="C226" s="68" t="s">
        <v>8</v>
      </c>
      <c r="D226" s="58">
        <v>2</v>
      </c>
      <c r="E226" s="59">
        <v>0.45</v>
      </c>
      <c r="F226" s="57">
        <f t="shared" si="315"/>
        <v>450</v>
      </c>
      <c r="G226" s="57">
        <f t="shared" si="309"/>
        <v>900</v>
      </c>
      <c r="H226" s="57">
        <f t="shared" si="310"/>
        <v>10800</v>
      </c>
      <c r="I226" s="58">
        <v>1</v>
      </c>
      <c r="J226" s="108">
        <v>0.65</v>
      </c>
      <c r="K226" s="109">
        <f t="shared" si="311"/>
        <v>650</v>
      </c>
      <c r="L226" s="109">
        <f>I226*K226</f>
        <v>650</v>
      </c>
      <c r="M226" s="109">
        <f t="shared" si="312"/>
        <v>7800</v>
      </c>
      <c r="N226" s="58">
        <v>2</v>
      </c>
      <c r="O226" s="59">
        <v>0.45</v>
      </c>
      <c r="P226" s="57">
        <f t="shared" si="316"/>
        <v>450</v>
      </c>
      <c r="Q226" s="57">
        <f t="shared" si="313"/>
        <v>900</v>
      </c>
      <c r="R226" s="57">
        <f t="shared" si="314"/>
        <v>10800</v>
      </c>
    </row>
    <row r="227" spans="2:18" s="6" customFormat="1" x14ac:dyDescent="0.25">
      <c r="B227" s="28"/>
      <c r="C227" s="68" t="s">
        <v>6</v>
      </c>
      <c r="D227" s="58">
        <v>1</v>
      </c>
      <c r="E227" s="59">
        <v>0.7</v>
      </c>
      <c r="F227" s="57">
        <f t="shared" si="315"/>
        <v>700</v>
      </c>
      <c r="G227" s="57">
        <f t="shared" si="309"/>
        <v>700</v>
      </c>
      <c r="H227" s="57">
        <f t="shared" si="310"/>
        <v>8400</v>
      </c>
      <c r="I227" s="58">
        <v>0</v>
      </c>
      <c r="J227" s="59">
        <v>0.7</v>
      </c>
      <c r="K227" s="57">
        <f t="shared" ref="K227" si="317">J227*1000</f>
        <v>700</v>
      </c>
      <c r="L227" s="57">
        <f t="shared" ref="L227" si="318">I227*K227</f>
        <v>0</v>
      </c>
      <c r="M227" s="57">
        <f t="shared" ref="M227" si="319">L227*12</f>
        <v>0</v>
      </c>
      <c r="N227" s="58">
        <v>1</v>
      </c>
      <c r="O227" s="59">
        <v>0.7</v>
      </c>
      <c r="P227" s="57">
        <f t="shared" si="316"/>
        <v>700</v>
      </c>
      <c r="Q227" s="57">
        <f t="shared" si="313"/>
        <v>700</v>
      </c>
      <c r="R227" s="57">
        <f t="shared" si="314"/>
        <v>8400</v>
      </c>
    </row>
    <row r="228" spans="2:18" x14ac:dyDescent="0.25">
      <c r="B228" s="29">
        <v>2</v>
      </c>
      <c r="C228" s="69" t="s">
        <v>109</v>
      </c>
      <c r="D228" s="61">
        <f>SUM(D229:D233)</f>
        <v>7</v>
      </c>
      <c r="E228" s="61"/>
      <c r="F228" s="62"/>
      <c r="G228" s="62">
        <f>SUM(G229:G233)</f>
        <v>4450</v>
      </c>
      <c r="H228" s="62">
        <f>SUM(H229:H233)</f>
        <v>53400</v>
      </c>
      <c r="I228" s="61">
        <f>SUM(I229:I234)</f>
        <v>6</v>
      </c>
      <c r="J228" s="61"/>
      <c r="K228" s="62"/>
      <c r="L228" s="62">
        <f>SUM(L229:L234)</f>
        <v>4900</v>
      </c>
      <c r="M228" s="62">
        <f>SUM(M229:M234)</f>
        <v>58800</v>
      </c>
      <c r="N228" s="61">
        <f>SUM(N229:N233)</f>
        <v>7</v>
      </c>
      <c r="O228" s="61"/>
      <c r="P228" s="62"/>
      <c r="Q228" s="62">
        <f>SUM(Q229:Q233)</f>
        <v>4450</v>
      </c>
      <c r="R228" s="62">
        <f>SUM(R229:R233)</f>
        <v>53400</v>
      </c>
    </row>
    <row r="229" spans="2:18" s="6" customFormat="1" x14ac:dyDescent="0.25">
      <c r="B229" s="28"/>
      <c r="C229" s="68" t="s">
        <v>76</v>
      </c>
      <c r="D229" s="58">
        <v>1</v>
      </c>
      <c r="E229" s="59">
        <v>1</v>
      </c>
      <c r="F229" s="57">
        <f>E229*1000</f>
        <v>1000</v>
      </c>
      <c r="G229" s="57">
        <f t="shared" ref="G229:G233" si="320">D229*F229</f>
        <v>1000</v>
      </c>
      <c r="H229" s="57">
        <f t="shared" ref="H229:H233" si="321">G229*12</f>
        <v>12000</v>
      </c>
      <c r="I229" s="58">
        <v>1</v>
      </c>
      <c r="J229" s="108">
        <v>1.1000000000000001</v>
      </c>
      <c r="K229" s="109">
        <f t="shared" ref="K229:K232" si="322">J229*1000</f>
        <v>1100</v>
      </c>
      <c r="L229" s="109">
        <f>I229*K229</f>
        <v>1100</v>
      </c>
      <c r="M229" s="109">
        <f t="shared" ref="M229:M232" si="323">L229*12</f>
        <v>13200</v>
      </c>
      <c r="N229" s="58">
        <v>1</v>
      </c>
      <c r="O229" s="59">
        <v>1</v>
      </c>
      <c r="P229" s="57">
        <f>O229*1000</f>
        <v>1000</v>
      </c>
      <c r="Q229" s="57">
        <f t="shared" ref="Q229:Q233" si="324">N229*P229</f>
        <v>1000</v>
      </c>
      <c r="R229" s="57">
        <f t="shared" ref="R229:R233" si="325">Q229*12</f>
        <v>12000</v>
      </c>
    </row>
    <row r="230" spans="2:18" s="6" customFormat="1" x14ac:dyDescent="0.25">
      <c r="B230" s="28"/>
      <c r="C230" s="68" t="s">
        <v>3</v>
      </c>
      <c r="D230" s="58">
        <v>1</v>
      </c>
      <c r="E230" s="59">
        <v>0.65</v>
      </c>
      <c r="F230" s="57">
        <f t="shared" ref="F230:F233" si="326">E230*1000</f>
        <v>650</v>
      </c>
      <c r="G230" s="57">
        <f t="shared" si="320"/>
        <v>650</v>
      </c>
      <c r="H230" s="57">
        <f t="shared" si="321"/>
        <v>7800</v>
      </c>
      <c r="I230" s="58">
        <v>1</v>
      </c>
      <c r="J230" s="108">
        <v>0.85</v>
      </c>
      <c r="K230" s="109">
        <f t="shared" si="322"/>
        <v>850</v>
      </c>
      <c r="L230" s="109">
        <f>I230*K230</f>
        <v>850</v>
      </c>
      <c r="M230" s="109">
        <f t="shared" si="323"/>
        <v>10200</v>
      </c>
      <c r="N230" s="58">
        <v>1</v>
      </c>
      <c r="O230" s="59">
        <v>0.65</v>
      </c>
      <c r="P230" s="57">
        <f t="shared" ref="P230:P233" si="327">O230*1000</f>
        <v>650</v>
      </c>
      <c r="Q230" s="57">
        <f t="shared" si="324"/>
        <v>650</v>
      </c>
      <c r="R230" s="57">
        <f t="shared" si="325"/>
        <v>7800</v>
      </c>
    </row>
    <row r="231" spans="2:18" s="6" customFormat="1" x14ac:dyDescent="0.25">
      <c r="B231" s="28"/>
      <c r="C231" s="68" t="s">
        <v>4</v>
      </c>
      <c r="D231" s="58">
        <v>3</v>
      </c>
      <c r="E231" s="59">
        <v>0.55000000000000004</v>
      </c>
      <c r="F231" s="57">
        <f t="shared" si="326"/>
        <v>550</v>
      </c>
      <c r="G231" s="57">
        <f t="shared" si="320"/>
        <v>1650</v>
      </c>
      <c r="H231" s="57">
        <f t="shared" si="321"/>
        <v>19800</v>
      </c>
      <c r="I231" s="58">
        <v>2</v>
      </c>
      <c r="J231" s="108">
        <v>0.75</v>
      </c>
      <c r="K231" s="109">
        <f t="shared" si="322"/>
        <v>750</v>
      </c>
      <c r="L231" s="109">
        <f>I231*K231</f>
        <v>1500</v>
      </c>
      <c r="M231" s="109">
        <f t="shared" si="323"/>
        <v>18000</v>
      </c>
      <c r="N231" s="58">
        <v>3</v>
      </c>
      <c r="O231" s="59">
        <v>0.55000000000000004</v>
      </c>
      <c r="P231" s="57">
        <f t="shared" si="327"/>
        <v>550</v>
      </c>
      <c r="Q231" s="57">
        <f t="shared" si="324"/>
        <v>1650</v>
      </c>
      <c r="R231" s="57">
        <f t="shared" si="325"/>
        <v>19800</v>
      </c>
    </row>
    <row r="232" spans="2:18" s="6" customFormat="1" x14ac:dyDescent="0.25">
      <c r="B232" s="28"/>
      <c r="C232" s="68" t="s">
        <v>8</v>
      </c>
      <c r="D232" s="58">
        <v>1</v>
      </c>
      <c r="E232" s="59">
        <v>0.45</v>
      </c>
      <c r="F232" s="57">
        <f t="shared" si="326"/>
        <v>450</v>
      </c>
      <c r="G232" s="57">
        <f t="shared" si="320"/>
        <v>450</v>
      </c>
      <c r="H232" s="57">
        <f t="shared" si="321"/>
        <v>5400</v>
      </c>
      <c r="I232" s="58">
        <v>1</v>
      </c>
      <c r="J232" s="108">
        <v>0.65</v>
      </c>
      <c r="K232" s="109">
        <f t="shared" si="322"/>
        <v>650</v>
      </c>
      <c r="L232" s="109">
        <f>I232*K232</f>
        <v>650</v>
      </c>
      <c r="M232" s="109">
        <f t="shared" si="323"/>
        <v>7800</v>
      </c>
      <c r="N232" s="58">
        <v>1</v>
      </c>
      <c r="O232" s="59">
        <v>0.45</v>
      </c>
      <c r="P232" s="57">
        <f t="shared" si="327"/>
        <v>450</v>
      </c>
      <c r="Q232" s="57">
        <f t="shared" si="324"/>
        <v>450</v>
      </c>
      <c r="R232" s="57">
        <f t="shared" si="325"/>
        <v>5400</v>
      </c>
    </row>
    <row r="233" spans="2:18" s="6" customFormat="1" x14ac:dyDescent="0.25">
      <c r="B233" s="28"/>
      <c r="C233" s="68" t="s">
        <v>6</v>
      </c>
      <c r="D233" s="58">
        <v>1</v>
      </c>
      <c r="E233" s="59">
        <v>0.7</v>
      </c>
      <c r="F233" s="57">
        <f t="shared" si="326"/>
        <v>700</v>
      </c>
      <c r="G233" s="57">
        <f t="shared" si="320"/>
        <v>700</v>
      </c>
      <c r="H233" s="57">
        <f t="shared" si="321"/>
        <v>8400</v>
      </c>
      <c r="I233" s="58">
        <v>0</v>
      </c>
      <c r="J233" s="59">
        <v>0.7</v>
      </c>
      <c r="K233" s="57">
        <f t="shared" ref="K233:K234" si="328">J233*1000</f>
        <v>700</v>
      </c>
      <c r="L233" s="57">
        <f t="shared" ref="L233" si="329">I233*K233</f>
        <v>0</v>
      </c>
      <c r="M233" s="57">
        <f t="shared" ref="M233:M234" si="330">L233*12</f>
        <v>0</v>
      </c>
      <c r="N233" s="58">
        <v>1</v>
      </c>
      <c r="O233" s="59">
        <v>0.7</v>
      </c>
      <c r="P233" s="57">
        <f t="shared" si="327"/>
        <v>700</v>
      </c>
      <c r="Q233" s="57">
        <f t="shared" si="324"/>
        <v>700</v>
      </c>
      <c r="R233" s="57">
        <f t="shared" si="325"/>
        <v>8400</v>
      </c>
    </row>
    <row r="234" spans="2:18" s="6" customFormat="1" x14ac:dyDescent="0.25">
      <c r="B234" s="28"/>
      <c r="C234" s="107" t="s">
        <v>11</v>
      </c>
      <c r="D234" s="58"/>
      <c r="E234" s="59"/>
      <c r="F234" s="57"/>
      <c r="G234" s="57"/>
      <c r="H234" s="57"/>
      <c r="I234" s="58">
        <v>1</v>
      </c>
      <c r="J234" s="108">
        <v>0.8</v>
      </c>
      <c r="K234" s="109">
        <f t="shared" si="328"/>
        <v>800</v>
      </c>
      <c r="L234" s="109">
        <f>I234*K234</f>
        <v>800</v>
      </c>
      <c r="M234" s="109">
        <f t="shared" si="330"/>
        <v>9600</v>
      </c>
      <c r="N234" s="58"/>
      <c r="O234" s="59"/>
      <c r="P234" s="57"/>
      <c r="Q234" s="57"/>
      <c r="R234" s="57"/>
    </row>
    <row r="235" spans="2:18" ht="30" x14ac:dyDescent="0.25">
      <c r="B235" s="29">
        <v>3</v>
      </c>
      <c r="C235" s="69" t="s">
        <v>110</v>
      </c>
      <c r="D235" s="61">
        <f>SUM(D236:D240)</f>
        <v>9</v>
      </c>
      <c r="E235" s="61"/>
      <c r="F235" s="62"/>
      <c r="G235" s="62">
        <f>SUM(G236:G240)</f>
        <v>5350</v>
      </c>
      <c r="H235" s="62">
        <f>SUM(H236:H240)</f>
        <v>64200</v>
      </c>
      <c r="I235" s="61">
        <f>SUM(I236:I241)</f>
        <v>8</v>
      </c>
      <c r="J235" s="61"/>
      <c r="K235" s="62"/>
      <c r="L235" s="62">
        <f>SUM(L236:L241)</f>
        <v>6300</v>
      </c>
      <c r="M235" s="62">
        <f>SUM(M236:M241)</f>
        <v>75600</v>
      </c>
      <c r="N235" s="61">
        <f>SUM(N236:N240)</f>
        <v>9</v>
      </c>
      <c r="O235" s="61"/>
      <c r="P235" s="62"/>
      <c r="Q235" s="62">
        <f>SUM(Q236:Q240)</f>
        <v>5350</v>
      </c>
      <c r="R235" s="62">
        <f>SUM(R236:R240)</f>
        <v>64200</v>
      </c>
    </row>
    <row r="236" spans="2:18" s="6" customFormat="1" x14ac:dyDescent="0.25">
      <c r="B236" s="28"/>
      <c r="C236" s="68" t="s">
        <v>76</v>
      </c>
      <c r="D236" s="58">
        <v>1</v>
      </c>
      <c r="E236" s="59">
        <v>1</v>
      </c>
      <c r="F236" s="57">
        <f>E236*1000</f>
        <v>1000</v>
      </c>
      <c r="G236" s="57">
        <f t="shared" ref="G236:G240" si="331">D236*F236</f>
        <v>1000</v>
      </c>
      <c r="H236" s="57">
        <f t="shared" ref="H236:H240" si="332">G236*12</f>
        <v>12000</v>
      </c>
      <c r="I236" s="58">
        <v>1</v>
      </c>
      <c r="J236" s="108">
        <v>1.1000000000000001</v>
      </c>
      <c r="K236" s="109">
        <f t="shared" ref="K236:K239" si="333">J236*1000</f>
        <v>1100</v>
      </c>
      <c r="L236" s="109">
        <f>I236*K236</f>
        <v>1100</v>
      </c>
      <c r="M236" s="109">
        <f t="shared" ref="M236:M239" si="334">L236*12</f>
        <v>13200</v>
      </c>
      <c r="N236" s="58">
        <v>1</v>
      </c>
      <c r="O236" s="59">
        <v>1</v>
      </c>
      <c r="P236" s="57">
        <f>O236*1000</f>
        <v>1000</v>
      </c>
      <c r="Q236" s="57">
        <f t="shared" ref="Q236:Q240" si="335">N236*P236</f>
        <v>1000</v>
      </c>
      <c r="R236" s="57">
        <f t="shared" ref="R236:R240" si="336">Q236*12</f>
        <v>12000</v>
      </c>
    </row>
    <row r="237" spans="2:18" s="6" customFormat="1" x14ac:dyDescent="0.25">
      <c r="B237" s="28"/>
      <c r="C237" s="68" t="s">
        <v>3</v>
      </c>
      <c r="D237" s="58">
        <v>1</v>
      </c>
      <c r="E237" s="59">
        <v>0.65</v>
      </c>
      <c r="F237" s="57">
        <f t="shared" ref="F237:F240" si="337">E237*1000</f>
        <v>650</v>
      </c>
      <c r="G237" s="57">
        <f t="shared" si="331"/>
        <v>650</v>
      </c>
      <c r="H237" s="57">
        <f t="shared" si="332"/>
        <v>7800</v>
      </c>
      <c r="I237" s="58">
        <v>1</v>
      </c>
      <c r="J237" s="108">
        <v>0.85</v>
      </c>
      <c r="K237" s="109">
        <f t="shared" si="333"/>
        <v>850</v>
      </c>
      <c r="L237" s="109">
        <f>I237*K237</f>
        <v>850</v>
      </c>
      <c r="M237" s="109">
        <f t="shared" si="334"/>
        <v>10200</v>
      </c>
      <c r="N237" s="58">
        <v>1</v>
      </c>
      <c r="O237" s="59">
        <v>0.65</v>
      </c>
      <c r="P237" s="57">
        <f t="shared" ref="P237:P240" si="338">O237*1000</f>
        <v>650</v>
      </c>
      <c r="Q237" s="57">
        <f t="shared" si="335"/>
        <v>650</v>
      </c>
      <c r="R237" s="57">
        <f t="shared" si="336"/>
        <v>7800</v>
      </c>
    </row>
    <row r="238" spans="2:18" s="6" customFormat="1" x14ac:dyDescent="0.25">
      <c r="B238" s="28"/>
      <c r="C238" s="68" t="s">
        <v>4</v>
      </c>
      <c r="D238" s="58">
        <v>3</v>
      </c>
      <c r="E238" s="59">
        <v>0.55000000000000004</v>
      </c>
      <c r="F238" s="57">
        <f t="shared" si="337"/>
        <v>550</v>
      </c>
      <c r="G238" s="57">
        <f t="shared" si="331"/>
        <v>1650</v>
      </c>
      <c r="H238" s="57">
        <f t="shared" si="332"/>
        <v>19800</v>
      </c>
      <c r="I238" s="58">
        <v>3</v>
      </c>
      <c r="J238" s="108">
        <v>0.75</v>
      </c>
      <c r="K238" s="109">
        <f t="shared" si="333"/>
        <v>750</v>
      </c>
      <c r="L238" s="109">
        <f>I238*K238</f>
        <v>2250</v>
      </c>
      <c r="M238" s="109">
        <f t="shared" si="334"/>
        <v>27000</v>
      </c>
      <c r="N238" s="58">
        <v>3</v>
      </c>
      <c r="O238" s="59">
        <v>0.55000000000000004</v>
      </c>
      <c r="P238" s="57">
        <f t="shared" si="338"/>
        <v>550</v>
      </c>
      <c r="Q238" s="57">
        <f t="shared" si="335"/>
        <v>1650</v>
      </c>
      <c r="R238" s="57">
        <f t="shared" si="336"/>
        <v>19800</v>
      </c>
    </row>
    <row r="239" spans="2:18" s="6" customFormat="1" x14ac:dyDescent="0.25">
      <c r="B239" s="28"/>
      <c r="C239" s="68" t="s">
        <v>8</v>
      </c>
      <c r="D239" s="58">
        <v>3</v>
      </c>
      <c r="E239" s="59">
        <v>0.45</v>
      </c>
      <c r="F239" s="57">
        <f t="shared" si="337"/>
        <v>450</v>
      </c>
      <c r="G239" s="57">
        <f t="shared" si="331"/>
        <v>1350</v>
      </c>
      <c r="H239" s="57">
        <f t="shared" si="332"/>
        <v>16200</v>
      </c>
      <c r="I239" s="58">
        <v>2</v>
      </c>
      <c r="J239" s="108">
        <v>0.65</v>
      </c>
      <c r="K239" s="109">
        <f t="shared" si="333"/>
        <v>650</v>
      </c>
      <c r="L239" s="109">
        <f>I239*K239</f>
        <v>1300</v>
      </c>
      <c r="M239" s="109">
        <f t="shared" si="334"/>
        <v>15600</v>
      </c>
      <c r="N239" s="58">
        <v>3</v>
      </c>
      <c r="O239" s="59">
        <v>0.45</v>
      </c>
      <c r="P239" s="57">
        <f t="shared" si="338"/>
        <v>450</v>
      </c>
      <c r="Q239" s="57">
        <f t="shared" si="335"/>
        <v>1350</v>
      </c>
      <c r="R239" s="57">
        <f t="shared" si="336"/>
        <v>16200</v>
      </c>
    </row>
    <row r="240" spans="2:18" s="6" customFormat="1" x14ac:dyDescent="0.25">
      <c r="B240" s="28"/>
      <c r="C240" s="68" t="s">
        <v>6</v>
      </c>
      <c r="D240" s="58">
        <v>1</v>
      </c>
      <c r="E240" s="59">
        <v>0.7</v>
      </c>
      <c r="F240" s="57">
        <f t="shared" si="337"/>
        <v>700</v>
      </c>
      <c r="G240" s="57">
        <f t="shared" si="331"/>
        <v>700</v>
      </c>
      <c r="H240" s="57">
        <f t="shared" si="332"/>
        <v>8400</v>
      </c>
      <c r="I240" s="58">
        <v>0</v>
      </c>
      <c r="J240" s="59">
        <v>0.7</v>
      </c>
      <c r="K240" s="57">
        <f t="shared" ref="K240:K241" si="339">J240*1000</f>
        <v>700</v>
      </c>
      <c r="L240" s="57">
        <f t="shared" ref="L240" si="340">I240*K240</f>
        <v>0</v>
      </c>
      <c r="M240" s="57">
        <f t="shared" ref="M240:M241" si="341">L240*12</f>
        <v>0</v>
      </c>
      <c r="N240" s="58">
        <v>1</v>
      </c>
      <c r="O240" s="59">
        <v>0.7</v>
      </c>
      <c r="P240" s="57">
        <f t="shared" si="338"/>
        <v>700</v>
      </c>
      <c r="Q240" s="57">
        <f t="shared" si="335"/>
        <v>700</v>
      </c>
      <c r="R240" s="57">
        <f t="shared" si="336"/>
        <v>8400</v>
      </c>
    </row>
    <row r="241" spans="2:18" s="6" customFormat="1" x14ac:dyDescent="0.25">
      <c r="B241" s="28"/>
      <c r="C241" s="107" t="s">
        <v>11</v>
      </c>
      <c r="D241" s="58"/>
      <c r="E241" s="59"/>
      <c r="F241" s="57"/>
      <c r="G241" s="57"/>
      <c r="H241" s="57"/>
      <c r="I241" s="58">
        <v>1</v>
      </c>
      <c r="J241" s="108">
        <v>0.8</v>
      </c>
      <c r="K241" s="109">
        <f t="shared" si="339"/>
        <v>800</v>
      </c>
      <c r="L241" s="109">
        <f>I241*K241</f>
        <v>800</v>
      </c>
      <c r="M241" s="109">
        <f t="shared" si="341"/>
        <v>9600</v>
      </c>
      <c r="N241" s="58"/>
      <c r="O241" s="59"/>
      <c r="P241" s="57"/>
      <c r="Q241" s="57"/>
      <c r="R241" s="57"/>
    </row>
    <row r="242" spans="2:18" x14ac:dyDescent="0.25">
      <c r="B242" s="29">
        <v>4</v>
      </c>
      <c r="C242" s="69" t="s">
        <v>111</v>
      </c>
      <c r="D242" s="61">
        <f>SUM(D243:D247)</f>
        <v>10</v>
      </c>
      <c r="E242" s="61"/>
      <c r="F242" s="62"/>
      <c r="G242" s="62">
        <f>SUM(G243:G247)</f>
        <v>6100</v>
      </c>
      <c r="H242" s="62">
        <f>SUM(H243:H247)</f>
        <v>73200</v>
      </c>
      <c r="I242" s="61">
        <f>SUM(I243:I248)</f>
        <v>6</v>
      </c>
      <c r="J242" s="61"/>
      <c r="K242" s="62"/>
      <c r="L242" s="62">
        <f>SUM(L243:L248)</f>
        <v>5100</v>
      </c>
      <c r="M242" s="62">
        <f>SUM(M243:M248)</f>
        <v>61200</v>
      </c>
      <c r="N242" s="61">
        <f>SUM(N243:N247)</f>
        <v>10</v>
      </c>
      <c r="O242" s="61"/>
      <c r="P242" s="62"/>
      <c r="Q242" s="62">
        <f>SUM(Q243:Q247)</f>
        <v>6100</v>
      </c>
      <c r="R242" s="62">
        <f>SUM(R243:R247)</f>
        <v>73200</v>
      </c>
    </row>
    <row r="243" spans="2:18" s="6" customFormat="1" x14ac:dyDescent="0.25">
      <c r="B243" s="28"/>
      <c r="C243" s="68" t="s">
        <v>76</v>
      </c>
      <c r="D243" s="58">
        <v>1</v>
      </c>
      <c r="E243" s="59">
        <v>1</v>
      </c>
      <c r="F243" s="57">
        <f>E243*1000</f>
        <v>1000</v>
      </c>
      <c r="G243" s="57">
        <f t="shared" ref="G243:G247" si="342">D243*F243</f>
        <v>1000</v>
      </c>
      <c r="H243" s="57">
        <f t="shared" ref="H243:H247" si="343">G243*12</f>
        <v>12000</v>
      </c>
      <c r="I243" s="58">
        <v>1</v>
      </c>
      <c r="J243" s="108">
        <v>1.1000000000000001</v>
      </c>
      <c r="K243" s="109">
        <f t="shared" ref="K243:K245" si="344">J243*1000</f>
        <v>1100</v>
      </c>
      <c r="L243" s="109">
        <f>I243*K243</f>
        <v>1100</v>
      </c>
      <c r="M243" s="109">
        <f t="shared" ref="M243:M245" si="345">L243*12</f>
        <v>13200</v>
      </c>
      <c r="N243" s="58">
        <v>1</v>
      </c>
      <c r="O243" s="59">
        <v>1</v>
      </c>
      <c r="P243" s="57">
        <f>O243*1000</f>
        <v>1000</v>
      </c>
      <c r="Q243" s="57">
        <f t="shared" ref="Q243:Q247" si="346">N243*P243</f>
        <v>1000</v>
      </c>
      <c r="R243" s="57">
        <f t="shared" ref="R243:R247" si="347">Q243*12</f>
        <v>12000</v>
      </c>
    </row>
    <row r="244" spans="2:18" s="6" customFormat="1" x14ac:dyDescent="0.25">
      <c r="B244" s="28"/>
      <c r="C244" s="68" t="s">
        <v>3</v>
      </c>
      <c r="D244" s="58">
        <v>2</v>
      </c>
      <c r="E244" s="59">
        <v>0.65</v>
      </c>
      <c r="F244" s="57">
        <f t="shared" ref="F244:F247" si="348">E244*1000</f>
        <v>650</v>
      </c>
      <c r="G244" s="57">
        <f t="shared" si="342"/>
        <v>1300</v>
      </c>
      <c r="H244" s="57">
        <f t="shared" si="343"/>
        <v>15600</v>
      </c>
      <c r="I244" s="58">
        <v>2</v>
      </c>
      <c r="J244" s="108">
        <v>0.85</v>
      </c>
      <c r="K244" s="109">
        <f t="shared" si="344"/>
        <v>850</v>
      </c>
      <c r="L244" s="109">
        <f>I244*K244</f>
        <v>1700</v>
      </c>
      <c r="M244" s="109">
        <f t="shared" si="345"/>
        <v>20400</v>
      </c>
      <c r="N244" s="58">
        <v>2</v>
      </c>
      <c r="O244" s="59">
        <v>0.65</v>
      </c>
      <c r="P244" s="57">
        <f t="shared" ref="P244:P247" si="349">O244*1000</f>
        <v>650</v>
      </c>
      <c r="Q244" s="57">
        <f t="shared" si="346"/>
        <v>1300</v>
      </c>
      <c r="R244" s="57">
        <f t="shared" si="347"/>
        <v>15600</v>
      </c>
    </row>
    <row r="245" spans="2:18" s="6" customFormat="1" x14ac:dyDescent="0.25">
      <c r="B245" s="28"/>
      <c r="C245" s="68" t="s">
        <v>4</v>
      </c>
      <c r="D245" s="58">
        <v>4</v>
      </c>
      <c r="E245" s="59">
        <v>0.55000000000000004</v>
      </c>
      <c r="F245" s="57">
        <f t="shared" si="348"/>
        <v>550</v>
      </c>
      <c r="G245" s="57">
        <f t="shared" si="342"/>
        <v>2200</v>
      </c>
      <c r="H245" s="57">
        <f t="shared" si="343"/>
        <v>26400</v>
      </c>
      <c r="I245" s="58">
        <v>2</v>
      </c>
      <c r="J245" s="108">
        <v>0.75</v>
      </c>
      <c r="K245" s="109">
        <f t="shared" si="344"/>
        <v>750</v>
      </c>
      <c r="L245" s="109">
        <f>I245*K245</f>
        <v>1500</v>
      </c>
      <c r="M245" s="109">
        <f t="shared" si="345"/>
        <v>18000</v>
      </c>
      <c r="N245" s="58">
        <v>4</v>
      </c>
      <c r="O245" s="59">
        <v>0.55000000000000004</v>
      </c>
      <c r="P245" s="57">
        <f t="shared" si="349"/>
        <v>550</v>
      </c>
      <c r="Q245" s="57">
        <f t="shared" si="346"/>
        <v>2200</v>
      </c>
      <c r="R245" s="57">
        <f t="shared" si="347"/>
        <v>26400</v>
      </c>
    </row>
    <row r="246" spans="2:18" s="6" customFormat="1" x14ac:dyDescent="0.25">
      <c r="B246" s="28"/>
      <c r="C246" s="68" t="s">
        <v>8</v>
      </c>
      <c r="D246" s="58">
        <v>2</v>
      </c>
      <c r="E246" s="59">
        <v>0.45</v>
      </c>
      <c r="F246" s="57">
        <f t="shared" si="348"/>
        <v>450</v>
      </c>
      <c r="G246" s="57">
        <f t="shared" si="342"/>
        <v>900</v>
      </c>
      <c r="H246" s="57">
        <f t="shared" si="343"/>
        <v>10800</v>
      </c>
      <c r="I246" s="58">
        <v>0</v>
      </c>
      <c r="J246" s="108">
        <v>0.65</v>
      </c>
      <c r="K246" s="57">
        <f t="shared" ref="K246:K248" si="350">J246*1000</f>
        <v>650</v>
      </c>
      <c r="L246" s="57">
        <f t="shared" ref="L246:L247" si="351">I246*K246</f>
        <v>0</v>
      </c>
      <c r="M246" s="57">
        <f t="shared" ref="M246:M248" si="352">L246*12</f>
        <v>0</v>
      </c>
      <c r="N246" s="58">
        <v>2</v>
      </c>
      <c r="O246" s="59">
        <v>0.45</v>
      </c>
      <c r="P246" s="57">
        <f t="shared" si="349"/>
        <v>450</v>
      </c>
      <c r="Q246" s="57">
        <f t="shared" si="346"/>
        <v>900</v>
      </c>
      <c r="R246" s="57">
        <f t="shared" si="347"/>
        <v>10800</v>
      </c>
    </row>
    <row r="247" spans="2:18" s="6" customFormat="1" x14ac:dyDescent="0.25">
      <c r="B247" s="28"/>
      <c r="C247" s="68" t="s">
        <v>6</v>
      </c>
      <c r="D247" s="58">
        <v>1</v>
      </c>
      <c r="E247" s="59">
        <v>0.7</v>
      </c>
      <c r="F247" s="57">
        <f t="shared" si="348"/>
        <v>700</v>
      </c>
      <c r="G247" s="57">
        <f t="shared" si="342"/>
        <v>700</v>
      </c>
      <c r="H247" s="57">
        <f t="shared" si="343"/>
        <v>8400</v>
      </c>
      <c r="I247" s="58">
        <v>0</v>
      </c>
      <c r="J247" s="59">
        <v>0.7</v>
      </c>
      <c r="K247" s="57">
        <f t="shared" si="350"/>
        <v>700</v>
      </c>
      <c r="L247" s="57">
        <f t="shared" si="351"/>
        <v>0</v>
      </c>
      <c r="M247" s="57">
        <f t="shared" si="352"/>
        <v>0</v>
      </c>
      <c r="N247" s="58">
        <v>1</v>
      </c>
      <c r="O247" s="59">
        <v>0.7</v>
      </c>
      <c r="P247" s="57">
        <f t="shared" si="349"/>
        <v>700</v>
      </c>
      <c r="Q247" s="57">
        <f t="shared" si="346"/>
        <v>700</v>
      </c>
      <c r="R247" s="57">
        <f t="shared" si="347"/>
        <v>8400</v>
      </c>
    </row>
    <row r="248" spans="2:18" s="6" customFormat="1" x14ac:dyDescent="0.25">
      <c r="B248" s="28"/>
      <c r="C248" s="107" t="s">
        <v>11</v>
      </c>
      <c r="D248" s="58"/>
      <c r="E248" s="59"/>
      <c r="F248" s="57"/>
      <c r="G248" s="57"/>
      <c r="H248" s="57"/>
      <c r="I248" s="58">
        <v>1</v>
      </c>
      <c r="J248" s="108">
        <v>0.8</v>
      </c>
      <c r="K248" s="109">
        <f t="shared" si="350"/>
        <v>800</v>
      </c>
      <c r="L248" s="109">
        <f>I248*K248</f>
        <v>800</v>
      </c>
      <c r="M248" s="109">
        <f t="shared" si="352"/>
        <v>9600</v>
      </c>
      <c r="N248" s="58"/>
      <c r="O248" s="59"/>
      <c r="P248" s="57"/>
      <c r="Q248" s="57"/>
      <c r="R248" s="57"/>
    </row>
    <row r="249" spans="2:18" ht="30" x14ac:dyDescent="0.25">
      <c r="B249" s="29">
        <v>5</v>
      </c>
      <c r="C249" s="69" t="s">
        <v>112</v>
      </c>
      <c r="D249" s="61">
        <f>SUM(D250:D254)</f>
        <v>7</v>
      </c>
      <c r="E249" s="61"/>
      <c r="F249" s="62"/>
      <c r="G249" s="62">
        <f>SUM(G250:G254)</f>
        <v>4350</v>
      </c>
      <c r="H249" s="62">
        <f>SUM(H250:H254)</f>
        <v>52200</v>
      </c>
      <c r="I249" s="61">
        <f>SUM(I250:I255)</f>
        <v>6</v>
      </c>
      <c r="J249" s="61"/>
      <c r="K249" s="62"/>
      <c r="L249" s="62">
        <f>SUM(L250:L255)</f>
        <v>4900</v>
      </c>
      <c r="M249" s="62">
        <f>SUM(M250:M255)</f>
        <v>58800</v>
      </c>
      <c r="N249" s="61">
        <f>SUM(N250:N254)</f>
        <v>7</v>
      </c>
      <c r="O249" s="61"/>
      <c r="P249" s="62"/>
      <c r="Q249" s="62">
        <f>SUM(Q250:Q254)</f>
        <v>4350</v>
      </c>
      <c r="R249" s="62">
        <f>SUM(R250:R254)</f>
        <v>52200</v>
      </c>
    </row>
    <row r="250" spans="2:18" s="6" customFormat="1" x14ac:dyDescent="0.25">
      <c r="B250" s="28"/>
      <c r="C250" s="68" t="s">
        <v>76</v>
      </c>
      <c r="D250" s="58">
        <v>1</v>
      </c>
      <c r="E250" s="59">
        <v>1</v>
      </c>
      <c r="F250" s="57">
        <f>E250*1000</f>
        <v>1000</v>
      </c>
      <c r="G250" s="57">
        <f t="shared" ref="G250:G254" si="353">D250*F250</f>
        <v>1000</v>
      </c>
      <c r="H250" s="57">
        <f t="shared" ref="H250:H254" si="354">G250*12</f>
        <v>12000</v>
      </c>
      <c r="I250" s="58">
        <v>1</v>
      </c>
      <c r="J250" s="108">
        <v>1.1000000000000001</v>
      </c>
      <c r="K250" s="109">
        <f t="shared" ref="K250:K253" si="355">J250*1000</f>
        <v>1100</v>
      </c>
      <c r="L250" s="109">
        <f>I250*K250</f>
        <v>1100</v>
      </c>
      <c r="M250" s="109">
        <f t="shared" ref="M250:M253" si="356">L250*12</f>
        <v>13200</v>
      </c>
      <c r="N250" s="58">
        <v>1</v>
      </c>
      <c r="O250" s="59">
        <v>1</v>
      </c>
      <c r="P250" s="57">
        <f>O250*1000</f>
        <v>1000</v>
      </c>
      <c r="Q250" s="57">
        <f t="shared" ref="Q250:Q254" si="357">N250*P250</f>
        <v>1000</v>
      </c>
      <c r="R250" s="57">
        <f t="shared" ref="R250:R254" si="358">Q250*12</f>
        <v>12000</v>
      </c>
    </row>
    <row r="251" spans="2:18" s="6" customFormat="1" x14ac:dyDescent="0.25">
      <c r="B251" s="28"/>
      <c r="C251" s="68" t="s">
        <v>3</v>
      </c>
      <c r="D251" s="58">
        <v>1</v>
      </c>
      <c r="E251" s="59">
        <v>0.65</v>
      </c>
      <c r="F251" s="57">
        <f t="shared" ref="F251:F254" si="359">E251*1000</f>
        <v>650</v>
      </c>
      <c r="G251" s="57">
        <f t="shared" si="353"/>
        <v>650</v>
      </c>
      <c r="H251" s="57">
        <f t="shared" si="354"/>
        <v>7800</v>
      </c>
      <c r="I251" s="58">
        <v>1</v>
      </c>
      <c r="J251" s="108">
        <v>0.85</v>
      </c>
      <c r="K251" s="109">
        <f t="shared" si="355"/>
        <v>850</v>
      </c>
      <c r="L251" s="109">
        <f>I251*K251</f>
        <v>850</v>
      </c>
      <c r="M251" s="109">
        <f t="shared" si="356"/>
        <v>10200</v>
      </c>
      <c r="N251" s="58">
        <v>1</v>
      </c>
      <c r="O251" s="59">
        <v>0.65</v>
      </c>
      <c r="P251" s="57">
        <f t="shared" ref="P251:P254" si="360">O251*1000</f>
        <v>650</v>
      </c>
      <c r="Q251" s="57">
        <f t="shared" si="357"/>
        <v>650</v>
      </c>
      <c r="R251" s="57">
        <f t="shared" si="358"/>
        <v>7800</v>
      </c>
    </row>
    <row r="252" spans="2:18" s="6" customFormat="1" x14ac:dyDescent="0.25">
      <c r="B252" s="28"/>
      <c r="C252" s="68" t="s">
        <v>77</v>
      </c>
      <c r="D252" s="58">
        <v>2</v>
      </c>
      <c r="E252" s="59">
        <v>0.55000000000000004</v>
      </c>
      <c r="F252" s="57">
        <f t="shared" si="359"/>
        <v>550</v>
      </c>
      <c r="G252" s="57">
        <f t="shared" si="353"/>
        <v>1100</v>
      </c>
      <c r="H252" s="57">
        <f t="shared" si="354"/>
        <v>13200</v>
      </c>
      <c r="I252" s="58">
        <v>2</v>
      </c>
      <c r="J252" s="108">
        <v>0.75</v>
      </c>
      <c r="K252" s="109">
        <f t="shared" si="355"/>
        <v>750</v>
      </c>
      <c r="L252" s="109">
        <f>I252*K252</f>
        <v>1500</v>
      </c>
      <c r="M252" s="109">
        <f t="shared" si="356"/>
        <v>18000</v>
      </c>
      <c r="N252" s="58">
        <v>2</v>
      </c>
      <c r="O252" s="59">
        <v>0.55000000000000004</v>
      </c>
      <c r="P252" s="57">
        <f t="shared" si="360"/>
        <v>550</v>
      </c>
      <c r="Q252" s="57">
        <f t="shared" si="357"/>
        <v>1100</v>
      </c>
      <c r="R252" s="57">
        <f t="shared" si="358"/>
        <v>13200</v>
      </c>
    </row>
    <row r="253" spans="2:18" s="6" customFormat="1" x14ac:dyDescent="0.25">
      <c r="B253" s="28"/>
      <c r="C253" s="68" t="s">
        <v>8</v>
      </c>
      <c r="D253" s="58">
        <v>2</v>
      </c>
      <c r="E253" s="59">
        <v>0.45</v>
      </c>
      <c r="F253" s="57">
        <f t="shared" si="359"/>
        <v>450</v>
      </c>
      <c r="G253" s="57">
        <f t="shared" si="353"/>
        <v>900</v>
      </c>
      <c r="H253" s="57">
        <f t="shared" si="354"/>
        <v>10800</v>
      </c>
      <c r="I253" s="58">
        <v>1</v>
      </c>
      <c r="J253" s="108">
        <v>0.65</v>
      </c>
      <c r="K253" s="109">
        <f t="shared" si="355"/>
        <v>650</v>
      </c>
      <c r="L253" s="109">
        <f>I253*K253</f>
        <v>650</v>
      </c>
      <c r="M253" s="109">
        <f t="shared" si="356"/>
        <v>7800</v>
      </c>
      <c r="N253" s="58">
        <v>2</v>
      </c>
      <c r="O253" s="59">
        <v>0.45</v>
      </c>
      <c r="P253" s="57">
        <f t="shared" si="360"/>
        <v>450</v>
      </c>
      <c r="Q253" s="57">
        <f t="shared" si="357"/>
        <v>900</v>
      </c>
      <c r="R253" s="57">
        <f t="shared" si="358"/>
        <v>10800</v>
      </c>
    </row>
    <row r="254" spans="2:18" s="6" customFormat="1" x14ac:dyDescent="0.25">
      <c r="B254" s="28"/>
      <c r="C254" s="68" t="s">
        <v>6</v>
      </c>
      <c r="D254" s="58">
        <v>1</v>
      </c>
      <c r="E254" s="59">
        <v>0.7</v>
      </c>
      <c r="F254" s="57">
        <f t="shared" si="359"/>
        <v>700</v>
      </c>
      <c r="G254" s="57">
        <f t="shared" si="353"/>
        <v>700</v>
      </c>
      <c r="H254" s="57">
        <f t="shared" si="354"/>
        <v>8400</v>
      </c>
      <c r="I254" s="58">
        <v>0</v>
      </c>
      <c r="J254" s="59">
        <v>0.7</v>
      </c>
      <c r="K254" s="57">
        <f t="shared" ref="K254:K255" si="361">J254*1000</f>
        <v>700</v>
      </c>
      <c r="L254" s="57">
        <f t="shared" ref="L254" si="362">I254*K254</f>
        <v>0</v>
      </c>
      <c r="M254" s="57">
        <f t="shared" ref="M254:M255" si="363">L254*12</f>
        <v>0</v>
      </c>
      <c r="N254" s="58">
        <v>1</v>
      </c>
      <c r="O254" s="59">
        <v>0.7</v>
      </c>
      <c r="P254" s="57">
        <f t="shared" si="360"/>
        <v>700</v>
      </c>
      <c r="Q254" s="57">
        <f t="shared" si="357"/>
        <v>700</v>
      </c>
      <c r="R254" s="57">
        <f t="shared" si="358"/>
        <v>8400</v>
      </c>
    </row>
    <row r="255" spans="2:18" s="6" customFormat="1" x14ac:dyDescent="0.25">
      <c r="B255" s="28"/>
      <c r="C255" s="107" t="s">
        <v>11</v>
      </c>
      <c r="D255" s="58"/>
      <c r="E255" s="59"/>
      <c r="F255" s="57"/>
      <c r="G255" s="57"/>
      <c r="H255" s="57"/>
      <c r="I255" s="58">
        <v>1</v>
      </c>
      <c r="J255" s="108">
        <v>0.8</v>
      </c>
      <c r="K255" s="109">
        <f t="shared" si="361"/>
        <v>800</v>
      </c>
      <c r="L255" s="109">
        <f>I255*K255</f>
        <v>800</v>
      </c>
      <c r="M255" s="109">
        <f t="shared" si="363"/>
        <v>9600</v>
      </c>
      <c r="N255" s="58"/>
      <c r="O255" s="59"/>
      <c r="P255" s="57"/>
      <c r="Q255" s="57"/>
      <c r="R255" s="57"/>
    </row>
    <row r="256" spans="2:18" ht="30" x14ac:dyDescent="0.25">
      <c r="B256" s="29">
        <v>6</v>
      </c>
      <c r="C256" s="69" t="s">
        <v>113</v>
      </c>
      <c r="D256" s="61">
        <f>SUM(D257:D261)</f>
        <v>8</v>
      </c>
      <c r="E256" s="61"/>
      <c r="F256" s="62"/>
      <c r="G256" s="62">
        <f>SUM(G257:G261)</f>
        <v>5100</v>
      </c>
      <c r="H256" s="62">
        <f>SUM(H257:H261)</f>
        <v>61200</v>
      </c>
      <c r="I256" s="61">
        <f>SUM(I257:I262)</f>
        <v>6</v>
      </c>
      <c r="J256" s="61"/>
      <c r="K256" s="62"/>
      <c r="L256" s="62">
        <f>SUM(L257:L262)</f>
        <v>5100</v>
      </c>
      <c r="M256" s="62">
        <f>SUM(M257:M262)</f>
        <v>61200</v>
      </c>
      <c r="N256" s="61">
        <f>SUM(N257:N261)</f>
        <v>8</v>
      </c>
      <c r="O256" s="61"/>
      <c r="P256" s="62"/>
      <c r="Q256" s="62">
        <f>SUM(Q257:Q261)</f>
        <v>5100</v>
      </c>
      <c r="R256" s="62">
        <f>SUM(R257:R261)</f>
        <v>61200</v>
      </c>
    </row>
    <row r="257" spans="2:18" s="6" customFormat="1" x14ac:dyDescent="0.25">
      <c r="B257" s="28"/>
      <c r="C257" s="68" t="s">
        <v>76</v>
      </c>
      <c r="D257" s="58">
        <v>1</v>
      </c>
      <c r="E257" s="59">
        <v>1</v>
      </c>
      <c r="F257" s="57">
        <f>E257*1000</f>
        <v>1000</v>
      </c>
      <c r="G257" s="57">
        <f t="shared" ref="G257:G261" si="364">D257*F257</f>
        <v>1000</v>
      </c>
      <c r="H257" s="57">
        <f t="shared" ref="H257:H261" si="365">G257*12</f>
        <v>12000</v>
      </c>
      <c r="I257" s="58">
        <v>1</v>
      </c>
      <c r="J257" s="108">
        <v>1.1000000000000001</v>
      </c>
      <c r="K257" s="109">
        <f t="shared" ref="K257:K259" si="366">J257*1000</f>
        <v>1100</v>
      </c>
      <c r="L257" s="109">
        <f>I257*K257</f>
        <v>1100</v>
      </c>
      <c r="M257" s="109">
        <f t="shared" ref="M257:M259" si="367">L257*12</f>
        <v>13200</v>
      </c>
      <c r="N257" s="58">
        <v>1</v>
      </c>
      <c r="O257" s="59">
        <v>1</v>
      </c>
      <c r="P257" s="57">
        <f>O257*1000</f>
        <v>1000</v>
      </c>
      <c r="Q257" s="57">
        <f t="shared" ref="Q257:Q261" si="368">N257*P257</f>
        <v>1000</v>
      </c>
      <c r="R257" s="57">
        <f t="shared" ref="R257:R261" si="369">Q257*12</f>
        <v>12000</v>
      </c>
    </row>
    <row r="258" spans="2:18" s="6" customFormat="1" x14ac:dyDescent="0.25">
      <c r="B258" s="28"/>
      <c r="C258" s="68" t="s">
        <v>3</v>
      </c>
      <c r="D258" s="58">
        <v>2</v>
      </c>
      <c r="E258" s="59">
        <v>0.65</v>
      </c>
      <c r="F258" s="57">
        <f t="shared" ref="F258:F261" si="370">E258*1000</f>
        <v>650</v>
      </c>
      <c r="G258" s="57">
        <f t="shared" si="364"/>
        <v>1300</v>
      </c>
      <c r="H258" s="57">
        <f t="shared" si="365"/>
        <v>15600</v>
      </c>
      <c r="I258" s="58">
        <v>2</v>
      </c>
      <c r="J258" s="108">
        <v>0.85</v>
      </c>
      <c r="K258" s="109">
        <f t="shared" si="366"/>
        <v>850</v>
      </c>
      <c r="L258" s="109">
        <f>I258*K258</f>
        <v>1700</v>
      </c>
      <c r="M258" s="109">
        <f t="shared" si="367"/>
        <v>20400</v>
      </c>
      <c r="N258" s="58">
        <v>2</v>
      </c>
      <c r="O258" s="59">
        <v>0.65</v>
      </c>
      <c r="P258" s="57">
        <f t="shared" ref="P258:P261" si="371">O258*1000</f>
        <v>650</v>
      </c>
      <c r="Q258" s="57">
        <f t="shared" si="368"/>
        <v>1300</v>
      </c>
      <c r="R258" s="57">
        <f t="shared" si="369"/>
        <v>15600</v>
      </c>
    </row>
    <row r="259" spans="2:18" s="6" customFormat="1" x14ac:dyDescent="0.25">
      <c r="B259" s="28"/>
      <c r="C259" s="68" t="s">
        <v>77</v>
      </c>
      <c r="D259" s="58">
        <v>3</v>
      </c>
      <c r="E259" s="59">
        <v>0.55000000000000004</v>
      </c>
      <c r="F259" s="57">
        <f t="shared" si="370"/>
        <v>550</v>
      </c>
      <c r="G259" s="57">
        <f t="shared" si="364"/>
        <v>1650</v>
      </c>
      <c r="H259" s="57">
        <f t="shared" si="365"/>
        <v>19800</v>
      </c>
      <c r="I259" s="58">
        <v>2</v>
      </c>
      <c r="J259" s="108">
        <v>0.75</v>
      </c>
      <c r="K259" s="109">
        <f t="shared" si="366"/>
        <v>750</v>
      </c>
      <c r="L259" s="109">
        <f>I259*K259</f>
        <v>1500</v>
      </c>
      <c r="M259" s="109">
        <f t="shared" si="367"/>
        <v>18000</v>
      </c>
      <c r="N259" s="58">
        <v>3</v>
      </c>
      <c r="O259" s="59">
        <v>0.55000000000000004</v>
      </c>
      <c r="P259" s="57">
        <f t="shared" si="371"/>
        <v>550</v>
      </c>
      <c r="Q259" s="57">
        <f t="shared" si="368"/>
        <v>1650</v>
      </c>
      <c r="R259" s="57">
        <f t="shared" si="369"/>
        <v>19800</v>
      </c>
    </row>
    <row r="260" spans="2:18" s="6" customFormat="1" x14ac:dyDescent="0.25">
      <c r="B260" s="28"/>
      <c r="C260" s="68" t="s">
        <v>8</v>
      </c>
      <c r="D260" s="58">
        <v>1</v>
      </c>
      <c r="E260" s="59">
        <v>0.45</v>
      </c>
      <c r="F260" s="57">
        <f t="shared" si="370"/>
        <v>450</v>
      </c>
      <c r="G260" s="57">
        <f t="shared" si="364"/>
        <v>450</v>
      </c>
      <c r="H260" s="57">
        <f t="shared" si="365"/>
        <v>5400</v>
      </c>
      <c r="I260" s="58">
        <v>0</v>
      </c>
      <c r="J260" s="108">
        <v>0.65</v>
      </c>
      <c r="K260" s="57">
        <f t="shared" ref="K260:K262" si="372">J260*1000</f>
        <v>650</v>
      </c>
      <c r="L260" s="57">
        <f t="shared" ref="L260:L261" si="373">I260*K260</f>
        <v>0</v>
      </c>
      <c r="M260" s="57">
        <f t="shared" ref="M260:M262" si="374">L260*12</f>
        <v>0</v>
      </c>
      <c r="N260" s="58">
        <v>1</v>
      </c>
      <c r="O260" s="59">
        <v>0.45</v>
      </c>
      <c r="P260" s="57">
        <f t="shared" si="371"/>
        <v>450</v>
      </c>
      <c r="Q260" s="57">
        <f t="shared" si="368"/>
        <v>450</v>
      </c>
      <c r="R260" s="57">
        <f t="shared" si="369"/>
        <v>5400</v>
      </c>
    </row>
    <row r="261" spans="2:18" s="6" customFormat="1" x14ac:dyDescent="0.25">
      <c r="B261" s="28"/>
      <c r="C261" s="68" t="s">
        <v>6</v>
      </c>
      <c r="D261" s="58">
        <v>1</v>
      </c>
      <c r="E261" s="59">
        <v>0.7</v>
      </c>
      <c r="F261" s="57">
        <f t="shared" si="370"/>
        <v>700</v>
      </c>
      <c r="G261" s="57">
        <f t="shared" si="364"/>
        <v>700</v>
      </c>
      <c r="H261" s="57">
        <f t="shared" si="365"/>
        <v>8400</v>
      </c>
      <c r="I261" s="58">
        <v>0</v>
      </c>
      <c r="J261" s="59">
        <v>0.7</v>
      </c>
      <c r="K261" s="57">
        <f t="shared" si="372"/>
        <v>700</v>
      </c>
      <c r="L261" s="57">
        <f t="shared" si="373"/>
        <v>0</v>
      </c>
      <c r="M261" s="57">
        <f t="shared" si="374"/>
        <v>0</v>
      </c>
      <c r="N261" s="58">
        <v>1</v>
      </c>
      <c r="O261" s="59">
        <v>0.7</v>
      </c>
      <c r="P261" s="57">
        <f t="shared" si="371"/>
        <v>700</v>
      </c>
      <c r="Q261" s="57">
        <f t="shared" si="368"/>
        <v>700</v>
      </c>
      <c r="R261" s="57">
        <f t="shared" si="369"/>
        <v>8400</v>
      </c>
    </row>
    <row r="262" spans="2:18" s="6" customFormat="1" x14ac:dyDescent="0.25">
      <c r="B262" s="28"/>
      <c r="C262" s="107" t="s">
        <v>11</v>
      </c>
      <c r="D262" s="58"/>
      <c r="E262" s="59"/>
      <c r="F262" s="57"/>
      <c r="G262" s="57"/>
      <c r="H262" s="57"/>
      <c r="I262" s="58">
        <v>1</v>
      </c>
      <c r="J262" s="108">
        <v>0.8</v>
      </c>
      <c r="K262" s="109">
        <f t="shared" si="372"/>
        <v>800</v>
      </c>
      <c r="L262" s="109">
        <f>I262*K262</f>
        <v>800</v>
      </c>
      <c r="M262" s="109">
        <f t="shared" si="374"/>
        <v>9600</v>
      </c>
      <c r="N262" s="58"/>
      <c r="O262" s="59"/>
      <c r="P262" s="57"/>
      <c r="Q262" s="57"/>
      <c r="R262" s="57"/>
    </row>
    <row r="263" spans="2:18" ht="30" x14ac:dyDescent="0.25">
      <c r="B263" s="29">
        <v>7</v>
      </c>
      <c r="C263" s="69" t="s">
        <v>114</v>
      </c>
      <c r="D263" s="61">
        <f>SUM(D264:D268)</f>
        <v>11</v>
      </c>
      <c r="E263" s="61"/>
      <c r="F263" s="62"/>
      <c r="G263" s="62">
        <f>SUM(G264:G268)</f>
        <v>6650</v>
      </c>
      <c r="H263" s="62">
        <f>SUM(H264:H268)</f>
        <v>79800</v>
      </c>
      <c r="I263" s="61">
        <f>SUM(I264:I269)</f>
        <v>6</v>
      </c>
      <c r="J263" s="61"/>
      <c r="K263" s="62"/>
      <c r="L263" s="62">
        <f>SUM(L264:L269)</f>
        <v>5100</v>
      </c>
      <c r="M263" s="62">
        <f>SUM(M264:M269)</f>
        <v>61200</v>
      </c>
      <c r="N263" s="61">
        <f>SUM(N264:N268)</f>
        <v>11</v>
      </c>
      <c r="O263" s="61"/>
      <c r="P263" s="62"/>
      <c r="Q263" s="62">
        <f>SUM(Q264:Q268)</f>
        <v>6650</v>
      </c>
      <c r="R263" s="62">
        <f>SUM(R264:R268)</f>
        <v>79800</v>
      </c>
    </row>
    <row r="264" spans="2:18" s="6" customFormat="1" x14ac:dyDescent="0.25">
      <c r="B264" s="28"/>
      <c r="C264" s="68" t="s">
        <v>76</v>
      </c>
      <c r="D264" s="58">
        <v>1</v>
      </c>
      <c r="E264" s="59">
        <v>1</v>
      </c>
      <c r="F264" s="57">
        <f>E264*1000</f>
        <v>1000</v>
      </c>
      <c r="G264" s="57">
        <f t="shared" ref="G264:G268" si="375">D264*F264</f>
        <v>1000</v>
      </c>
      <c r="H264" s="57">
        <f t="shared" ref="H264:H268" si="376">G264*12</f>
        <v>12000</v>
      </c>
      <c r="I264" s="58">
        <v>1</v>
      </c>
      <c r="J264" s="108">
        <v>1.1000000000000001</v>
      </c>
      <c r="K264" s="109">
        <f t="shared" ref="K264:K266" si="377">J264*1000</f>
        <v>1100</v>
      </c>
      <c r="L264" s="109">
        <f>I264*K264</f>
        <v>1100</v>
      </c>
      <c r="M264" s="109">
        <f t="shared" ref="M264:M266" si="378">L264*12</f>
        <v>13200</v>
      </c>
      <c r="N264" s="58">
        <v>1</v>
      </c>
      <c r="O264" s="59">
        <v>1</v>
      </c>
      <c r="P264" s="57">
        <f>O264*1000</f>
        <v>1000</v>
      </c>
      <c r="Q264" s="57">
        <f t="shared" ref="Q264:Q268" si="379">N264*P264</f>
        <v>1000</v>
      </c>
      <c r="R264" s="57">
        <f t="shared" ref="R264:R268" si="380">Q264*12</f>
        <v>12000</v>
      </c>
    </row>
    <row r="265" spans="2:18" s="6" customFormat="1" x14ac:dyDescent="0.25">
      <c r="B265" s="28"/>
      <c r="C265" s="68" t="s">
        <v>19</v>
      </c>
      <c r="D265" s="58">
        <v>2</v>
      </c>
      <c r="E265" s="59">
        <v>0.65</v>
      </c>
      <c r="F265" s="57">
        <f t="shared" ref="F265:F268" si="381">E265*1000</f>
        <v>650</v>
      </c>
      <c r="G265" s="57">
        <f t="shared" si="375"/>
        <v>1300</v>
      </c>
      <c r="H265" s="57">
        <f t="shared" si="376"/>
        <v>15600</v>
      </c>
      <c r="I265" s="58">
        <v>2</v>
      </c>
      <c r="J265" s="108">
        <v>0.85</v>
      </c>
      <c r="K265" s="109">
        <f t="shared" si="377"/>
        <v>850</v>
      </c>
      <c r="L265" s="109">
        <f>I265*K265</f>
        <v>1700</v>
      </c>
      <c r="M265" s="109">
        <f t="shared" si="378"/>
        <v>20400</v>
      </c>
      <c r="N265" s="58">
        <v>2</v>
      </c>
      <c r="O265" s="59">
        <v>0.65</v>
      </c>
      <c r="P265" s="57">
        <f t="shared" ref="P265:P268" si="382">O265*1000</f>
        <v>650</v>
      </c>
      <c r="Q265" s="57">
        <f t="shared" si="379"/>
        <v>1300</v>
      </c>
      <c r="R265" s="57">
        <f t="shared" si="380"/>
        <v>15600</v>
      </c>
    </row>
    <row r="266" spans="2:18" s="6" customFormat="1" x14ac:dyDescent="0.25">
      <c r="B266" s="28"/>
      <c r="C266" s="68" t="s">
        <v>77</v>
      </c>
      <c r="D266" s="58">
        <v>5</v>
      </c>
      <c r="E266" s="59">
        <v>0.55000000000000004</v>
      </c>
      <c r="F266" s="57">
        <f t="shared" si="381"/>
        <v>550</v>
      </c>
      <c r="G266" s="57">
        <f t="shared" si="375"/>
        <v>2750</v>
      </c>
      <c r="H266" s="57">
        <f t="shared" si="376"/>
        <v>33000</v>
      </c>
      <c r="I266" s="58">
        <v>2</v>
      </c>
      <c r="J266" s="108">
        <v>0.75</v>
      </c>
      <c r="K266" s="109">
        <f t="shared" si="377"/>
        <v>750</v>
      </c>
      <c r="L266" s="109">
        <f>I266*K266</f>
        <v>1500</v>
      </c>
      <c r="M266" s="109">
        <f t="shared" si="378"/>
        <v>18000</v>
      </c>
      <c r="N266" s="58">
        <v>5</v>
      </c>
      <c r="O266" s="59">
        <v>0.55000000000000004</v>
      </c>
      <c r="P266" s="57">
        <f t="shared" si="382"/>
        <v>550</v>
      </c>
      <c r="Q266" s="57">
        <f t="shared" si="379"/>
        <v>2750</v>
      </c>
      <c r="R266" s="57">
        <f t="shared" si="380"/>
        <v>33000</v>
      </c>
    </row>
    <row r="267" spans="2:18" s="6" customFormat="1" x14ac:dyDescent="0.25">
      <c r="B267" s="28"/>
      <c r="C267" s="68" t="s">
        <v>8</v>
      </c>
      <c r="D267" s="58">
        <v>2</v>
      </c>
      <c r="E267" s="59">
        <v>0.45</v>
      </c>
      <c r="F267" s="57">
        <f t="shared" si="381"/>
        <v>450</v>
      </c>
      <c r="G267" s="57">
        <f t="shared" si="375"/>
        <v>900</v>
      </c>
      <c r="H267" s="57">
        <f t="shared" si="376"/>
        <v>10800</v>
      </c>
      <c r="I267" s="58">
        <v>0</v>
      </c>
      <c r="J267" s="108">
        <v>0.65</v>
      </c>
      <c r="K267" s="57">
        <f t="shared" ref="K267:K269" si="383">J267*1000</f>
        <v>650</v>
      </c>
      <c r="L267" s="57">
        <f t="shared" ref="L267:L268" si="384">I267*K267</f>
        <v>0</v>
      </c>
      <c r="M267" s="57">
        <f t="shared" ref="M267:M269" si="385">L267*12</f>
        <v>0</v>
      </c>
      <c r="N267" s="58">
        <v>2</v>
      </c>
      <c r="O267" s="59">
        <v>0.45</v>
      </c>
      <c r="P267" s="57">
        <f t="shared" si="382"/>
        <v>450</v>
      </c>
      <c r="Q267" s="57">
        <f t="shared" si="379"/>
        <v>900</v>
      </c>
      <c r="R267" s="57">
        <f t="shared" si="380"/>
        <v>10800</v>
      </c>
    </row>
    <row r="268" spans="2:18" s="6" customFormat="1" x14ac:dyDescent="0.25">
      <c r="B268" s="28"/>
      <c r="C268" s="68" t="s">
        <v>6</v>
      </c>
      <c r="D268" s="58">
        <v>1</v>
      </c>
      <c r="E268" s="59">
        <v>0.7</v>
      </c>
      <c r="F268" s="57">
        <f t="shared" si="381"/>
        <v>700</v>
      </c>
      <c r="G268" s="57">
        <f t="shared" si="375"/>
        <v>700</v>
      </c>
      <c r="H268" s="57">
        <f t="shared" si="376"/>
        <v>8400</v>
      </c>
      <c r="I268" s="58">
        <v>0</v>
      </c>
      <c r="J268" s="59">
        <v>0.7</v>
      </c>
      <c r="K268" s="57">
        <f t="shared" si="383"/>
        <v>700</v>
      </c>
      <c r="L268" s="57">
        <f t="shared" si="384"/>
        <v>0</v>
      </c>
      <c r="M268" s="57">
        <f t="shared" si="385"/>
        <v>0</v>
      </c>
      <c r="N268" s="58">
        <v>1</v>
      </c>
      <c r="O268" s="59">
        <v>0.7</v>
      </c>
      <c r="P268" s="57">
        <f t="shared" si="382"/>
        <v>700</v>
      </c>
      <c r="Q268" s="57">
        <f t="shared" si="379"/>
        <v>700</v>
      </c>
      <c r="R268" s="57">
        <f t="shared" si="380"/>
        <v>8400</v>
      </c>
    </row>
    <row r="269" spans="2:18" s="6" customFormat="1" x14ac:dyDescent="0.25">
      <c r="B269" s="28"/>
      <c r="C269" s="107" t="s">
        <v>11</v>
      </c>
      <c r="D269" s="58"/>
      <c r="E269" s="59"/>
      <c r="F269" s="57"/>
      <c r="G269" s="57"/>
      <c r="H269" s="57"/>
      <c r="I269" s="58">
        <v>1</v>
      </c>
      <c r="J269" s="108">
        <v>0.8</v>
      </c>
      <c r="K269" s="109">
        <f t="shared" si="383"/>
        <v>800</v>
      </c>
      <c r="L269" s="109">
        <f>I269*K269</f>
        <v>800</v>
      </c>
      <c r="M269" s="109">
        <f t="shared" si="385"/>
        <v>9600</v>
      </c>
      <c r="N269" s="58"/>
      <c r="O269" s="59"/>
      <c r="P269" s="57"/>
      <c r="Q269" s="57"/>
      <c r="R269" s="57"/>
    </row>
    <row r="270" spans="2:18" ht="25.5" customHeight="1" x14ac:dyDescent="0.25">
      <c r="B270" s="42" t="s">
        <v>174</v>
      </c>
      <c r="C270" s="66" t="s">
        <v>115</v>
      </c>
      <c r="D270" s="42">
        <f>SUM(D271:D280)</f>
        <v>24</v>
      </c>
      <c r="E270" s="42"/>
      <c r="F270" s="54"/>
      <c r="G270" s="54">
        <f>SUM(G271:G280)</f>
        <v>18400</v>
      </c>
      <c r="H270" s="54">
        <f>SUM(H271:H280)</f>
        <v>220800</v>
      </c>
      <c r="I270" s="42">
        <f>SUM(I271:I280)</f>
        <v>15</v>
      </c>
      <c r="J270" s="42"/>
      <c r="K270" s="54"/>
      <c r="L270" s="54">
        <f>SUM(L271:L280)</f>
        <v>12300</v>
      </c>
      <c r="M270" s="54">
        <f>SUM(M271:M280)</f>
        <v>147600</v>
      </c>
      <c r="N270" s="42">
        <f>SUM(N271:N280)</f>
        <v>24</v>
      </c>
      <c r="O270" s="42"/>
      <c r="P270" s="54"/>
      <c r="Q270" s="54">
        <f>SUM(Q271:Q280)</f>
        <v>18400</v>
      </c>
      <c r="R270" s="54">
        <f>SUM(R271:R280)</f>
        <v>220800</v>
      </c>
    </row>
    <row r="271" spans="2:18" s="6" customFormat="1" x14ac:dyDescent="0.25">
      <c r="B271" s="28"/>
      <c r="C271" s="68" t="s">
        <v>71</v>
      </c>
      <c r="D271" s="58">
        <v>1</v>
      </c>
      <c r="E271" s="59">
        <v>1.8</v>
      </c>
      <c r="F271" s="57">
        <f>E271*1000</f>
        <v>1800</v>
      </c>
      <c r="G271" s="57">
        <f t="shared" ref="G271:G280" si="386">D271*F271</f>
        <v>1800</v>
      </c>
      <c r="H271" s="57">
        <f t="shared" ref="H271:H280" si="387">G271*12</f>
        <v>21600</v>
      </c>
      <c r="I271" s="58">
        <v>1</v>
      </c>
      <c r="J271" s="59">
        <v>1.8</v>
      </c>
      <c r="K271" s="57">
        <f>J271*1000</f>
        <v>1800</v>
      </c>
      <c r="L271" s="57">
        <f t="shared" ref="L271:L280" si="388">I271*K271</f>
        <v>1800</v>
      </c>
      <c r="M271" s="57">
        <f t="shared" ref="M271:M280" si="389">L271*12</f>
        <v>21600</v>
      </c>
      <c r="N271" s="58">
        <v>1</v>
      </c>
      <c r="O271" s="59">
        <v>1.8</v>
      </c>
      <c r="P271" s="57">
        <f>O271*1000</f>
        <v>1800</v>
      </c>
      <c r="Q271" s="57">
        <f t="shared" ref="Q271:Q280" si="390">N271*P271</f>
        <v>1800</v>
      </c>
      <c r="R271" s="57">
        <f t="shared" ref="R271:R280" si="391">Q271*12</f>
        <v>21600</v>
      </c>
    </row>
    <row r="272" spans="2:18" s="6" customFormat="1" x14ac:dyDescent="0.25">
      <c r="B272" s="28"/>
      <c r="C272" s="68" t="s">
        <v>2</v>
      </c>
      <c r="D272" s="58">
        <v>1</v>
      </c>
      <c r="E272" s="59">
        <v>1.3</v>
      </c>
      <c r="F272" s="57">
        <f t="shared" ref="F272:F280" si="392">E272*1000</f>
        <v>1300</v>
      </c>
      <c r="G272" s="57">
        <f t="shared" si="386"/>
        <v>1300</v>
      </c>
      <c r="H272" s="57">
        <f t="shared" si="387"/>
        <v>15600</v>
      </c>
      <c r="I272" s="58">
        <v>0</v>
      </c>
      <c r="J272" s="59">
        <v>1.3</v>
      </c>
      <c r="K272" s="57">
        <f t="shared" ref="K272:K280" si="393">J272*1000</f>
        <v>1300</v>
      </c>
      <c r="L272" s="57">
        <f t="shared" si="388"/>
        <v>0</v>
      </c>
      <c r="M272" s="57">
        <f t="shared" si="389"/>
        <v>0</v>
      </c>
      <c r="N272" s="58">
        <v>1</v>
      </c>
      <c r="O272" s="59">
        <v>1.3</v>
      </c>
      <c r="P272" s="57">
        <f t="shared" ref="P272:P280" si="394">O272*1000</f>
        <v>1300</v>
      </c>
      <c r="Q272" s="57">
        <f t="shared" si="390"/>
        <v>1300</v>
      </c>
      <c r="R272" s="57">
        <f t="shared" si="391"/>
        <v>15600</v>
      </c>
    </row>
    <row r="273" spans="2:18" s="6" customFormat="1" x14ac:dyDescent="0.25">
      <c r="B273" s="28"/>
      <c r="C273" s="67" t="s">
        <v>72</v>
      </c>
      <c r="D273" s="58">
        <v>1</v>
      </c>
      <c r="E273" s="59">
        <v>0.7</v>
      </c>
      <c r="F273" s="57">
        <f t="shared" si="392"/>
        <v>700</v>
      </c>
      <c r="G273" s="57">
        <f t="shared" si="386"/>
        <v>700</v>
      </c>
      <c r="H273" s="57">
        <f t="shared" si="387"/>
        <v>8400</v>
      </c>
      <c r="I273" s="58">
        <v>1</v>
      </c>
      <c r="J273" s="108">
        <v>0.7</v>
      </c>
      <c r="K273" s="109">
        <f>J273*1000</f>
        <v>700</v>
      </c>
      <c r="L273" s="109">
        <f t="shared" si="388"/>
        <v>700</v>
      </c>
      <c r="M273" s="109">
        <f t="shared" si="389"/>
        <v>8400</v>
      </c>
      <c r="N273" s="58">
        <v>1</v>
      </c>
      <c r="O273" s="59">
        <v>0.7</v>
      </c>
      <c r="P273" s="57">
        <f t="shared" si="394"/>
        <v>700</v>
      </c>
      <c r="Q273" s="57">
        <f t="shared" si="390"/>
        <v>700</v>
      </c>
      <c r="R273" s="57">
        <f t="shared" si="391"/>
        <v>8400</v>
      </c>
    </row>
    <row r="274" spans="2:18" s="6" customFormat="1" x14ac:dyDescent="0.25">
      <c r="B274" s="28"/>
      <c r="C274" s="68" t="s">
        <v>10</v>
      </c>
      <c r="D274" s="58">
        <v>1</v>
      </c>
      <c r="E274" s="59">
        <v>0.8</v>
      </c>
      <c r="F274" s="57">
        <f t="shared" si="392"/>
        <v>800</v>
      </c>
      <c r="G274" s="57">
        <f t="shared" si="386"/>
        <v>800</v>
      </c>
      <c r="H274" s="57">
        <f t="shared" si="387"/>
        <v>9600</v>
      </c>
      <c r="I274" s="58">
        <v>2</v>
      </c>
      <c r="J274" s="108">
        <v>0.8</v>
      </c>
      <c r="K274" s="109">
        <f>J274*1000</f>
        <v>800</v>
      </c>
      <c r="L274" s="109">
        <f t="shared" si="388"/>
        <v>1600</v>
      </c>
      <c r="M274" s="109">
        <f t="shared" si="389"/>
        <v>19200</v>
      </c>
      <c r="N274" s="58">
        <v>1</v>
      </c>
      <c r="O274" s="59">
        <v>0.8</v>
      </c>
      <c r="P274" s="57">
        <f t="shared" si="394"/>
        <v>800</v>
      </c>
      <c r="Q274" s="57">
        <f t="shared" si="390"/>
        <v>800</v>
      </c>
      <c r="R274" s="57">
        <f t="shared" si="391"/>
        <v>9600</v>
      </c>
    </row>
    <row r="275" spans="2:18" s="6" customFormat="1" x14ac:dyDescent="0.25">
      <c r="B275" s="28"/>
      <c r="C275" s="67" t="s">
        <v>73</v>
      </c>
      <c r="D275" s="58">
        <v>4</v>
      </c>
      <c r="E275" s="59">
        <v>1</v>
      </c>
      <c r="F275" s="57">
        <f t="shared" si="392"/>
        <v>1000</v>
      </c>
      <c r="G275" s="57">
        <f t="shared" si="386"/>
        <v>4000</v>
      </c>
      <c r="H275" s="57">
        <f t="shared" si="387"/>
        <v>48000</v>
      </c>
      <c r="I275" s="58">
        <v>0</v>
      </c>
      <c r="J275" s="59">
        <v>1</v>
      </c>
      <c r="K275" s="57">
        <f t="shared" si="393"/>
        <v>1000</v>
      </c>
      <c r="L275" s="57">
        <f t="shared" si="388"/>
        <v>0</v>
      </c>
      <c r="M275" s="57">
        <f t="shared" si="389"/>
        <v>0</v>
      </c>
      <c r="N275" s="58">
        <v>4</v>
      </c>
      <c r="O275" s="59">
        <v>1</v>
      </c>
      <c r="P275" s="57">
        <f t="shared" si="394"/>
        <v>1000</v>
      </c>
      <c r="Q275" s="57">
        <f t="shared" si="390"/>
        <v>4000</v>
      </c>
      <c r="R275" s="57">
        <f t="shared" si="391"/>
        <v>48000</v>
      </c>
    </row>
    <row r="276" spans="2:18" s="6" customFormat="1" x14ac:dyDescent="0.25">
      <c r="B276" s="28"/>
      <c r="C276" s="67" t="s">
        <v>74</v>
      </c>
      <c r="D276" s="58">
        <v>1</v>
      </c>
      <c r="E276" s="59">
        <v>0.8</v>
      </c>
      <c r="F276" s="57">
        <f t="shared" si="392"/>
        <v>800</v>
      </c>
      <c r="G276" s="57">
        <f t="shared" si="386"/>
        <v>800</v>
      </c>
      <c r="H276" s="57">
        <f t="shared" si="387"/>
        <v>9600</v>
      </c>
      <c r="I276" s="58">
        <v>0</v>
      </c>
      <c r="J276" s="59">
        <v>0.8</v>
      </c>
      <c r="K276" s="57">
        <f t="shared" si="393"/>
        <v>800</v>
      </c>
      <c r="L276" s="57">
        <f t="shared" si="388"/>
        <v>0</v>
      </c>
      <c r="M276" s="57">
        <f t="shared" si="389"/>
        <v>0</v>
      </c>
      <c r="N276" s="58">
        <v>1</v>
      </c>
      <c r="O276" s="59">
        <v>0.8</v>
      </c>
      <c r="P276" s="57">
        <f t="shared" si="394"/>
        <v>800</v>
      </c>
      <c r="Q276" s="57">
        <f t="shared" si="390"/>
        <v>800</v>
      </c>
      <c r="R276" s="57">
        <f t="shared" si="391"/>
        <v>9600</v>
      </c>
    </row>
    <row r="277" spans="2:18" s="6" customFormat="1" x14ac:dyDescent="0.25">
      <c r="B277" s="28"/>
      <c r="C277" s="67" t="s">
        <v>90</v>
      </c>
      <c r="D277" s="58">
        <v>1</v>
      </c>
      <c r="E277" s="59">
        <v>0.9</v>
      </c>
      <c r="F277" s="57">
        <f t="shared" si="392"/>
        <v>900</v>
      </c>
      <c r="G277" s="57">
        <f t="shared" si="386"/>
        <v>900</v>
      </c>
      <c r="H277" s="57">
        <f t="shared" si="387"/>
        <v>10800</v>
      </c>
      <c r="I277" s="58">
        <v>1</v>
      </c>
      <c r="J277" s="108">
        <v>0.9</v>
      </c>
      <c r="K277" s="109">
        <f t="shared" si="393"/>
        <v>900</v>
      </c>
      <c r="L277" s="109">
        <f t="shared" si="388"/>
        <v>900</v>
      </c>
      <c r="M277" s="109">
        <f t="shared" si="389"/>
        <v>10800</v>
      </c>
      <c r="N277" s="58">
        <v>1</v>
      </c>
      <c r="O277" s="59">
        <v>0.9</v>
      </c>
      <c r="P277" s="57">
        <f t="shared" si="394"/>
        <v>900</v>
      </c>
      <c r="Q277" s="57">
        <f t="shared" si="390"/>
        <v>900</v>
      </c>
      <c r="R277" s="57">
        <f t="shared" si="391"/>
        <v>10800</v>
      </c>
    </row>
    <row r="278" spans="2:18" s="6" customFormat="1" x14ac:dyDescent="0.25">
      <c r="B278" s="28"/>
      <c r="C278" s="68" t="s">
        <v>3</v>
      </c>
      <c r="D278" s="58">
        <v>3</v>
      </c>
      <c r="E278" s="59">
        <v>0.7</v>
      </c>
      <c r="F278" s="57">
        <f t="shared" si="392"/>
        <v>700</v>
      </c>
      <c r="G278" s="57">
        <f t="shared" si="386"/>
        <v>2100</v>
      </c>
      <c r="H278" s="57">
        <f t="shared" si="387"/>
        <v>25200</v>
      </c>
      <c r="I278" s="58">
        <v>2</v>
      </c>
      <c r="J278" s="108">
        <v>0.85</v>
      </c>
      <c r="K278" s="109">
        <f t="shared" si="393"/>
        <v>850</v>
      </c>
      <c r="L278" s="109">
        <f t="shared" si="388"/>
        <v>1700</v>
      </c>
      <c r="M278" s="109">
        <f t="shared" si="389"/>
        <v>20400</v>
      </c>
      <c r="N278" s="58">
        <v>3</v>
      </c>
      <c r="O278" s="59">
        <v>0.7</v>
      </c>
      <c r="P278" s="57">
        <f t="shared" si="394"/>
        <v>700</v>
      </c>
      <c r="Q278" s="57">
        <f t="shared" si="390"/>
        <v>2100</v>
      </c>
      <c r="R278" s="57">
        <f t="shared" si="391"/>
        <v>25200</v>
      </c>
    </row>
    <row r="279" spans="2:18" s="6" customFormat="1" x14ac:dyDescent="0.25">
      <c r="B279" s="28"/>
      <c r="C279" s="68" t="s">
        <v>77</v>
      </c>
      <c r="D279" s="58">
        <v>5</v>
      </c>
      <c r="E279" s="59">
        <v>0.6</v>
      </c>
      <c r="F279" s="57">
        <f t="shared" si="392"/>
        <v>600</v>
      </c>
      <c r="G279" s="57">
        <f t="shared" si="386"/>
        <v>3000</v>
      </c>
      <c r="H279" s="57">
        <f t="shared" si="387"/>
        <v>36000</v>
      </c>
      <c r="I279" s="58">
        <v>4</v>
      </c>
      <c r="J279" s="108">
        <v>0.75</v>
      </c>
      <c r="K279" s="109">
        <f t="shared" si="393"/>
        <v>750</v>
      </c>
      <c r="L279" s="109">
        <f t="shared" si="388"/>
        <v>3000</v>
      </c>
      <c r="M279" s="109">
        <f t="shared" si="389"/>
        <v>36000</v>
      </c>
      <c r="N279" s="58">
        <v>5</v>
      </c>
      <c r="O279" s="59">
        <v>0.6</v>
      </c>
      <c r="P279" s="57">
        <f t="shared" si="394"/>
        <v>600</v>
      </c>
      <c r="Q279" s="57">
        <f t="shared" si="390"/>
        <v>3000</v>
      </c>
      <c r="R279" s="57">
        <f t="shared" si="391"/>
        <v>36000</v>
      </c>
    </row>
    <row r="280" spans="2:18" s="6" customFormat="1" x14ac:dyDescent="0.25">
      <c r="B280" s="28"/>
      <c r="C280" s="68" t="s">
        <v>8</v>
      </c>
      <c r="D280" s="58">
        <v>6</v>
      </c>
      <c r="E280" s="59">
        <v>0.5</v>
      </c>
      <c r="F280" s="57">
        <f t="shared" si="392"/>
        <v>500</v>
      </c>
      <c r="G280" s="57">
        <f t="shared" si="386"/>
        <v>3000</v>
      </c>
      <c r="H280" s="57">
        <f t="shared" si="387"/>
        <v>36000</v>
      </c>
      <c r="I280" s="58">
        <v>4</v>
      </c>
      <c r="J280" s="108">
        <v>0.65</v>
      </c>
      <c r="K280" s="109">
        <f t="shared" si="393"/>
        <v>650</v>
      </c>
      <c r="L280" s="109">
        <f t="shared" si="388"/>
        <v>2600</v>
      </c>
      <c r="M280" s="109">
        <f t="shared" si="389"/>
        <v>31200</v>
      </c>
      <c r="N280" s="58">
        <v>6</v>
      </c>
      <c r="O280" s="59">
        <v>0.5</v>
      </c>
      <c r="P280" s="57">
        <f t="shared" si="394"/>
        <v>500</v>
      </c>
      <c r="Q280" s="57">
        <f t="shared" si="390"/>
        <v>3000</v>
      </c>
      <c r="R280" s="57">
        <f t="shared" si="391"/>
        <v>36000</v>
      </c>
    </row>
    <row r="281" spans="2:18" ht="30" x14ac:dyDescent="0.25">
      <c r="B281" s="29">
        <v>1</v>
      </c>
      <c r="C281" s="69" t="s">
        <v>116</v>
      </c>
      <c r="D281" s="61">
        <f>SUM(D282:D286)</f>
        <v>10</v>
      </c>
      <c r="E281" s="61"/>
      <c r="F281" s="62"/>
      <c r="G281" s="62">
        <f>SUM(G282:G286)</f>
        <v>6000</v>
      </c>
      <c r="H281" s="62">
        <f>SUM(H282:H286)</f>
        <v>72000</v>
      </c>
      <c r="I281" s="61">
        <f>SUM(I282:I287)</f>
        <v>6</v>
      </c>
      <c r="J281" s="61"/>
      <c r="K281" s="62"/>
      <c r="L281" s="62">
        <f>SUM(L282:L287)</f>
        <v>5000</v>
      </c>
      <c r="M281" s="62">
        <f>SUM(M282:M287)</f>
        <v>60000</v>
      </c>
      <c r="N281" s="61">
        <f>SUM(N282:N286)</f>
        <v>10</v>
      </c>
      <c r="O281" s="61"/>
      <c r="P281" s="62"/>
      <c r="Q281" s="62">
        <f>SUM(Q282:Q286)</f>
        <v>6000</v>
      </c>
      <c r="R281" s="62">
        <f>SUM(R282:R286)</f>
        <v>72000</v>
      </c>
    </row>
    <row r="282" spans="2:18" s="6" customFormat="1" x14ac:dyDescent="0.25">
      <c r="B282" s="28"/>
      <c r="C282" s="68" t="s">
        <v>76</v>
      </c>
      <c r="D282" s="58">
        <v>1</v>
      </c>
      <c r="E282" s="59">
        <v>1</v>
      </c>
      <c r="F282" s="57">
        <f>E282*1000</f>
        <v>1000</v>
      </c>
      <c r="G282" s="57">
        <f t="shared" ref="G282:G286" si="395">D282*F282</f>
        <v>1000</v>
      </c>
      <c r="H282" s="57">
        <f t="shared" ref="H282:H286" si="396">G282*12</f>
        <v>12000</v>
      </c>
      <c r="I282" s="58">
        <v>1</v>
      </c>
      <c r="J282" s="108">
        <v>1.1000000000000001</v>
      </c>
      <c r="K282" s="109">
        <f t="shared" ref="K282:K284" si="397">J282*1000</f>
        <v>1100</v>
      </c>
      <c r="L282" s="109">
        <f>I282*K282</f>
        <v>1100</v>
      </c>
      <c r="M282" s="109">
        <f t="shared" ref="M282:M284" si="398">L282*12</f>
        <v>13200</v>
      </c>
      <c r="N282" s="58">
        <v>1</v>
      </c>
      <c r="O282" s="59">
        <v>1</v>
      </c>
      <c r="P282" s="57">
        <f>O282*1000</f>
        <v>1000</v>
      </c>
      <c r="Q282" s="57">
        <f t="shared" ref="Q282:Q286" si="399">N282*P282</f>
        <v>1000</v>
      </c>
      <c r="R282" s="57">
        <f t="shared" ref="R282:R286" si="400">Q282*12</f>
        <v>12000</v>
      </c>
    </row>
    <row r="283" spans="2:18" s="6" customFormat="1" x14ac:dyDescent="0.25">
      <c r="B283" s="28"/>
      <c r="C283" s="68" t="s">
        <v>3</v>
      </c>
      <c r="D283" s="58">
        <v>1</v>
      </c>
      <c r="E283" s="59">
        <v>0.65</v>
      </c>
      <c r="F283" s="57">
        <f t="shared" ref="F283:F286" si="401">E283*1000</f>
        <v>650</v>
      </c>
      <c r="G283" s="57">
        <f t="shared" si="395"/>
        <v>650</v>
      </c>
      <c r="H283" s="57">
        <f t="shared" si="396"/>
        <v>7800</v>
      </c>
      <c r="I283" s="58">
        <v>1</v>
      </c>
      <c r="J283" s="108">
        <v>0.85</v>
      </c>
      <c r="K283" s="109">
        <f t="shared" si="397"/>
        <v>850</v>
      </c>
      <c r="L283" s="109">
        <f>I283*K283</f>
        <v>850</v>
      </c>
      <c r="M283" s="109">
        <f t="shared" si="398"/>
        <v>10200</v>
      </c>
      <c r="N283" s="58">
        <v>1</v>
      </c>
      <c r="O283" s="59">
        <v>0.65</v>
      </c>
      <c r="P283" s="57">
        <f t="shared" ref="P283:P286" si="402">O283*1000</f>
        <v>650</v>
      </c>
      <c r="Q283" s="57">
        <f t="shared" si="399"/>
        <v>650</v>
      </c>
      <c r="R283" s="57">
        <f t="shared" si="400"/>
        <v>7800</v>
      </c>
    </row>
    <row r="284" spans="2:18" s="6" customFormat="1" x14ac:dyDescent="0.25">
      <c r="B284" s="28"/>
      <c r="C284" s="68" t="s">
        <v>4</v>
      </c>
      <c r="D284" s="58">
        <v>5</v>
      </c>
      <c r="E284" s="59">
        <v>0.55000000000000004</v>
      </c>
      <c r="F284" s="57">
        <f t="shared" si="401"/>
        <v>550</v>
      </c>
      <c r="G284" s="57">
        <f t="shared" si="395"/>
        <v>2750</v>
      </c>
      <c r="H284" s="57">
        <f t="shared" si="396"/>
        <v>33000</v>
      </c>
      <c r="I284" s="58">
        <v>3</v>
      </c>
      <c r="J284" s="108">
        <v>0.75</v>
      </c>
      <c r="K284" s="109">
        <f t="shared" si="397"/>
        <v>750</v>
      </c>
      <c r="L284" s="109">
        <f>I284*K284</f>
        <v>2250</v>
      </c>
      <c r="M284" s="109">
        <f t="shared" si="398"/>
        <v>27000</v>
      </c>
      <c r="N284" s="58">
        <v>5</v>
      </c>
      <c r="O284" s="59">
        <v>0.55000000000000004</v>
      </c>
      <c r="P284" s="57">
        <f t="shared" si="402"/>
        <v>550</v>
      </c>
      <c r="Q284" s="57">
        <f t="shared" si="399"/>
        <v>2750</v>
      </c>
      <c r="R284" s="57">
        <f t="shared" si="400"/>
        <v>33000</v>
      </c>
    </row>
    <row r="285" spans="2:18" s="6" customFormat="1" x14ac:dyDescent="0.25">
      <c r="B285" s="28"/>
      <c r="C285" s="68" t="s">
        <v>8</v>
      </c>
      <c r="D285" s="58">
        <v>2</v>
      </c>
      <c r="E285" s="59">
        <v>0.45</v>
      </c>
      <c r="F285" s="57">
        <f t="shared" si="401"/>
        <v>450</v>
      </c>
      <c r="G285" s="57">
        <f t="shared" si="395"/>
        <v>900</v>
      </c>
      <c r="H285" s="57">
        <f t="shared" si="396"/>
        <v>10800</v>
      </c>
      <c r="I285" s="58">
        <v>0</v>
      </c>
      <c r="J285" s="108">
        <v>0.65</v>
      </c>
      <c r="K285" s="57">
        <f t="shared" ref="K285:K287" si="403">J285*1000</f>
        <v>650</v>
      </c>
      <c r="L285" s="57">
        <f t="shared" ref="L285:L286" si="404">I285*K285</f>
        <v>0</v>
      </c>
      <c r="M285" s="57">
        <f t="shared" ref="M285:M287" si="405">L285*12</f>
        <v>0</v>
      </c>
      <c r="N285" s="58">
        <v>2</v>
      </c>
      <c r="O285" s="59">
        <v>0.45</v>
      </c>
      <c r="P285" s="57">
        <f t="shared" si="402"/>
        <v>450</v>
      </c>
      <c r="Q285" s="57">
        <f t="shared" si="399"/>
        <v>900</v>
      </c>
      <c r="R285" s="57">
        <f t="shared" si="400"/>
        <v>10800</v>
      </c>
    </row>
    <row r="286" spans="2:18" s="6" customFormat="1" x14ac:dyDescent="0.25">
      <c r="B286" s="28"/>
      <c r="C286" s="68" t="s">
        <v>6</v>
      </c>
      <c r="D286" s="58">
        <v>1</v>
      </c>
      <c r="E286" s="59">
        <v>0.7</v>
      </c>
      <c r="F286" s="57">
        <f t="shared" si="401"/>
        <v>700</v>
      </c>
      <c r="G286" s="57">
        <f t="shared" si="395"/>
        <v>700</v>
      </c>
      <c r="H286" s="57">
        <f t="shared" si="396"/>
        <v>8400</v>
      </c>
      <c r="I286" s="58">
        <v>0</v>
      </c>
      <c r="J286" s="59">
        <v>0.7</v>
      </c>
      <c r="K286" s="57">
        <f t="shared" si="403"/>
        <v>700</v>
      </c>
      <c r="L286" s="57">
        <f t="shared" si="404"/>
        <v>0</v>
      </c>
      <c r="M286" s="57">
        <f t="shared" si="405"/>
        <v>0</v>
      </c>
      <c r="N286" s="58">
        <v>1</v>
      </c>
      <c r="O286" s="59">
        <v>0.7</v>
      </c>
      <c r="P286" s="57">
        <f t="shared" si="402"/>
        <v>700</v>
      </c>
      <c r="Q286" s="57">
        <f t="shared" si="399"/>
        <v>700</v>
      </c>
      <c r="R286" s="57">
        <f t="shared" si="400"/>
        <v>8400</v>
      </c>
    </row>
    <row r="287" spans="2:18" s="6" customFormat="1" x14ac:dyDescent="0.25">
      <c r="B287" s="28"/>
      <c r="C287" s="107" t="s">
        <v>11</v>
      </c>
      <c r="D287" s="58"/>
      <c r="E287" s="59"/>
      <c r="F287" s="57"/>
      <c r="G287" s="57"/>
      <c r="H287" s="57"/>
      <c r="I287" s="58">
        <v>1</v>
      </c>
      <c r="J287" s="108">
        <v>0.8</v>
      </c>
      <c r="K287" s="109">
        <f t="shared" si="403"/>
        <v>800</v>
      </c>
      <c r="L287" s="109">
        <f>I287*K287</f>
        <v>800</v>
      </c>
      <c r="M287" s="109">
        <f t="shared" si="405"/>
        <v>9600</v>
      </c>
      <c r="N287" s="58"/>
      <c r="O287" s="59"/>
      <c r="P287" s="57"/>
      <c r="Q287" s="57"/>
      <c r="R287" s="57"/>
    </row>
    <row r="288" spans="2:18" x14ac:dyDescent="0.25">
      <c r="B288" s="29">
        <v>2</v>
      </c>
      <c r="C288" s="69" t="s">
        <v>117</v>
      </c>
      <c r="D288" s="61">
        <f>SUM(D289:D293)</f>
        <v>7</v>
      </c>
      <c r="E288" s="61"/>
      <c r="F288" s="62"/>
      <c r="G288" s="62">
        <f>SUM(G289:G293)</f>
        <v>4350</v>
      </c>
      <c r="H288" s="62">
        <f>SUM(H289:H293)</f>
        <v>52200</v>
      </c>
      <c r="I288" s="61">
        <f>SUM(I289:I294)</f>
        <v>6</v>
      </c>
      <c r="J288" s="61"/>
      <c r="K288" s="62"/>
      <c r="L288" s="62">
        <f>SUM(L289:L294)</f>
        <v>5000</v>
      </c>
      <c r="M288" s="62">
        <f>SUM(M289:M294)</f>
        <v>60000</v>
      </c>
      <c r="N288" s="61">
        <f>SUM(N289:N293)</f>
        <v>7</v>
      </c>
      <c r="O288" s="61"/>
      <c r="P288" s="62"/>
      <c r="Q288" s="62">
        <f>SUM(Q289:Q293)</f>
        <v>4350</v>
      </c>
      <c r="R288" s="62">
        <f>SUM(R289:R293)</f>
        <v>52200</v>
      </c>
    </row>
    <row r="289" spans="2:18" s="6" customFormat="1" x14ac:dyDescent="0.25">
      <c r="B289" s="28"/>
      <c r="C289" s="68" t="s">
        <v>76</v>
      </c>
      <c r="D289" s="58">
        <v>1</v>
      </c>
      <c r="E289" s="59">
        <v>1</v>
      </c>
      <c r="F289" s="57">
        <f>E289*1000</f>
        <v>1000</v>
      </c>
      <c r="G289" s="57">
        <f t="shared" ref="G289:G293" si="406">D289*F289</f>
        <v>1000</v>
      </c>
      <c r="H289" s="57">
        <f t="shared" ref="H289:H293" si="407">G289*12</f>
        <v>12000</v>
      </c>
      <c r="I289" s="58">
        <v>1</v>
      </c>
      <c r="J289" s="108">
        <v>1.1000000000000001</v>
      </c>
      <c r="K289" s="109">
        <f t="shared" ref="K289:K291" si="408">J289*1000</f>
        <v>1100</v>
      </c>
      <c r="L289" s="109">
        <f>I289*K289</f>
        <v>1100</v>
      </c>
      <c r="M289" s="109">
        <f t="shared" ref="M289:M291" si="409">L289*12</f>
        <v>13200</v>
      </c>
      <c r="N289" s="58">
        <v>1</v>
      </c>
      <c r="O289" s="59">
        <v>1</v>
      </c>
      <c r="P289" s="57">
        <f>O289*1000</f>
        <v>1000</v>
      </c>
      <c r="Q289" s="57">
        <f t="shared" ref="Q289:Q293" si="410">N289*P289</f>
        <v>1000</v>
      </c>
      <c r="R289" s="57">
        <f t="shared" ref="R289:R293" si="411">Q289*12</f>
        <v>12000</v>
      </c>
    </row>
    <row r="290" spans="2:18" s="6" customFormat="1" x14ac:dyDescent="0.25">
      <c r="B290" s="28"/>
      <c r="C290" s="68" t="s">
        <v>3</v>
      </c>
      <c r="D290" s="58">
        <v>1</v>
      </c>
      <c r="E290" s="59">
        <v>0.65</v>
      </c>
      <c r="F290" s="57">
        <f t="shared" ref="F290:F293" si="412">E290*1000</f>
        <v>650</v>
      </c>
      <c r="G290" s="57">
        <f t="shared" si="406"/>
        <v>650</v>
      </c>
      <c r="H290" s="57">
        <f t="shared" si="407"/>
        <v>7800</v>
      </c>
      <c r="I290" s="58">
        <v>1</v>
      </c>
      <c r="J290" s="108">
        <v>0.85</v>
      </c>
      <c r="K290" s="109">
        <f t="shared" si="408"/>
        <v>850</v>
      </c>
      <c r="L290" s="109">
        <f>I290*K290</f>
        <v>850</v>
      </c>
      <c r="M290" s="109">
        <f t="shared" si="409"/>
        <v>10200</v>
      </c>
      <c r="N290" s="58">
        <v>1</v>
      </c>
      <c r="O290" s="59">
        <v>0.65</v>
      </c>
      <c r="P290" s="57">
        <f t="shared" ref="P290:P293" si="413">O290*1000</f>
        <v>650</v>
      </c>
      <c r="Q290" s="57">
        <f t="shared" si="410"/>
        <v>650</v>
      </c>
      <c r="R290" s="57">
        <f t="shared" si="411"/>
        <v>7800</v>
      </c>
    </row>
    <row r="291" spans="2:18" s="6" customFormat="1" x14ac:dyDescent="0.25">
      <c r="B291" s="28"/>
      <c r="C291" s="68" t="s">
        <v>4</v>
      </c>
      <c r="D291" s="58">
        <v>2</v>
      </c>
      <c r="E291" s="59">
        <v>0.55000000000000004</v>
      </c>
      <c r="F291" s="57">
        <f t="shared" si="412"/>
        <v>550</v>
      </c>
      <c r="G291" s="57">
        <f t="shared" si="406"/>
        <v>1100</v>
      </c>
      <c r="H291" s="57">
        <f t="shared" si="407"/>
        <v>13200</v>
      </c>
      <c r="I291" s="58">
        <v>3</v>
      </c>
      <c r="J291" s="108">
        <v>0.75</v>
      </c>
      <c r="K291" s="109">
        <f t="shared" si="408"/>
        <v>750</v>
      </c>
      <c r="L291" s="109">
        <f>I291*K291</f>
        <v>2250</v>
      </c>
      <c r="M291" s="109">
        <f t="shared" si="409"/>
        <v>27000</v>
      </c>
      <c r="N291" s="58">
        <v>2</v>
      </c>
      <c r="O291" s="59">
        <v>0.55000000000000004</v>
      </c>
      <c r="P291" s="57">
        <f t="shared" si="413"/>
        <v>550</v>
      </c>
      <c r="Q291" s="57">
        <f t="shared" si="410"/>
        <v>1100</v>
      </c>
      <c r="R291" s="57">
        <f t="shared" si="411"/>
        <v>13200</v>
      </c>
    </row>
    <row r="292" spans="2:18" s="6" customFormat="1" x14ac:dyDescent="0.25">
      <c r="B292" s="28"/>
      <c r="C292" s="68" t="s">
        <v>8</v>
      </c>
      <c r="D292" s="58">
        <v>2</v>
      </c>
      <c r="E292" s="59">
        <v>0.45</v>
      </c>
      <c r="F292" s="57">
        <f t="shared" si="412"/>
        <v>450</v>
      </c>
      <c r="G292" s="57">
        <f t="shared" si="406"/>
        <v>900</v>
      </c>
      <c r="H292" s="57">
        <f t="shared" si="407"/>
        <v>10800</v>
      </c>
      <c r="I292" s="58">
        <v>0</v>
      </c>
      <c r="J292" s="108">
        <v>0.65</v>
      </c>
      <c r="K292" s="57">
        <f t="shared" ref="K292:K294" si="414">J292*1000</f>
        <v>650</v>
      </c>
      <c r="L292" s="57">
        <f t="shared" ref="L292:L293" si="415">I292*K292</f>
        <v>0</v>
      </c>
      <c r="M292" s="57">
        <f t="shared" ref="M292:M294" si="416">L292*12</f>
        <v>0</v>
      </c>
      <c r="N292" s="58">
        <v>2</v>
      </c>
      <c r="O292" s="59">
        <v>0.45</v>
      </c>
      <c r="P292" s="57">
        <f t="shared" si="413"/>
        <v>450</v>
      </c>
      <c r="Q292" s="57">
        <f t="shared" si="410"/>
        <v>900</v>
      </c>
      <c r="R292" s="57">
        <f t="shared" si="411"/>
        <v>10800</v>
      </c>
    </row>
    <row r="293" spans="2:18" s="6" customFormat="1" x14ac:dyDescent="0.25">
      <c r="B293" s="28"/>
      <c r="C293" s="68" t="s">
        <v>6</v>
      </c>
      <c r="D293" s="58">
        <v>1</v>
      </c>
      <c r="E293" s="59">
        <v>0.7</v>
      </c>
      <c r="F293" s="57">
        <f t="shared" si="412"/>
        <v>700</v>
      </c>
      <c r="G293" s="57">
        <f t="shared" si="406"/>
        <v>700</v>
      </c>
      <c r="H293" s="57">
        <f t="shared" si="407"/>
        <v>8400</v>
      </c>
      <c r="I293" s="58">
        <v>0</v>
      </c>
      <c r="J293" s="59">
        <v>0.7</v>
      </c>
      <c r="K293" s="57">
        <f t="shared" si="414"/>
        <v>700</v>
      </c>
      <c r="L293" s="57">
        <f t="shared" si="415"/>
        <v>0</v>
      </c>
      <c r="M293" s="57">
        <f t="shared" si="416"/>
        <v>0</v>
      </c>
      <c r="N293" s="58">
        <v>1</v>
      </c>
      <c r="O293" s="59">
        <v>0.7</v>
      </c>
      <c r="P293" s="57">
        <f t="shared" si="413"/>
        <v>700</v>
      </c>
      <c r="Q293" s="57">
        <f t="shared" si="410"/>
        <v>700</v>
      </c>
      <c r="R293" s="57">
        <f t="shared" si="411"/>
        <v>8400</v>
      </c>
    </row>
    <row r="294" spans="2:18" s="6" customFormat="1" x14ac:dyDescent="0.25">
      <c r="B294" s="28"/>
      <c r="C294" s="107" t="s">
        <v>11</v>
      </c>
      <c r="D294" s="58"/>
      <c r="E294" s="59"/>
      <c r="F294" s="57"/>
      <c r="G294" s="57"/>
      <c r="H294" s="57"/>
      <c r="I294" s="58">
        <v>1</v>
      </c>
      <c r="J294" s="108">
        <v>0.8</v>
      </c>
      <c r="K294" s="109">
        <f t="shared" si="414"/>
        <v>800</v>
      </c>
      <c r="L294" s="109">
        <f>I294*K294</f>
        <v>800</v>
      </c>
      <c r="M294" s="109">
        <f t="shared" si="416"/>
        <v>9600</v>
      </c>
      <c r="N294" s="58"/>
      <c r="O294" s="59"/>
      <c r="P294" s="57"/>
      <c r="Q294" s="57"/>
      <c r="R294" s="57"/>
    </row>
    <row r="295" spans="2:18" x14ac:dyDescent="0.25">
      <c r="B295" s="29">
        <v>3</v>
      </c>
      <c r="C295" s="69" t="s">
        <v>118</v>
      </c>
      <c r="D295" s="61">
        <f>SUM(D296:D300)</f>
        <v>7</v>
      </c>
      <c r="E295" s="61"/>
      <c r="F295" s="62"/>
      <c r="G295" s="62">
        <f>SUM(G296:G300)</f>
        <v>4350</v>
      </c>
      <c r="H295" s="62">
        <f>SUM(H296:H300)</f>
        <v>52200</v>
      </c>
      <c r="I295" s="61">
        <f>SUM(I296:I300)</f>
        <v>5</v>
      </c>
      <c r="J295" s="61"/>
      <c r="K295" s="62"/>
      <c r="L295" s="62">
        <f>SUM(L296:L300)</f>
        <v>4200</v>
      </c>
      <c r="M295" s="62">
        <f>SUM(M296:M300)</f>
        <v>50400</v>
      </c>
      <c r="N295" s="61">
        <f>SUM(N296:N300)</f>
        <v>7</v>
      </c>
      <c r="O295" s="61"/>
      <c r="P295" s="62"/>
      <c r="Q295" s="62">
        <f>SUM(Q296:Q300)</f>
        <v>4350</v>
      </c>
      <c r="R295" s="62">
        <f>SUM(R296:R300)</f>
        <v>52200</v>
      </c>
    </row>
    <row r="296" spans="2:18" s="6" customFormat="1" x14ac:dyDescent="0.25">
      <c r="B296" s="28"/>
      <c r="C296" s="68" t="s">
        <v>76</v>
      </c>
      <c r="D296" s="58">
        <v>1</v>
      </c>
      <c r="E296" s="59">
        <v>1</v>
      </c>
      <c r="F296" s="57">
        <f>E296*1000</f>
        <v>1000</v>
      </c>
      <c r="G296" s="57">
        <f t="shared" ref="G296:G300" si="417">D296*F296</f>
        <v>1000</v>
      </c>
      <c r="H296" s="57">
        <f t="shared" ref="H296:H300" si="418">G296*12</f>
        <v>12000</v>
      </c>
      <c r="I296" s="58">
        <v>1</v>
      </c>
      <c r="J296" s="108">
        <v>1.1000000000000001</v>
      </c>
      <c r="K296" s="109">
        <f t="shared" ref="K296:K298" si="419">J296*1000</f>
        <v>1100</v>
      </c>
      <c r="L296" s="109">
        <f>I296*K296</f>
        <v>1100</v>
      </c>
      <c r="M296" s="109">
        <f t="shared" ref="M296:M298" si="420">L296*12</f>
        <v>13200</v>
      </c>
      <c r="N296" s="58">
        <v>1</v>
      </c>
      <c r="O296" s="59">
        <v>1</v>
      </c>
      <c r="P296" s="57">
        <f>O296*1000</f>
        <v>1000</v>
      </c>
      <c r="Q296" s="57">
        <f t="shared" ref="Q296:Q300" si="421">N296*P296</f>
        <v>1000</v>
      </c>
      <c r="R296" s="57">
        <f t="shared" ref="R296:R300" si="422">Q296*12</f>
        <v>12000</v>
      </c>
    </row>
    <row r="297" spans="2:18" s="6" customFormat="1" x14ac:dyDescent="0.25">
      <c r="B297" s="28"/>
      <c r="C297" s="68" t="s">
        <v>3</v>
      </c>
      <c r="D297" s="58">
        <v>1</v>
      </c>
      <c r="E297" s="59">
        <v>0.65</v>
      </c>
      <c r="F297" s="57">
        <f t="shared" ref="F297:F300" si="423">E297*1000</f>
        <v>650</v>
      </c>
      <c r="G297" s="57">
        <f t="shared" si="417"/>
        <v>650</v>
      </c>
      <c r="H297" s="57">
        <f t="shared" si="418"/>
        <v>7800</v>
      </c>
      <c r="I297" s="58">
        <v>1</v>
      </c>
      <c r="J297" s="108">
        <v>0.85</v>
      </c>
      <c r="K297" s="109">
        <f t="shared" si="419"/>
        <v>850</v>
      </c>
      <c r="L297" s="109">
        <f>I297*K297</f>
        <v>850</v>
      </c>
      <c r="M297" s="109">
        <f t="shared" si="420"/>
        <v>10200</v>
      </c>
      <c r="N297" s="58">
        <v>1</v>
      </c>
      <c r="O297" s="59">
        <v>0.65</v>
      </c>
      <c r="P297" s="57">
        <f t="shared" ref="P297:P300" si="424">O297*1000</f>
        <v>650</v>
      </c>
      <c r="Q297" s="57">
        <f t="shared" si="421"/>
        <v>650</v>
      </c>
      <c r="R297" s="57">
        <f t="shared" si="422"/>
        <v>7800</v>
      </c>
    </row>
    <row r="298" spans="2:18" s="6" customFormat="1" x14ac:dyDescent="0.25">
      <c r="B298" s="28"/>
      <c r="C298" s="68" t="s">
        <v>4</v>
      </c>
      <c r="D298" s="58">
        <v>2</v>
      </c>
      <c r="E298" s="59">
        <v>0.55000000000000004</v>
      </c>
      <c r="F298" s="57">
        <f t="shared" si="423"/>
        <v>550</v>
      </c>
      <c r="G298" s="57">
        <f t="shared" si="417"/>
        <v>1100</v>
      </c>
      <c r="H298" s="57">
        <f t="shared" si="418"/>
        <v>13200</v>
      </c>
      <c r="I298" s="58">
        <v>3</v>
      </c>
      <c r="J298" s="108">
        <v>0.75</v>
      </c>
      <c r="K298" s="109">
        <f t="shared" si="419"/>
        <v>750</v>
      </c>
      <c r="L298" s="109">
        <f>I298*K298</f>
        <v>2250</v>
      </c>
      <c r="M298" s="109">
        <f t="shared" si="420"/>
        <v>27000</v>
      </c>
      <c r="N298" s="58">
        <v>2</v>
      </c>
      <c r="O298" s="59">
        <v>0.55000000000000004</v>
      </c>
      <c r="P298" s="57">
        <f t="shared" si="424"/>
        <v>550</v>
      </c>
      <c r="Q298" s="57">
        <f t="shared" si="421"/>
        <v>1100</v>
      </c>
      <c r="R298" s="57">
        <f t="shared" si="422"/>
        <v>13200</v>
      </c>
    </row>
    <row r="299" spans="2:18" s="6" customFormat="1" x14ac:dyDescent="0.25">
      <c r="B299" s="28"/>
      <c r="C299" s="68" t="s">
        <v>8</v>
      </c>
      <c r="D299" s="58">
        <v>2</v>
      </c>
      <c r="E299" s="59">
        <v>0.45</v>
      </c>
      <c r="F299" s="57">
        <f t="shared" si="423"/>
        <v>450</v>
      </c>
      <c r="G299" s="57">
        <f t="shared" si="417"/>
        <v>900</v>
      </c>
      <c r="H299" s="57">
        <f t="shared" si="418"/>
        <v>10800</v>
      </c>
      <c r="I299" s="58">
        <v>0</v>
      </c>
      <c r="J299" s="108">
        <v>0.65</v>
      </c>
      <c r="K299" s="57">
        <f t="shared" ref="K299:K300" si="425">J299*1000</f>
        <v>650</v>
      </c>
      <c r="L299" s="57">
        <f t="shared" ref="L299:L300" si="426">I299*K299</f>
        <v>0</v>
      </c>
      <c r="M299" s="57">
        <f t="shared" ref="M299:M300" si="427">L299*12</f>
        <v>0</v>
      </c>
      <c r="N299" s="58">
        <v>2</v>
      </c>
      <c r="O299" s="59">
        <v>0.45</v>
      </c>
      <c r="P299" s="57">
        <f t="shared" si="424"/>
        <v>450</v>
      </c>
      <c r="Q299" s="57">
        <f t="shared" si="421"/>
        <v>900</v>
      </c>
      <c r="R299" s="57">
        <f t="shared" si="422"/>
        <v>10800</v>
      </c>
    </row>
    <row r="300" spans="2:18" s="6" customFormat="1" x14ac:dyDescent="0.25">
      <c r="B300" s="28"/>
      <c r="C300" s="68" t="s">
        <v>6</v>
      </c>
      <c r="D300" s="58">
        <v>1</v>
      </c>
      <c r="E300" s="59">
        <v>0.7</v>
      </c>
      <c r="F300" s="57">
        <f t="shared" si="423"/>
        <v>700</v>
      </c>
      <c r="G300" s="57">
        <f t="shared" si="417"/>
        <v>700</v>
      </c>
      <c r="H300" s="57">
        <f t="shared" si="418"/>
        <v>8400</v>
      </c>
      <c r="I300" s="58">
        <v>0</v>
      </c>
      <c r="J300" s="59">
        <v>0.7</v>
      </c>
      <c r="K300" s="57">
        <f t="shared" si="425"/>
        <v>700</v>
      </c>
      <c r="L300" s="57">
        <f t="shared" si="426"/>
        <v>0</v>
      </c>
      <c r="M300" s="57">
        <f t="shared" si="427"/>
        <v>0</v>
      </c>
      <c r="N300" s="58">
        <v>1</v>
      </c>
      <c r="O300" s="59">
        <v>0.7</v>
      </c>
      <c r="P300" s="57">
        <f t="shared" si="424"/>
        <v>700</v>
      </c>
      <c r="Q300" s="57">
        <f t="shared" si="421"/>
        <v>700</v>
      </c>
      <c r="R300" s="57">
        <f t="shared" si="422"/>
        <v>8400</v>
      </c>
    </row>
    <row r="301" spans="2:18" ht="30" x14ac:dyDescent="0.25">
      <c r="B301" s="29">
        <v>4</v>
      </c>
      <c r="C301" s="69" t="s">
        <v>119</v>
      </c>
      <c r="D301" s="61">
        <f>SUM(D302:D306)</f>
        <v>7</v>
      </c>
      <c r="E301" s="61"/>
      <c r="F301" s="62"/>
      <c r="G301" s="62">
        <f>SUM(G302:G306)</f>
        <v>4350</v>
      </c>
      <c r="H301" s="62">
        <f>SUM(H302:H306)</f>
        <v>52200</v>
      </c>
      <c r="I301" s="61">
        <f>SUM(I302:I307)</f>
        <v>6</v>
      </c>
      <c r="J301" s="61"/>
      <c r="K301" s="62"/>
      <c r="L301" s="62">
        <f>SUM(L302:L307)</f>
        <v>5000</v>
      </c>
      <c r="M301" s="62">
        <f>SUM(M302:M307)</f>
        <v>60000</v>
      </c>
      <c r="N301" s="61">
        <f>SUM(N302:N306)</f>
        <v>7</v>
      </c>
      <c r="O301" s="61"/>
      <c r="P301" s="62"/>
      <c r="Q301" s="62">
        <f>SUM(Q302:Q306)</f>
        <v>4350</v>
      </c>
      <c r="R301" s="62">
        <f>SUM(R302:R306)</f>
        <v>52200</v>
      </c>
    </row>
    <row r="302" spans="2:18" s="6" customFormat="1" x14ac:dyDescent="0.25">
      <c r="B302" s="28"/>
      <c r="C302" s="68" t="s">
        <v>76</v>
      </c>
      <c r="D302" s="58">
        <v>1</v>
      </c>
      <c r="E302" s="59">
        <v>1</v>
      </c>
      <c r="F302" s="57">
        <f>E302*1000</f>
        <v>1000</v>
      </c>
      <c r="G302" s="57">
        <f t="shared" ref="G302:G306" si="428">D302*F302</f>
        <v>1000</v>
      </c>
      <c r="H302" s="57">
        <f t="shared" ref="H302:H306" si="429">G302*12</f>
        <v>12000</v>
      </c>
      <c r="I302" s="58">
        <v>1</v>
      </c>
      <c r="J302" s="108">
        <v>1.1000000000000001</v>
      </c>
      <c r="K302" s="109">
        <f t="shared" ref="K302:K304" si="430">J302*1000</f>
        <v>1100</v>
      </c>
      <c r="L302" s="109">
        <f>I302*K302</f>
        <v>1100</v>
      </c>
      <c r="M302" s="109">
        <f t="shared" ref="M302:M304" si="431">L302*12</f>
        <v>13200</v>
      </c>
      <c r="N302" s="58">
        <v>1</v>
      </c>
      <c r="O302" s="59">
        <v>1</v>
      </c>
      <c r="P302" s="57">
        <f>O302*1000</f>
        <v>1000</v>
      </c>
      <c r="Q302" s="57">
        <f t="shared" ref="Q302:Q306" si="432">N302*P302</f>
        <v>1000</v>
      </c>
      <c r="R302" s="57">
        <f t="shared" ref="R302:R306" si="433">Q302*12</f>
        <v>12000</v>
      </c>
    </row>
    <row r="303" spans="2:18" s="6" customFormat="1" x14ac:dyDescent="0.25">
      <c r="B303" s="28"/>
      <c r="C303" s="68" t="s">
        <v>3</v>
      </c>
      <c r="D303" s="58">
        <v>1</v>
      </c>
      <c r="E303" s="59">
        <v>0.65</v>
      </c>
      <c r="F303" s="57">
        <f t="shared" ref="F303:F306" si="434">E303*1000</f>
        <v>650</v>
      </c>
      <c r="G303" s="57">
        <f t="shared" si="428"/>
        <v>650</v>
      </c>
      <c r="H303" s="57">
        <f t="shared" si="429"/>
        <v>7800</v>
      </c>
      <c r="I303" s="58">
        <v>1</v>
      </c>
      <c r="J303" s="108">
        <v>0.85</v>
      </c>
      <c r="K303" s="109">
        <f t="shared" si="430"/>
        <v>850</v>
      </c>
      <c r="L303" s="109">
        <f>I303*K303</f>
        <v>850</v>
      </c>
      <c r="M303" s="109">
        <f t="shared" si="431"/>
        <v>10200</v>
      </c>
      <c r="N303" s="58">
        <v>1</v>
      </c>
      <c r="O303" s="59">
        <v>0.65</v>
      </c>
      <c r="P303" s="57">
        <f t="shared" ref="P303:P306" si="435">O303*1000</f>
        <v>650</v>
      </c>
      <c r="Q303" s="57">
        <f t="shared" si="432"/>
        <v>650</v>
      </c>
      <c r="R303" s="57">
        <f t="shared" si="433"/>
        <v>7800</v>
      </c>
    </row>
    <row r="304" spans="2:18" s="6" customFormat="1" x14ac:dyDescent="0.25">
      <c r="B304" s="28"/>
      <c r="C304" s="68" t="s">
        <v>4</v>
      </c>
      <c r="D304" s="58">
        <v>2</v>
      </c>
      <c r="E304" s="59">
        <v>0.55000000000000004</v>
      </c>
      <c r="F304" s="57">
        <f t="shared" si="434"/>
        <v>550</v>
      </c>
      <c r="G304" s="57">
        <f t="shared" si="428"/>
        <v>1100</v>
      </c>
      <c r="H304" s="57">
        <f t="shared" si="429"/>
        <v>13200</v>
      </c>
      <c r="I304" s="58">
        <v>3</v>
      </c>
      <c r="J304" s="108">
        <v>0.75</v>
      </c>
      <c r="K304" s="109">
        <f t="shared" si="430"/>
        <v>750</v>
      </c>
      <c r="L304" s="109">
        <f>I304*K304</f>
        <v>2250</v>
      </c>
      <c r="M304" s="109">
        <f t="shared" si="431"/>
        <v>27000</v>
      </c>
      <c r="N304" s="58">
        <v>2</v>
      </c>
      <c r="O304" s="59">
        <v>0.55000000000000004</v>
      </c>
      <c r="P304" s="57">
        <f t="shared" si="435"/>
        <v>550</v>
      </c>
      <c r="Q304" s="57">
        <f t="shared" si="432"/>
        <v>1100</v>
      </c>
      <c r="R304" s="57">
        <f t="shared" si="433"/>
        <v>13200</v>
      </c>
    </row>
    <row r="305" spans="2:18" s="6" customFormat="1" x14ac:dyDescent="0.25">
      <c r="B305" s="28"/>
      <c r="C305" s="68" t="s">
        <v>8</v>
      </c>
      <c r="D305" s="58">
        <v>2</v>
      </c>
      <c r="E305" s="59">
        <v>0.45</v>
      </c>
      <c r="F305" s="57">
        <f t="shared" si="434"/>
        <v>450</v>
      </c>
      <c r="G305" s="57">
        <f t="shared" si="428"/>
        <v>900</v>
      </c>
      <c r="H305" s="57">
        <f t="shared" si="429"/>
        <v>10800</v>
      </c>
      <c r="I305" s="58">
        <v>0</v>
      </c>
      <c r="J305" s="108">
        <v>0.65</v>
      </c>
      <c r="K305" s="57">
        <f t="shared" ref="K305:K307" si="436">J305*1000</f>
        <v>650</v>
      </c>
      <c r="L305" s="57">
        <f t="shared" ref="L305:L306" si="437">I305*K305</f>
        <v>0</v>
      </c>
      <c r="M305" s="57">
        <f t="shared" ref="M305:M307" si="438">L305*12</f>
        <v>0</v>
      </c>
      <c r="N305" s="58">
        <v>2</v>
      </c>
      <c r="O305" s="59">
        <v>0.45</v>
      </c>
      <c r="P305" s="57">
        <f t="shared" si="435"/>
        <v>450</v>
      </c>
      <c r="Q305" s="57">
        <f t="shared" si="432"/>
        <v>900</v>
      </c>
      <c r="R305" s="57">
        <f t="shared" si="433"/>
        <v>10800</v>
      </c>
    </row>
    <row r="306" spans="2:18" s="6" customFormat="1" x14ac:dyDescent="0.25">
      <c r="B306" s="28"/>
      <c r="C306" s="68" t="s">
        <v>6</v>
      </c>
      <c r="D306" s="58">
        <v>1</v>
      </c>
      <c r="E306" s="59">
        <v>0.7</v>
      </c>
      <c r="F306" s="57">
        <f t="shared" si="434"/>
        <v>700</v>
      </c>
      <c r="G306" s="57">
        <f t="shared" si="428"/>
        <v>700</v>
      </c>
      <c r="H306" s="57">
        <f t="shared" si="429"/>
        <v>8400</v>
      </c>
      <c r="I306" s="58">
        <v>0</v>
      </c>
      <c r="J306" s="59">
        <v>0.7</v>
      </c>
      <c r="K306" s="57">
        <f t="shared" si="436"/>
        <v>700</v>
      </c>
      <c r="L306" s="57">
        <f t="shared" si="437"/>
        <v>0</v>
      </c>
      <c r="M306" s="57">
        <f t="shared" si="438"/>
        <v>0</v>
      </c>
      <c r="N306" s="58">
        <v>1</v>
      </c>
      <c r="O306" s="59">
        <v>0.7</v>
      </c>
      <c r="P306" s="57">
        <f t="shared" si="435"/>
        <v>700</v>
      </c>
      <c r="Q306" s="57">
        <f t="shared" si="432"/>
        <v>700</v>
      </c>
      <c r="R306" s="57">
        <f t="shared" si="433"/>
        <v>8400</v>
      </c>
    </row>
    <row r="307" spans="2:18" s="6" customFormat="1" x14ac:dyDescent="0.25">
      <c r="B307" s="28"/>
      <c r="C307" s="107" t="s">
        <v>11</v>
      </c>
      <c r="D307" s="58"/>
      <c r="E307" s="59"/>
      <c r="F307" s="57"/>
      <c r="G307" s="57"/>
      <c r="H307" s="57"/>
      <c r="I307" s="58">
        <v>1</v>
      </c>
      <c r="J307" s="108">
        <v>0.8</v>
      </c>
      <c r="K307" s="109">
        <f t="shared" si="436"/>
        <v>800</v>
      </c>
      <c r="L307" s="109">
        <f>I307*K307</f>
        <v>800</v>
      </c>
      <c r="M307" s="109">
        <f t="shared" si="438"/>
        <v>9600</v>
      </c>
      <c r="N307" s="58"/>
      <c r="O307" s="59"/>
      <c r="P307" s="57"/>
      <c r="Q307" s="57"/>
      <c r="R307" s="57"/>
    </row>
    <row r="308" spans="2:18" ht="30" x14ac:dyDescent="0.25">
      <c r="B308" s="29">
        <v>5</v>
      </c>
      <c r="C308" s="69" t="s">
        <v>120</v>
      </c>
      <c r="D308" s="61">
        <f>SUM(D309:D313)</f>
        <v>7</v>
      </c>
      <c r="E308" s="61"/>
      <c r="F308" s="62"/>
      <c r="G308" s="62">
        <f>SUM(G309:G313)</f>
        <v>4450</v>
      </c>
      <c r="H308" s="62">
        <f>SUM(H309:H313)</f>
        <v>53400</v>
      </c>
      <c r="I308" s="61">
        <f>SUM(I309:I314)</f>
        <v>7</v>
      </c>
      <c r="J308" s="61"/>
      <c r="K308" s="62"/>
      <c r="L308" s="62">
        <f>SUM(L309:L314)</f>
        <v>5800</v>
      </c>
      <c r="M308" s="62">
        <f>SUM(M309:M314)</f>
        <v>69600</v>
      </c>
      <c r="N308" s="61">
        <f>SUM(N309:N313)</f>
        <v>7</v>
      </c>
      <c r="O308" s="61"/>
      <c r="P308" s="62"/>
      <c r="Q308" s="62">
        <f>SUM(Q309:Q313)</f>
        <v>4450</v>
      </c>
      <c r="R308" s="62">
        <f>SUM(R309:R313)</f>
        <v>53400</v>
      </c>
    </row>
    <row r="309" spans="2:18" s="6" customFormat="1" x14ac:dyDescent="0.25">
      <c r="B309" s="28"/>
      <c r="C309" s="68" t="s">
        <v>76</v>
      </c>
      <c r="D309" s="58">
        <v>1</v>
      </c>
      <c r="E309" s="59">
        <v>1</v>
      </c>
      <c r="F309" s="57">
        <f>E309*1000</f>
        <v>1000</v>
      </c>
      <c r="G309" s="57">
        <f t="shared" ref="G309:G313" si="439">D309*F309</f>
        <v>1000</v>
      </c>
      <c r="H309" s="57">
        <f t="shared" ref="H309:H313" si="440">G309*12</f>
        <v>12000</v>
      </c>
      <c r="I309" s="58">
        <v>1</v>
      </c>
      <c r="J309" s="108">
        <v>1.1000000000000001</v>
      </c>
      <c r="K309" s="109">
        <f t="shared" ref="K309:K312" si="441">J309*1000</f>
        <v>1100</v>
      </c>
      <c r="L309" s="109">
        <f>I309*K309</f>
        <v>1100</v>
      </c>
      <c r="M309" s="109">
        <f t="shared" ref="M309:M313" si="442">L309*12</f>
        <v>13200</v>
      </c>
      <c r="N309" s="58">
        <v>1</v>
      </c>
      <c r="O309" s="59">
        <v>1</v>
      </c>
      <c r="P309" s="57">
        <f>O309*1000</f>
        <v>1000</v>
      </c>
      <c r="Q309" s="57">
        <f t="shared" ref="Q309:Q313" si="443">N309*P309</f>
        <v>1000</v>
      </c>
      <c r="R309" s="57">
        <f t="shared" ref="R309:R313" si="444">Q309*12</f>
        <v>12000</v>
      </c>
    </row>
    <row r="310" spans="2:18" s="6" customFormat="1" x14ac:dyDescent="0.25">
      <c r="B310" s="28"/>
      <c r="C310" s="68" t="s">
        <v>3</v>
      </c>
      <c r="D310" s="58">
        <v>1</v>
      </c>
      <c r="E310" s="59">
        <v>0.65</v>
      </c>
      <c r="F310" s="57">
        <f t="shared" ref="F310:F313" si="445">E310*1000</f>
        <v>650</v>
      </c>
      <c r="G310" s="57">
        <f t="shared" si="439"/>
        <v>650</v>
      </c>
      <c r="H310" s="57">
        <f t="shared" si="440"/>
        <v>7800</v>
      </c>
      <c r="I310" s="58">
        <v>1</v>
      </c>
      <c r="J310" s="108">
        <v>0.85</v>
      </c>
      <c r="K310" s="109">
        <f t="shared" si="441"/>
        <v>850</v>
      </c>
      <c r="L310" s="109">
        <f>I310*K310</f>
        <v>850</v>
      </c>
      <c r="M310" s="109">
        <f t="shared" si="442"/>
        <v>10200</v>
      </c>
      <c r="N310" s="58">
        <v>1</v>
      </c>
      <c r="O310" s="59">
        <v>0.65</v>
      </c>
      <c r="P310" s="57">
        <f t="shared" ref="P310:P313" si="446">O310*1000</f>
        <v>650</v>
      </c>
      <c r="Q310" s="57">
        <f t="shared" si="443"/>
        <v>650</v>
      </c>
      <c r="R310" s="57">
        <f t="shared" si="444"/>
        <v>7800</v>
      </c>
    </row>
    <row r="311" spans="2:18" s="6" customFormat="1" x14ac:dyDescent="0.25">
      <c r="B311" s="28"/>
      <c r="C311" s="68" t="s">
        <v>77</v>
      </c>
      <c r="D311" s="58">
        <v>3</v>
      </c>
      <c r="E311" s="59">
        <v>0.55000000000000004</v>
      </c>
      <c r="F311" s="57">
        <f t="shared" si="445"/>
        <v>550</v>
      </c>
      <c r="G311" s="57">
        <f t="shared" si="439"/>
        <v>1650</v>
      </c>
      <c r="H311" s="57">
        <f t="shared" si="440"/>
        <v>19800</v>
      </c>
      <c r="I311" s="58">
        <v>3</v>
      </c>
      <c r="J311" s="108">
        <v>0.75</v>
      </c>
      <c r="K311" s="109">
        <f t="shared" si="441"/>
        <v>750</v>
      </c>
      <c r="L311" s="109">
        <f>I311*K311</f>
        <v>2250</v>
      </c>
      <c r="M311" s="109">
        <f t="shared" si="442"/>
        <v>27000</v>
      </c>
      <c r="N311" s="58">
        <v>3</v>
      </c>
      <c r="O311" s="59">
        <v>0.55000000000000004</v>
      </c>
      <c r="P311" s="57">
        <f t="shared" si="446"/>
        <v>550</v>
      </c>
      <c r="Q311" s="57">
        <f t="shared" si="443"/>
        <v>1650</v>
      </c>
      <c r="R311" s="57">
        <f t="shared" si="444"/>
        <v>19800</v>
      </c>
    </row>
    <row r="312" spans="2:18" s="6" customFormat="1" x14ac:dyDescent="0.25">
      <c r="B312" s="28"/>
      <c r="C312" s="68" t="s">
        <v>8</v>
      </c>
      <c r="D312" s="58">
        <v>1</v>
      </c>
      <c r="E312" s="59">
        <v>0.45</v>
      </c>
      <c r="F312" s="57">
        <f t="shared" si="445"/>
        <v>450</v>
      </c>
      <c r="G312" s="57">
        <f t="shared" si="439"/>
        <v>450</v>
      </c>
      <c r="H312" s="57">
        <f t="shared" si="440"/>
        <v>5400</v>
      </c>
      <c r="I312" s="58">
        <v>0</v>
      </c>
      <c r="J312" s="108">
        <v>0.65</v>
      </c>
      <c r="K312" s="109">
        <f t="shared" si="441"/>
        <v>650</v>
      </c>
      <c r="L312" s="109">
        <f>I312*K312</f>
        <v>0</v>
      </c>
      <c r="M312" s="109">
        <f t="shared" si="442"/>
        <v>0</v>
      </c>
      <c r="N312" s="58">
        <v>1</v>
      </c>
      <c r="O312" s="59">
        <v>0.45</v>
      </c>
      <c r="P312" s="57">
        <f t="shared" si="446"/>
        <v>450</v>
      </c>
      <c r="Q312" s="57">
        <f t="shared" si="443"/>
        <v>450</v>
      </c>
      <c r="R312" s="57">
        <f t="shared" si="444"/>
        <v>5400</v>
      </c>
    </row>
    <row r="313" spans="2:18" s="6" customFormat="1" x14ac:dyDescent="0.25">
      <c r="B313" s="28"/>
      <c r="C313" s="68" t="s">
        <v>6</v>
      </c>
      <c r="D313" s="58">
        <v>1</v>
      </c>
      <c r="E313" s="59">
        <v>0.7</v>
      </c>
      <c r="F313" s="57">
        <f t="shared" si="445"/>
        <v>700</v>
      </c>
      <c r="G313" s="57">
        <f t="shared" si="439"/>
        <v>700</v>
      </c>
      <c r="H313" s="57">
        <f t="shared" si="440"/>
        <v>8400</v>
      </c>
      <c r="I313" s="58">
        <v>1</v>
      </c>
      <c r="J313" s="108">
        <v>0.8</v>
      </c>
      <c r="K313" s="109">
        <f>J313*1000</f>
        <v>800</v>
      </c>
      <c r="L313" s="109">
        <f t="shared" ref="L313" si="447">I313*K313</f>
        <v>800</v>
      </c>
      <c r="M313" s="109">
        <f t="shared" si="442"/>
        <v>9600</v>
      </c>
      <c r="N313" s="58">
        <v>1</v>
      </c>
      <c r="O313" s="59">
        <v>0.7</v>
      </c>
      <c r="P313" s="57">
        <f t="shared" si="446"/>
        <v>700</v>
      </c>
      <c r="Q313" s="57">
        <f t="shared" si="443"/>
        <v>700</v>
      </c>
      <c r="R313" s="57">
        <f t="shared" si="444"/>
        <v>8400</v>
      </c>
    </row>
    <row r="314" spans="2:18" s="6" customFormat="1" x14ac:dyDescent="0.25">
      <c r="B314" s="28"/>
      <c r="C314" s="107" t="s">
        <v>11</v>
      </c>
      <c r="D314" s="58"/>
      <c r="E314" s="59"/>
      <c r="F314" s="57"/>
      <c r="G314" s="57"/>
      <c r="H314" s="57"/>
      <c r="I314" s="58">
        <v>1</v>
      </c>
      <c r="J314" s="108">
        <v>0.8</v>
      </c>
      <c r="K314" s="109">
        <f t="shared" ref="K314" si="448">J314*1000</f>
        <v>800</v>
      </c>
      <c r="L314" s="109">
        <f>I314*K314</f>
        <v>800</v>
      </c>
      <c r="M314" s="109">
        <f t="shared" ref="M314" si="449">L314*12</f>
        <v>9600</v>
      </c>
      <c r="N314" s="58"/>
      <c r="O314" s="59"/>
      <c r="P314" s="57"/>
      <c r="Q314" s="57"/>
      <c r="R314" s="57"/>
    </row>
    <row r="315" spans="2:18" ht="31.5" customHeight="1" x14ac:dyDescent="0.25">
      <c r="B315" s="42" t="s">
        <v>175</v>
      </c>
      <c r="C315" s="66" t="s">
        <v>121</v>
      </c>
      <c r="D315" s="42">
        <f>SUM(D316:D325)</f>
        <v>25</v>
      </c>
      <c r="E315" s="42"/>
      <c r="F315" s="54"/>
      <c r="G315" s="54">
        <f>SUM(G316:G325)</f>
        <v>18900</v>
      </c>
      <c r="H315" s="54">
        <f>SUM(H316:H325)</f>
        <v>226800</v>
      </c>
      <c r="I315" s="42">
        <f>SUM(I316:I325)</f>
        <v>16</v>
      </c>
      <c r="J315" s="42"/>
      <c r="K315" s="54"/>
      <c r="L315" s="54">
        <f>SUM(L316:L325)</f>
        <v>13050</v>
      </c>
      <c r="M315" s="54">
        <f>SUM(M316:M325)</f>
        <v>156600</v>
      </c>
      <c r="N315" s="42">
        <f>SUM(N316:N325)</f>
        <v>25</v>
      </c>
      <c r="O315" s="42"/>
      <c r="P315" s="54"/>
      <c r="Q315" s="54">
        <f>SUM(Q316:Q325)</f>
        <v>18900</v>
      </c>
      <c r="R315" s="54">
        <f>SUM(R316:R325)</f>
        <v>226800</v>
      </c>
    </row>
    <row r="316" spans="2:18" s="6" customFormat="1" x14ac:dyDescent="0.25">
      <c r="B316" s="28"/>
      <c r="C316" s="68" t="s">
        <v>71</v>
      </c>
      <c r="D316" s="58">
        <v>1</v>
      </c>
      <c r="E316" s="59">
        <v>1.8</v>
      </c>
      <c r="F316" s="57">
        <f>E316*1000</f>
        <v>1800</v>
      </c>
      <c r="G316" s="57">
        <f t="shared" ref="G316:G325" si="450">D316*F316</f>
        <v>1800</v>
      </c>
      <c r="H316" s="57">
        <f t="shared" ref="H316:H325" si="451">G316*12</f>
        <v>21600</v>
      </c>
      <c r="I316" s="58">
        <v>1</v>
      </c>
      <c r="J316" s="59">
        <v>1.8</v>
      </c>
      <c r="K316" s="57">
        <f>J316*1000</f>
        <v>1800</v>
      </c>
      <c r="L316" s="57">
        <f t="shared" ref="L316:L325" si="452">I316*K316</f>
        <v>1800</v>
      </c>
      <c r="M316" s="57">
        <f t="shared" ref="M316:M325" si="453">L316*12</f>
        <v>21600</v>
      </c>
      <c r="N316" s="58">
        <v>1</v>
      </c>
      <c r="O316" s="59">
        <v>1.8</v>
      </c>
      <c r="P316" s="57">
        <f>O316*1000</f>
        <v>1800</v>
      </c>
      <c r="Q316" s="57">
        <f t="shared" ref="Q316:Q325" si="454">N316*P316</f>
        <v>1800</v>
      </c>
      <c r="R316" s="57">
        <f t="shared" ref="R316:R325" si="455">Q316*12</f>
        <v>21600</v>
      </c>
    </row>
    <row r="317" spans="2:18" s="6" customFormat="1" x14ac:dyDescent="0.25">
      <c r="B317" s="28"/>
      <c r="C317" s="68" t="s">
        <v>2</v>
      </c>
      <c r="D317" s="58">
        <v>1</v>
      </c>
      <c r="E317" s="59">
        <v>1.3</v>
      </c>
      <c r="F317" s="57">
        <f t="shared" ref="F317:F325" si="456">E317*1000</f>
        <v>1300</v>
      </c>
      <c r="G317" s="57">
        <f t="shared" si="450"/>
        <v>1300</v>
      </c>
      <c r="H317" s="57">
        <f t="shared" si="451"/>
        <v>15600</v>
      </c>
      <c r="I317" s="58">
        <v>0</v>
      </c>
      <c r="J317" s="59">
        <v>1.3</v>
      </c>
      <c r="K317" s="57">
        <f t="shared" ref="K317:K325" si="457">J317*1000</f>
        <v>1300</v>
      </c>
      <c r="L317" s="57">
        <f t="shared" si="452"/>
        <v>0</v>
      </c>
      <c r="M317" s="57">
        <f t="shared" si="453"/>
        <v>0</v>
      </c>
      <c r="N317" s="58">
        <v>1</v>
      </c>
      <c r="O317" s="59">
        <v>1.3</v>
      </c>
      <c r="P317" s="57">
        <f t="shared" ref="P317:P325" si="458">O317*1000</f>
        <v>1300</v>
      </c>
      <c r="Q317" s="57">
        <f t="shared" si="454"/>
        <v>1300</v>
      </c>
      <c r="R317" s="57">
        <f t="shared" si="455"/>
        <v>15600</v>
      </c>
    </row>
    <row r="318" spans="2:18" s="6" customFormat="1" x14ac:dyDescent="0.25">
      <c r="B318" s="28"/>
      <c r="C318" s="67" t="s">
        <v>72</v>
      </c>
      <c r="D318" s="58">
        <v>1</v>
      </c>
      <c r="E318" s="59">
        <v>0.7</v>
      </c>
      <c r="F318" s="57">
        <f t="shared" si="456"/>
        <v>700</v>
      </c>
      <c r="G318" s="57">
        <f t="shared" si="450"/>
        <v>700</v>
      </c>
      <c r="H318" s="57">
        <f t="shared" si="451"/>
        <v>8400</v>
      </c>
      <c r="I318" s="140">
        <v>1</v>
      </c>
      <c r="J318" s="108">
        <v>0.7</v>
      </c>
      <c r="K318" s="109">
        <f>J318*1000</f>
        <v>700</v>
      </c>
      <c r="L318" s="109">
        <f t="shared" si="452"/>
        <v>700</v>
      </c>
      <c r="M318" s="109">
        <f t="shared" si="453"/>
        <v>8400</v>
      </c>
      <c r="N318" s="58">
        <v>1</v>
      </c>
      <c r="O318" s="59">
        <v>0.7</v>
      </c>
      <c r="P318" s="57">
        <f t="shared" si="458"/>
        <v>700</v>
      </c>
      <c r="Q318" s="57">
        <f t="shared" si="454"/>
        <v>700</v>
      </c>
      <c r="R318" s="57">
        <f t="shared" si="455"/>
        <v>8400</v>
      </c>
    </row>
    <row r="319" spans="2:18" s="6" customFormat="1" x14ac:dyDescent="0.25">
      <c r="B319" s="28"/>
      <c r="C319" s="68" t="s">
        <v>10</v>
      </c>
      <c r="D319" s="58">
        <v>1</v>
      </c>
      <c r="E319" s="59">
        <v>0.8</v>
      </c>
      <c r="F319" s="57">
        <f t="shared" si="456"/>
        <v>800</v>
      </c>
      <c r="G319" s="57">
        <f t="shared" si="450"/>
        <v>800</v>
      </c>
      <c r="H319" s="57">
        <f t="shared" si="451"/>
        <v>9600</v>
      </c>
      <c r="I319" s="140">
        <f>1+1</f>
        <v>2</v>
      </c>
      <c r="J319" s="108">
        <v>0.8</v>
      </c>
      <c r="K319" s="109">
        <f>J319*1000</f>
        <v>800</v>
      </c>
      <c r="L319" s="109">
        <f t="shared" si="452"/>
        <v>1600</v>
      </c>
      <c r="M319" s="109">
        <f t="shared" si="453"/>
        <v>19200</v>
      </c>
      <c r="N319" s="58">
        <v>1</v>
      </c>
      <c r="O319" s="59">
        <v>0.8</v>
      </c>
      <c r="P319" s="57">
        <f t="shared" si="458"/>
        <v>800</v>
      </c>
      <c r="Q319" s="57">
        <f t="shared" si="454"/>
        <v>800</v>
      </c>
      <c r="R319" s="57">
        <f t="shared" si="455"/>
        <v>9600</v>
      </c>
    </row>
    <row r="320" spans="2:18" s="6" customFormat="1" x14ac:dyDescent="0.25">
      <c r="B320" s="28"/>
      <c r="C320" s="67" t="s">
        <v>73</v>
      </c>
      <c r="D320" s="58">
        <v>4</v>
      </c>
      <c r="E320" s="59">
        <v>1</v>
      </c>
      <c r="F320" s="57">
        <f t="shared" si="456"/>
        <v>1000</v>
      </c>
      <c r="G320" s="57">
        <f t="shared" si="450"/>
        <v>4000</v>
      </c>
      <c r="H320" s="57">
        <f t="shared" si="451"/>
        <v>48000</v>
      </c>
      <c r="I320" s="58">
        <v>0</v>
      </c>
      <c r="J320" s="59">
        <v>1</v>
      </c>
      <c r="K320" s="57">
        <f t="shared" si="457"/>
        <v>1000</v>
      </c>
      <c r="L320" s="57">
        <f t="shared" si="452"/>
        <v>0</v>
      </c>
      <c r="M320" s="57">
        <f t="shared" si="453"/>
        <v>0</v>
      </c>
      <c r="N320" s="58">
        <v>4</v>
      </c>
      <c r="O320" s="59">
        <v>1</v>
      </c>
      <c r="P320" s="57">
        <f t="shared" si="458"/>
        <v>1000</v>
      </c>
      <c r="Q320" s="57">
        <f t="shared" si="454"/>
        <v>4000</v>
      </c>
      <c r="R320" s="57">
        <f t="shared" si="455"/>
        <v>48000</v>
      </c>
    </row>
    <row r="321" spans="2:18" s="6" customFormat="1" x14ac:dyDescent="0.25">
      <c r="B321" s="28"/>
      <c r="C321" s="67" t="s">
        <v>74</v>
      </c>
      <c r="D321" s="58">
        <v>1</v>
      </c>
      <c r="E321" s="59">
        <v>0.8</v>
      </c>
      <c r="F321" s="57">
        <f t="shared" si="456"/>
        <v>800</v>
      </c>
      <c r="G321" s="57">
        <f t="shared" si="450"/>
        <v>800</v>
      </c>
      <c r="H321" s="57">
        <f t="shared" si="451"/>
        <v>9600</v>
      </c>
      <c r="I321" s="58">
        <v>0</v>
      </c>
      <c r="J321" s="59">
        <v>0.8</v>
      </c>
      <c r="K321" s="57">
        <f t="shared" si="457"/>
        <v>800</v>
      </c>
      <c r="L321" s="57">
        <f t="shared" si="452"/>
        <v>0</v>
      </c>
      <c r="M321" s="57">
        <f t="shared" si="453"/>
        <v>0</v>
      </c>
      <c r="N321" s="58">
        <v>1</v>
      </c>
      <c r="O321" s="59">
        <v>0.8</v>
      </c>
      <c r="P321" s="57">
        <f t="shared" si="458"/>
        <v>800</v>
      </c>
      <c r="Q321" s="57">
        <f t="shared" si="454"/>
        <v>800</v>
      </c>
      <c r="R321" s="57">
        <f t="shared" si="455"/>
        <v>9600</v>
      </c>
    </row>
    <row r="322" spans="2:18" s="6" customFormat="1" x14ac:dyDescent="0.25">
      <c r="B322" s="28"/>
      <c r="C322" s="67" t="s">
        <v>90</v>
      </c>
      <c r="D322" s="58">
        <v>1</v>
      </c>
      <c r="E322" s="59">
        <v>0.9</v>
      </c>
      <c r="F322" s="57">
        <f t="shared" si="456"/>
        <v>900</v>
      </c>
      <c r="G322" s="57">
        <f t="shared" si="450"/>
        <v>900</v>
      </c>
      <c r="H322" s="57">
        <f t="shared" si="451"/>
        <v>10800</v>
      </c>
      <c r="I322" s="58">
        <v>1</v>
      </c>
      <c r="J322" s="108">
        <v>0.9</v>
      </c>
      <c r="K322" s="109">
        <f t="shared" si="457"/>
        <v>900</v>
      </c>
      <c r="L322" s="109">
        <f t="shared" si="452"/>
        <v>900</v>
      </c>
      <c r="M322" s="109">
        <f t="shared" si="453"/>
        <v>10800</v>
      </c>
      <c r="N322" s="58">
        <v>1</v>
      </c>
      <c r="O322" s="59">
        <v>0.9</v>
      </c>
      <c r="P322" s="57">
        <f t="shared" si="458"/>
        <v>900</v>
      </c>
      <c r="Q322" s="57">
        <f t="shared" si="454"/>
        <v>900</v>
      </c>
      <c r="R322" s="57">
        <f t="shared" si="455"/>
        <v>10800</v>
      </c>
    </row>
    <row r="323" spans="2:18" s="6" customFormat="1" x14ac:dyDescent="0.25">
      <c r="B323" s="28"/>
      <c r="C323" s="68" t="s">
        <v>3</v>
      </c>
      <c r="D323" s="58">
        <v>3</v>
      </c>
      <c r="E323" s="59">
        <v>0.7</v>
      </c>
      <c r="F323" s="57">
        <f t="shared" si="456"/>
        <v>700</v>
      </c>
      <c r="G323" s="57">
        <f t="shared" si="450"/>
        <v>2100</v>
      </c>
      <c r="H323" s="57">
        <f t="shared" si="451"/>
        <v>25200</v>
      </c>
      <c r="I323" s="58">
        <v>3</v>
      </c>
      <c r="J323" s="108">
        <v>0.85</v>
      </c>
      <c r="K323" s="109">
        <f t="shared" si="457"/>
        <v>850</v>
      </c>
      <c r="L323" s="109">
        <f t="shared" si="452"/>
        <v>2550</v>
      </c>
      <c r="M323" s="109">
        <f t="shared" si="453"/>
        <v>30600</v>
      </c>
      <c r="N323" s="58">
        <v>3</v>
      </c>
      <c r="O323" s="59">
        <v>0.7</v>
      </c>
      <c r="P323" s="57">
        <f t="shared" si="458"/>
        <v>700</v>
      </c>
      <c r="Q323" s="57">
        <f t="shared" si="454"/>
        <v>2100</v>
      </c>
      <c r="R323" s="57">
        <f t="shared" si="455"/>
        <v>25200</v>
      </c>
    </row>
    <row r="324" spans="2:18" s="6" customFormat="1" x14ac:dyDescent="0.25">
      <c r="B324" s="28"/>
      <c r="C324" s="68" t="s">
        <v>77</v>
      </c>
      <c r="D324" s="58">
        <v>5</v>
      </c>
      <c r="E324" s="59">
        <v>0.6</v>
      </c>
      <c r="F324" s="57">
        <f t="shared" si="456"/>
        <v>600</v>
      </c>
      <c r="G324" s="57">
        <f t="shared" si="450"/>
        <v>3000</v>
      </c>
      <c r="H324" s="57">
        <f t="shared" si="451"/>
        <v>36000</v>
      </c>
      <c r="I324" s="58">
        <v>3</v>
      </c>
      <c r="J324" s="108">
        <v>0.75</v>
      </c>
      <c r="K324" s="109">
        <f t="shared" si="457"/>
        <v>750</v>
      </c>
      <c r="L324" s="109">
        <f t="shared" si="452"/>
        <v>2250</v>
      </c>
      <c r="M324" s="109">
        <f t="shared" si="453"/>
        <v>27000</v>
      </c>
      <c r="N324" s="58">
        <v>5</v>
      </c>
      <c r="O324" s="59">
        <v>0.6</v>
      </c>
      <c r="P324" s="57">
        <f t="shared" si="458"/>
        <v>600</v>
      </c>
      <c r="Q324" s="57">
        <f t="shared" si="454"/>
        <v>3000</v>
      </c>
      <c r="R324" s="57">
        <f t="shared" si="455"/>
        <v>36000</v>
      </c>
    </row>
    <row r="325" spans="2:18" s="6" customFormat="1" x14ac:dyDescent="0.25">
      <c r="B325" s="28"/>
      <c r="C325" s="68" t="s">
        <v>8</v>
      </c>
      <c r="D325" s="58">
        <v>7</v>
      </c>
      <c r="E325" s="59">
        <v>0.5</v>
      </c>
      <c r="F325" s="57">
        <f t="shared" si="456"/>
        <v>500</v>
      </c>
      <c r="G325" s="57">
        <f t="shared" si="450"/>
        <v>3500</v>
      </c>
      <c r="H325" s="57">
        <f t="shared" si="451"/>
        <v>42000</v>
      </c>
      <c r="I325" s="58">
        <v>5</v>
      </c>
      <c r="J325" s="108">
        <v>0.65</v>
      </c>
      <c r="K325" s="109">
        <f t="shared" si="457"/>
        <v>650</v>
      </c>
      <c r="L325" s="109">
        <f t="shared" si="452"/>
        <v>3250</v>
      </c>
      <c r="M325" s="109">
        <f t="shared" si="453"/>
        <v>39000</v>
      </c>
      <c r="N325" s="58">
        <v>7</v>
      </c>
      <c r="O325" s="59">
        <v>0.5</v>
      </c>
      <c r="P325" s="57">
        <f t="shared" si="458"/>
        <v>500</v>
      </c>
      <c r="Q325" s="57">
        <f t="shared" si="454"/>
        <v>3500</v>
      </c>
      <c r="R325" s="57">
        <f t="shared" si="455"/>
        <v>42000</v>
      </c>
    </row>
    <row r="326" spans="2:18" ht="30" x14ac:dyDescent="0.25">
      <c r="B326" s="29">
        <v>1</v>
      </c>
      <c r="C326" s="69" t="s">
        <v>122</v>
      </c>
      <c r="D326" s="61">
        <f>SUM(D327:D331)</f>
        <v>6</v>
      </c>
      <c r="E326" s="61"/>
      <c r="F326" s="62"/>
      <c r="G326" s="62">
        <f>SUM(G327:G331)</f>
        <v>3800</v>
      </c>
      <c r="H326" s="62">
        <f>SUM(H327:H331)</f>
        <v>45600</v>
      </c>
      <c r="I326" s="61">
        <f>SUM(I327:I332)</f>
        <v>6</v>
      </c>
      <c r="J326" s="61"/>
      <c r="K326" s="62"/>
      <c r="L326" s="62">
        <f>SUM(L327:L332)</f>
        <v>5000</v>
      </c>
      <c r="M326" s="62">
        <f>SUM(M327:M332)</f>
        <v>60000</v>
      </c>
      <c r="N326" s="61">
        <f>SUM(N327:N331)</f>
        <v>6</v>
      </c>
      <c r="O326" s="61"/>
      <c r="P326" s="62"/>
      <c r="Q326" s="62">
        <f>SUM(Q327:Q331)</f>
        <v>3800</v>
      </c>
      <c r="R326" s="62">
        <f>SUM(R327:R331)</f>
        <v>45600</v>
      </c>
    </row>
    <row r="327" spans="2:18" s="6" customFormat="1" x14ac:dyDescent="0.25">
      <c r="B327" s="28"/>
      <c r="C327" s="68" t="s">
        <v>76</v>
      </c>
      <c r="D327" s="58">
        <v>1</v>
      </c>
      <c r="E327" s="59">
        <v>1</v>
      </c>
      <c r="F327" s="57">
        <f>E327*1000</f>
        <v>1000</v>
      </c>
      <c r="G327" s="57">
        <f t="shared" ref="G327:G331" si="459">D327*F327</f>
        <v>1000</v>
      </c>
      <c r="H327" s="57">
        <f t="shared" ref="H327:H331" si="460">G327*12</f>
        <v>12000</v>
      </c>
      <c r="I327" s="58">
        <v>1</v>
      </c>
      <c r="J327" s="108">
        <v>1.1000000000000001</v>
      </c>
      <c r="K327" s="109">
        <f t="shared" ref="K327:K329" si="461">J327*1000</f>
        <v>1100</v>
      </c>
      <c r="L327" s="109">
        <f>I327*K327</f>
        <v>1100</v>
      </c>
      <c r="M327" s="109">
        <f t="shared" ref="M327:M329" si="462">L327*12</f>
        <v>13200</v>
      </c>
      <c r="N327" s="58">
        <v>1</v>
      </c>
      <c r="O327" s="59">
        <v>1</v>
      </c>
      <c r="P327" s="57">
        <f>O327*1000</f>
        <v>1000</v>
      </c>
      <c r="Q327" s="57">
        <f t="shared" ref="Q327:Q331" si="463">N327*P327</f>
        <v>1000</v>
      </c>
      <c r="R327" s="57">
        <f t="shared" ref="R327:R331" si="464">Q327*12</f>
        <v>12000</v>
      </c>
    </row>
    <row r="328" spans="2:18" s="6" customFormat="1" x14ac:dyDescent="0.25">
      <c r="B328" s="28"/>
      <c r="C328" s="68" t="s">
        <v>3</v>
      </c>
      <c r="D328" s="58">
        <v>1</v>
      </c>
      <c r="E328" s="59">
        <v>0.65</v>
      </c>
      <c r="F328" s="57">
        <f t="shared" ref="F328:F331" si="465">E328*1000</f>
        <v>650</v>
      </c>
      <c r="G328" s="57">
        <f t="shared" si="459"/>
        <v>650</v>
      </c>
      <c r="H328" s="57">
        <f t="shared" si="460"/>
        <v>7800</v>
      </c>
      <c r="I328" s="58">
        <v>1</v>
      </c>
      <c r="J328" s="108">
        <v>0.85</v>
      </c>
      <c r="K328" s="109">
        <f t="shared" si="461"/>
        <v>850</v>
      </c>
      <c r="L328" s="109">
        <f>I328*K328</f>
        <v>850</v>
      </c>
      <c r="M328" s="109">
        <f t="shared" si="462"/>
        <v>10200</v>
      </c>
      <c r="N328" s="58">
        <v>1</v>
      </c>
      <c r="O328" s="59">
        <v>0.65</v>
      </c>
      <c r="P328" s="57">
        <f t="shared" ref="P328:P331" si="466">O328*1000</f>
        <v>650</v>
      </c>
      <c r="Q328" s="57">
        <f t="shared" si="463"/>
        <v>650</v>
      </c>
      <c r="R328" s="57">
        <f t="shared" si="464"/>
        <v>7800</v>
      </c>
    </row>
    <row r="329" spans="2:18" s="6" customFormat="1" x14ac:dyDescent="0.25">
      <c r="B329" s="28"/>
      <c r="C329" s="68" t="s">
        <v>77</v>
      </c>
      <c r="D329" s="58">
        <v>1</v>
      </c>
      <c r="E329" s="59">
        <v>0.55000000000000004</v>
      </c>
      <c r="F329" s="57">
        <f t="shared" si="465"/>
        <v>550</v>
      </c>
      <c r="G329" s="57">
        <f t="shared" si="459"/>
        <v>550</v>
      </c>
      <c r="H329" s="57">
        <f t="shared" si="460"/>
        <v>6600</v>
      </c>
      <c r="I329" s="58">
        <v>3</v>
      </c>
      <c r="J329" s="108">
        <v>0.75</v>
      </c>
      <c r="K329" s="109">
        <f t="shared" si="461"/>
        <v>750</v>
      </c>
      <c r="L329" s="109">
        <f>I329*K329</f>
        <v>2250</v>
      </c>
      <c r="M329" s="109">
        <f t="shared" si="462"/>
        <v>27000</v>
      </c>
      <c r="N329" s="58">
        <v>1</v>
      </c>
      <c r="O329" s="59">
        <v>0.55000000000000004</v>
      </c>
      <c r="P329" s="57">
        <f t="shared" si="466"/>
        <v>550</v>
      </c>
      <c r="Q329" s="57">
        <f t="shared" si="463"/>
        <v>550</v>
      </c>
      <c r="R329" s="57">
        <f t="shared" si="464"/>
        <v>6600</v>
      </c>
    </row>
    <row r="330" spans="2:18" s="6" customFormat="1" x14ac:dyDescent="0.25">
      <c r="B330" s="28"/>
      <c r="C330" s="68" t="s">
        <v>8</v>
      </c>
      <c r="D330" s="58">
        <v>2</v>
      </c>
      <c r="E330" s="59">
        <v>0.45</v>
      </c>
      <c r="F330" s="57">
        <f t="shared" si="465"/>
        <v>450</v>
      </c>
      <c r="G330" s="57">
        <f t="shared" si="459"/>
        <v>900</v>
      </c>
      <c r="H330" s="57">
        <f t="shared" si="460"/>
        <v>10800</v>
      </c>
      <c r="I330" s="58">
        <v>0</v>
      </c>
      <c r="J330" s="108">
        <v>0.65</v>
      </c>
      <c r="K330" s="57">
        <f t="shared" ref="K330:K332" si="467">J330*1000</f>
        <v>650</v>
      </c>
      <c r="L330" s="57">
        <f t="shared" ref="L330:L331" si="468">I330*K330</f>
        <v>0</v>
      </c>
      <c r="M330" s="57">
        <f t="shared" ref="M330:M332" si="469">L330*12</f>
        <v>0</v>
      </c>
      <c r="N330" s="58">
        <v>2</v>
      </c>
      <c r="O330" s="59">
        <v>0.45</v>
      </c>
      <c r="P330" s="57">
        <f t="shared" si="466"/>
        <v>450</v>
      </c>
      <c r="Q330" s="57">
        <f t="shared" si="463"/>
        <v>900</v>
      </c>
      <c r="R330" s="57">
        <f t="shared" si="464"/>
        <v>10800</v>
      </c>
    </row>
    <row r="331" spans="2:18" s="6" customFormat="1" x14ac:dyDescent="0.25">
      <c r="B331" s="28"/>
      <c r="C331" s="68" t="s">
        <v>6</v>
      </c>
      <c r="D331" s="58">
        <v>1</v>
      </c>
      <c r="E331" s="59">
        <v>0.7</v>
      </c>
      <c r="F331" s="57">
        <f t="shared" si="465"/>
        <v>700</v>
      </c>
      <c r="G331" s="57">
        <f t="shared" si="459"/>
        <v>700</v>
      </c>
      <c r="H331" s="57">
        <f t="shared" si="460"/>
        <v>8400</v>
      </c>
      <c r="I331" s="58">
        <v>0</v>
      </c>
      <c r="J331" s="59">
        <v>0.7</v>
      </c>
      <c r="K331" s="57">
        <f t="shared" si="467"/>
        <v>700</v>
      </c>
      <c r="L331" s="57">
        <f t="shared" si="468"/>
        <v>0</v>
      </c>
      <c r="M331" s="57">
        <f t="shared" si="469"/>
        <v>0</v>
      </c>
      <c r="N331" s="58">
        <v>1</v>
      </c>
      <c r="O331" s="59">
        <v>0.7</v>
      </c>
      <c r="P331" s="57">
        <f t="shared" si="466"/>
        <v>700</v>
      </c>
      <c r="Q331" s="57">
        <f t="shared" si="463"/>
        <v>700</v>
      </c>
      <c r="R331" s="57">
        <f t="shared" si="464"/>
        <v>8400</v>
      </c>
    </row>
    <row r="332" spans="2:18" s="6" customFormat="1" x14ac:dyDescent="0.25">
      <c r="B332" s="28"/>
      <c r="C332" s="107" t="s">
        <v>11</v>
      </c>
      <c r="D332" s="58"/>
      <c r="E332" s="59"/>
      <c r="F332" s="57"/>
      <c r="G332" s="57"/>
      <c r="H332" s="57"/>
      <c r="I332" s="58">
        <v>1</v>
      </c>
      <c r="J332" s="108">
        <v>0.8</v>
      </c>
      <c r="K332" s="109">
        <f t="shared" si="467"/>
        <v>800</v>
      </c>
      <c r="L332" s="109">
        <f>I332*K332</f>
        <v>800</v>
      </c>
      <c r="M332" s="109">
        <f t="shared" si="469"/>
        <v>9600</v>
      </c>
      <c r="N332" s="58"/>
      <c r="O332" s="59"/>
      <c r="P332" s="57"/>
      <c r="Q332" s="57"/>
      <c r="R332" s="57"/>
    </row>
    <row r="333" spans="2:18" x14ac:dyDescent="0.25">
      <c r="B333" s="29">
        <v>2</v>
      </c>
      <c r="C333" s="69" t="s">
        <v>123</v>
      </c>
      <c r="D333" s="61">
        <f>SUM(D334:D338)</f>
        <v>8</v>
      </c>
      <c r="E333" s="61"/>
      <c r="F333" s="62"/>
      <c r="G333" s="62">
        <f>SUM(G334:G338)</f>
        <v>4800</v>
      </c>
      <c r="H333" s="62">
        <f>SUM(H334:H338)</f>
        <v>57600</v>
      </c>
      <c r="I333" s="61">
        <f>SUM(I334:I339)</f>
        <v>6</v>
      </c>
      <c r="J333" s="61"/>
      <c r="K333" s="62"/>
      <c r="L333" s="62">
        <f>SUM(L334:L339)</f>
        <v>5000</v>
      </c>
      <c r="M333" s="62">
        <f>SUM(M334:M339)</f>
        <v>60000</v>
      </c>
      <c r="N333" s="61">
        <f>SUM(N334:N338)</f>
        <v>8</v>
      </c>
      <c r="O333" s="61"/>
      <c r="P333" s="62"/>
      <c r="Q333" s="62">
        <f>SUM(Q334:Q338)</f>
        <v>4800</v>
      </c>
      <c r="R333" s="62">
        <f>SUM(R334:R338)</f>
        <v>57600</v>
      </c>
    </row>
    <row r="334" spans="2:18" s="6" customFormat="1" x14ac:dyDescent="0.25">
      <c r="B334" s="28"/>
      <c r="C334" s="68" t="s">
        <v>76</v>
      </c>
      <c r="D334" s="58">
        <v>1</v>
      </c>
      <c r="E334" s="59">
        <v>1</v>
      </c>
      <c r="F334" s="57">
        <f>E334*1000</f>
        <v>1000</v>
      </c>
      <c r="G334" s="57">
        <f t="shared" ref="G334:G338" si="470">D334*F334</f>
        <v>1000</v>
      </c>
      <c r="H334" s="57">
        <f t="shared" ref="H334:H338" si="471">G334*12</f>
        <v>12000</v>
      </c>
      <c r="I334" s="58">
        <v>1</v>
      </c>
      <c r="J334" s="108">
        <v>1.1000000000000001</v>
      </c>
      <c r="K334" s="109">
        <f t="shared" ref="K334:K336" si="472">J334*1000</f>
        <v>1100</v>
      </c>
      <c r="L334" s="109">
        <f>I334*K334</f>
        <v>1100</v>
      </c>
      <c r="M334" s="109">
        <f t="shared" ref="M334:M336" si="473">L334*12</f>
        <v>13200</v>
      </c>
      <c r="N334" s="58">
        <v>1</v>
      </c>
      <c r="O334" s="59">
        <v>1</v>
      </c>
      <c r="P334" s="57">
        <f>O334*1000</f>
        <v>1000</v>
      </c>
      <c r="Q334" s="57">
        <f t="shared" ref="Q334:Q338" si="474">N334*P334</f>
        <v>1000</v>
      </c>
      <c r="R334" s="57">
        <f t="shared" ref="R334:R338" si="475">Q334*12</f>
        <v>12000</v>
      </c>
    </row>
    <row r="335" spans="2:18" s="6" customFormat="1" x14ac:dyDescent="0.25">
      <c r="B335" s="28"/>
      <c r="C335" s="68" t="s">
        <v>3</v>
      </c>
      <c r="D335" s="58">
        <v>1</v>
      </c>
      <c r="E335" s="59">
        <v>0.65</v>
      </c>
      <c r="F335" s="57">
        <f t="shared" ref="F335:F338" si="476">E335*1000</f>
        <v>650</v>
      </c>
      <c r="G335" s="57">
        <f t="shared" si="470"/>
        <v>650</v>
      </c>
      <c r="H335" s="57">
        <f t="shared" si="471"/>
        <v>7800</v>
      </c>
      <c r="I335" s="58">
        <v>1</v>
      </c>
      <c r="J335" s="108">
        <v>0.85</v>
      </c>
      <c r="K335" s="109">
        <f t="shared" si="472"/>
        <v>850</v>
      </c>
      <c r="L335" s="109">
        <f>I335*K335</f>
        <v>850</v>
      </c>
      <c r="M335" s="109">
        <f t="shared" si="473"/>
        <v>10200</v>
      </c>
      <c r="N335" s="58">
        <v>1</v>
      </c>
      <c r="O335" s="59">
        <v>0.65</v>
      </c>
      <c r="P335" s="57">
        <f t="shared" ref="P335:P338" si="477">O335*1000</f>
        <v>650</v>
      </c>
      <c r="Q335" s="57">
        <f t="shared" si="474"/>
        <v>650</v>
      </c>
      <c r="R335" s="57">
        <f t="shared" si="475"/>
        <v>7800</v>
      </c>
    </row>
    <row r="336" spans="2:18" s="6" customFormat="1" x14ac:dyDescent="0.25">
      <c r="B336" s="28"/>
      <c r="C336" s="68" t="s">
        <v>4</v>
      </c>
      <c r="D336" s="58">
        <v>2</v>
      </c>
      <c r="E336" s="59">
        <v>0.55000000000000004</v>
      </c>
      <c r="F336" s="57">
        <f t="shared" si="476"/>
        <v>550</v>
      </c>
      <c r="G336" s="57">
        <f t="shared" si="470"/>
        <v>1100</v>
      </c>
      <c r="H336" s="57">
        <f t="shared" si="471"/>
        <v>13200</v>
      </c>
      <c r="I336" s="58">
        <v>3</v>
      </c>
      <c r="J336" s="108">
        <v>0.75</v>
      </c>
      <c r="K336" s="109">
        <f t="shared" si="472"/>
        <v>750</v>
      </c>
      <c r="L336" s="109">
        <f>I336*K336</f>
        <v>2250</v>
      </c>
      <c r="M336" s="109">
        <f t="shared" si="473"/>
        <v>27000</v>
      </c>
      <c r="N336" s="58">
        <v>2</v>
      </c>
      <c r="O336" s="59">
        <v>0.55000000000000004</v>
      </c>
      <c r="P336" s="57">
        <f t="shared" si="477"/>
        <v>550</v>
      </c>
      <c r="Q336" s="57">
        <f t="shared" si="474"/>
        <v>1100</v>
      </c>
      <c r="R336" s="57">
        <f t="shared" si="475"/>
        <v>13200</v>
      </c>
    </row>
    <row r="337" spans="2:18" s="6" customFormat="1" x14ac:dyDescent="0.25">
      <c r="B337" s="28"/>
      <c r="C337" s="68" t="s">
        <v>8</v>
      </c>
      <c r="D337" s="58">
        <v>3</v>
      </c>
      <c r="E337" s="59">
        <v>0.45</v>
      </c>
      <c r="F337" s="57">
        <f t="shared" si="476"/>
        <v>450</v>
      </c>
      <c r="G337" s="57">
        <f t="shared" si="470"/>
        <v>1350</v>
      </c>
      <c r="H337" s="57">
        <f t="shared" si="471"/>
        <v>16200</v>
      </c>
      <c r="I337" s="58">
        <v>0</v>
      </c>
      <c r="J337" s="108">
        <v>0.65</v>
      </c>
      <c r="K337" s="57">
        <f t="shared" ref="K337:K339" si="478">J337*1000</f>
        <v>650</v>
      </c>
      <c r="L337" s="57">
        <f t="shared" ref="L337:L338" si="479">I337*K337</f>
        <v>0</v>
      </c>
      <c r="M337" s="57">
        <f t="shared" ref="M337:M339" si="480">L337*12</f>
        <v>0</v>
      </c>
      <c r="N337" s="58">
        <v>3</v>
      </c>
      <c r="O337" s="59">
        <v>0.45</v>
      </c>
      <c r="P337" s="57">
        <f t="shared" si="477"/>
        <v>450</v>
      </c>
      <c r="Q337" s="57">
        <f t="shared" si="474"/>
        <v>1350</v>
      </c>
      <c r="R337" s="57">
        <f t="shared" si="475"/>
        <v>16200</v>
      </c>
    </row>
    <row r="338" spans="2:18" s="6" customFormat="1" x14ac:dyDescent="0.25">
      <c r="B338" s="28"/>
      <c r="C338" s="68" t="s">
        <v>6</v>
      </c>
      <c r="D338" s="58">
        <v>1</v>
      </c>
      <c r="E338" s="59">
        <v>0.7</v>
      </c>
      <c r="F338" s="57">
        <f t="shared" si="476"/>
        <v>700</v>
      </c>
      <c r="G338" s="57">
        <f t="shared" si="470"/>
        <v>700</v>
      </c>
      <c r="H338" s="57">
        <f t="shared" si="471"/>
        <v>8400</v>
      </c>
      <c r="I338" s="58">
        <v>0</v>
      </c>
      <c r="J338" s="59">
        <v>0.7</v>
      </c>
      <c r="K338" s="57">
        <f t="shared" si="478"/>
        <v>700</v>
      </c>
      <c r="L338" s="57">
        <f t="shared" si="479"/>
        <v>0</v>
      </c>
      <c r="M338" s="57">
        <f t="shared" si="480"/>
        <v>0</v>
      </c>
      <c r="N338" s="58">
        <v>1</v>
      </c>
      <c r="O338" s="59">
        <v>0.7</v>
      </c>
      <c r="P338" s="57">
        <f t="shared" si="477"/>
        <v>700</v>
      </c>
      <c r="Q338" s="57">
        <f t="shared" si="474"/>
        <v>700</v>
      </c>
      <c r="R338" s="57">
        <f t="shared" si="475"/>
        <v>8400</v>
      </c>
    </row>
    <row r="339" spans="2:18" s="6" customFormat="1" x14ac:dyDescent="0.25">
      <c r="B339" s="28"/>
      <c r="C339" s="107" t="s">
        <v>11</v>
      </c>
      <c r="D339" s="58"/>
      <c r="E339" s="59"/>
      <c r="F339" s="57"/>
      <c r="G339" s="57"/>
      <c r="H339" s="57"/>
      <c r="I339" s="58">
        <v>1</v>
      </c>
      <c r="J339" s="108">
        <v>0.8</v>
      </c>
      <c r="K339" s="109">
        <f t="shared" si="478"/>
        <v>800</v>
      </c>
      <c r="L339" s="109">
        <f>I339*K339</f>
        <v>800</v>
      </c>
      <c r="M339" s="109">
        <f t="shared" si="480"/>
        <v>9600</v>
      </c>
      <c r="N339" s="58"/>
      <c r="O339" s="59"/>
      <c r="P339" s="57"/>
      <c r="Q339" s="57"/>
      <c r="R339" s="57"/>
    </row>
    <row r="340" spans="2:18" ht="30" x14ac:dyDescent="0.25">
      <c r="B340" s="29">
        <v>3</v>
      </c>
      <c r="C340" s="69" t="s">
        <v>124</v>
      </c>
      <c r="D340" s="61">
        <f>SUM(D341:D344)</f>
        <v>6</v>
      </c>
      <c r="E340" s="61"/>
      <c r="F340" s="62"/>
      <c r="G340" s="62">
        <f>SUM(G341:G344)</f>
        <v>3750</v>
      </c>
      <c r="H340" s="62">
        <f>SUM(H341:H344)</f>
        <v>45000</v>
      </c>
      <c r="I340" s="61">
        <f>SUM(I341:I344)</f>
        <v>5</v>
      </c>
      <c r="J340" s="61"/>
      <c r="K340" s="62"/>
      <c r="L340" s="62">
        <f>SUM(L341:L344)</f>
        <v>4200</v>
      </c>
      <c r="M340" s="62">
        <f>SUM(M341:M344)</f>
        <v>50400</v>
      </c>
      <c r="N340" s="61">
        <f>SUM(N341:N344)</f>
        <v>6</v>
      </c>
      <c r="O340" s="61"/>
      <c r="P340" s="62"/>
      <c r="Q340" s="62">
        <f>SUM(Q341:Q344)</f>
        <v>3750</v>
      </c>
      <c r="R340" s="62">
        <f>SUM(R341:R344)</f>
        <v>45000</v>
      </c>
    </row>
    <row r="341" spans="2:18" s="6" customFormat="1" x14ac:dyDescent="0.25">
      <c r="B341" s="28"/>
      <c r="C341" s="68" t="s">
        <v>76</v>
      </c>
      <c r="D341" s="58">
        <v>1</v>
      </c>
      <c r="E341" s="59">
        <v>1</v>
      </c>
      <c r="F341" s="57">
        <f>E341*1000</f>
        <v>1000</v>
      </c>
      <c r="G341" s="57">
        <f>D341*F341</f>
        <v>1000</v>
      </c>
      <c r="H341" s="57">
        <f t="shared" ref="H341:H344" si="481">G341*12</f>
        <v>12000</v>
      </c>
      <c r="I341" s="58">
        <v>1</v>
      </c>
      <c r="J341" s="108">
        <v>1.1000000000000001</v>
      </c>
      <c r="K341" s="109">
        <f>J341*1000</f>
        <v>1100</v>
      </c>
      <c r="L341" s="109">
        <f>I341*K341</f>
        <v>1100</v>
      </c>
      <c r="M341" s="109">
        <f>L341*12</f>
        <v>13200</v>
      </c>
      <c r="N341" s="58">
        <v>1</v>
      </c>
      <c r="O341" s="59">
        <v>1</v>
      </c>
      <c r="P341" s="57">
        <f>O341*1000</f>
        <v>1000</v>
      </c>
      <c r="Q341" s="57">
        <f>N341*P341</f>
        <v>1000</v>
      </c>
      <c r="R341" s="57">
        <f t="shared" ref="R341:R344" si="482">Q341*12</f>
        <v>12000</v>
      </c>
    </row>
    <row r="342" spans="2:18" s="6" customFormat="1" x14ac:dyDescent="0.25">
      <c r="B342" s="28"/>
      <c r="C342" s="68" t="s">
        <v>3</v>
      </c>
      <c r="D342" s="58">
        <v>1</v>
      </c>
      <c r="E342" s="59">
        <v>0.65</v>
      </c>
      <c r="F342" s="57">
        <f t="shared" ref="F342:F344" si="483">E342*1000</f>
        <v>650</v>
      </c>
      <c r="G342" s="57">
        <f>D342*F342</f>
        <v>650</v>
      </c>
      <c r="H342" s="57">
        <f t="shared" si="481"/>
        <v>7800</v>
      </c>
      <c r="I342" s="58">
        <v>1</v>
      </c>
      <c r="J342" s="108">
        <v>0.85</v>
      </c>
      <c r="K342" s="109">
        <f>J342*1000</f>
        <v>850</v>
      </c>
      <c r="L342" s="109">
        <f>I342*K342</f>
        <v>850</v>
      </c>
      <c r="M342" s="109">
        <f>L342*12</f>
        <v>10200</v>
      </c>
      <c r="N342" s="58">
        <v>1</v>
      </c>
      <c r="O342" s="59">
        <v>0.65</v>
      </c>
      <c r="P342" s="57">
        <f t="shared" ref="P342:P344" si="484">O342*1000</f>
        <v>650</v>
      </c>
      <c r="Q342" s="57">
        <f>N342*P342</f>
        <v>650</v>
      </c>
      <c r="R342" s="57">
        <f t="shared" si="482"/>
        <v>7800</v>
      </c>
    </row>
    <row r="343" spans="2:18" s="6" customFormat="1" x14ac:dyDescent="0.25">
      <c r="B343" s="28"/>
      <c r="C343" s="68" t="s">
        <v>4</v>
      </c>
      <c r="D343" s="58">
        <v>3</v>
      </c>
      <c r="E343" s="59">
        <v>0.55000000000000004</v>
      </c>
      <c r="F343" s="57">
        <f t="shared" si="483"/>
        <v>550</v>
      </c>
      <c r="G343" s="57">
        <f>D343*F343</f>
        <v>1650</v>
      </c>
      <c r="H343" s="57">
        <f t="shared" si="481"/>
        <v>19800</v>
      </c>
      <c r="I343" s="58">
        <v>3</v>
      </c>
      <c r="J343" s="108">
        <v>0.75</v>
      </c>
      <c r="K343" s="109">
        <f>J343*1000</f>
        <v>750</v>
      </c>
      <c r="L343" s="109">
        <f>I343*K343</f>
        <v>2250</v>
      </c>
      <c r="M343" s="109">
        <f>L343*12</f>
        <v>27000</v>
      </c>
      <c r="N343" s="58">
        <v>3</v>
      </c>
      <c r="O343" s="59">
        <v>0.55000000000000004</v>
      </c>
      <c r="P343" s="57">
        <f t="shared" si="484"/>
        <v>550</v>
      </c>
      <c r="Q343" s="57">
        <f>N343*P343</f>
        <v>1650</v>
      </c>
      <c r="R343" s="57">
        <f t="shared" si="482"/>
        <v>19800</v>
      </c>
    </row>
    <row r="344" spans="2:18" s="6" customFormat="1" x14ac:dyDescent="0.25">
      <c r="B344" s="28"/>
      <c r="C344" s="68" t="s">
        <v>8</v>
      </c>
      <c r="D344" s="58">
        <v>1</v>
      </c>
      <c r="E344" s="59">
        <v>0.45</v>
      </c>
      <c r="F344" s="57">
        <f t="shared" si="483"/>
        <v>450</v>
      </c>
      <c r="G344" s="57">
        <f>D344*F344</f>
        <v>450</v>
      </c>
      <c r="H344" s="57">
        <f t="shared" si="481"/>
        <v>5400</v>
      </c>
      <c r="I344" s="58">
        <v>0</v>
      </c>
      <c r="J344" s="108">
        <v>0.65</v>
      </c>
      <c r="K344" s="57">
        <f t="shared" ref="K344" si="485">J344*1000</f>
        <v>650</v>
      </c>
      <c r="L344" s="57">
        <f>I344*K344</f>
        <v>0</v>
      </c>
      <c r="M344" s="57">
        <f t="shared" ref="M344" si="486">L344*12</f>
        <v>0</v>
      </c>
      <c r="N344" s="58">
        <v>1</v>
      </c>
      <c r="O344" s="59">
        <v>0.45</v>
      </c>
      <c r="P344" s="57">
        <f t="shared" si="484"/>
        <v>450</v>
      </c>
      <c r="Q344" s="57">
        <f>N344*P344</f>
        <v>450</v>
      </c>
      <c r="R344" s="57">
        <f t="shared" si="482"/>
        <v>5400</v>
      </c>
    </row>
    <row r="345" spans="2:18" x14ac:dyDescent="0.25">
      <c r="B345" s="29">
        <v>4</v>
      </c>
      <c r="C345" s="69" t="s">
        <v>125</v>
      </c>
      <c r="D345" s="61">
        <f>SUM(D346:D350)</f>
        <v>6</v>
      </c>
      <c r="E345" s="61"/>
      <c r="F345" s="62"/>
      <c r="G345" s="62">
        <f>SUM(G346:G350)</f>
        <v>3800</v>
      </c>
      <c r="H345" s="62">
        <f>SUM(H346:H350)</f>
        <v>45600</v>
      </c>
      <c r="I345" s="61">
        <f>SUM(I346:I351)</f>
        <v>6</v>
      </c>
      <c r="J345" s="61"/>
      <c r="K345" s="62"/>
      <c r="L345" s="62">
        <f>SUM(L346:L351)</f>
        <v>5000</v>
      </c>
      <c r="M345" s="62">
        <f>SUM(M346:M351)</f>
        <v>60000</v>
      </c>
      <c r="N345" s="61">
        <f>SUM(N346:N350)</f>
        <v>6</v>
      </c>
      <c r="O345" s="61"/>
      <c r="P345" s="62"/>
      <c r="Q345" s="62">
        <f>SUM(Q346:Q350)</f>
        <v>3800</v>
      </c>
      <c r="R345" s="62">
        <f>SUM(R346:R350)</f>
        <v>45600</v>
      </c>
    </row>
    <row r="346" spans="2:18" s="6" customFormat="1" x14ac:dyDescent="0.25">
      <c r="B346" s="28"/>
      <c r="C346" s="68" t="s">
        <v>76</v>
      </c>
      <c r="D346" s="58">
        <v>1</v>
      </c>
      <c r="E346" s="59">
        <v>1</v>
      </c>
      <c r="F346" s="57">
        <f>E346*1000</f>
        <v>1000</v>
      </c>
      <c r="G346" s="57">
        <f t="shared" ref="G346:G350" si="487">D346*F346</f>
        <v>1000</v>
      </c>
      <c r="H346" s="57">
        <f t="shared" ref="H346:H350" si="488">G346*12</f>
        <v>12000</v>
      </c>
      <c r="I346" s="58">
        <v>1</v>
      </c>
      <c r="J346" s="108">
        <v>1.1000000000000001</v>
      </c>
      <c r="K346" s="109">
        <f t="shared" ref="K346:K348" si="489">J346*1000</f>
        <v>1100</v>
      </c>
      <c r="L346" s="109">
        <f>I346*K346</f>
        <v>1100</v>
      </c>
      <c r="M346" s="109">
        <f t="shared" ref="M346:M348" si="490">L346*12</f>
        <v>13200</v>
      </c>
      <c r="N346" s="58">
        <v>1</v>
      </c>
      <c r="O346" s="59">
        <v>1</v>
      </c>
      <c r="P346" s="57">
        <f>O346*1000</f>
        <v>1000</v>
      </c>
      <c r="Q346" s="57">
        <f t="shared" ref="Q346:Q350" si="491">N346*P346</f>
        <v>1000</v>
      </c>
      <c r="R346" s="57">
        <f t="shared" ref="R346:R350" si="492">Q346*12</f>
        <v>12000</v>
      </c>
    </row>
    <row r="347" spans="2:18" s="6" customFormat="1" x14ac:dyDescent="0.25">
      <c r="B347" s="28"/>
      <c r="C347" s="68" t="s">
        <v>3</v>
      </c>
      <c r="D347" s="58">
        <v>1</v>
      </c>
      <c r="E347" s="59">
        <v>0.65</v>
      </c>
      <c r="F347" s="57">
        <f t="shared" ref="F347:F350" si="493">E347*1000</f>
        <v>650</v>
      </c>
      <c r="G347" s="57">
        <f t="shared" si="487"/>
        <v>650</v>
      </c>
      <c r="H347" s="57">
        <f t="shared" si="488"/>
        <v>7800</v>
      </c>
      <c r="I347" s="58">
        <v>1</v>
      </c>
      <c r="J347" s="108">
        <v>0.85</v>
      </c>
      <c r="K347" s="109">
        <f t="shared" si="489"/>
        <v>850</v>
      </c>
      <c r="L347" s="109">
        <f>I347*K347</f>
        <v>850</v>
      </c>
      <c r="M347" s="109">
        <f t="shared" si="490"/>
        <v>10200</v>
      </c>
      <c r="N347" s="58">
        <v>1</v>
      </c>
      <c r="O347" s="59">
        <v>0.65</v>
      </c>
      <c r="P347" s="57">
        <f t="shared" ref="P347:P350" si="494">O347*1000</f>
        <v>650</v>
      </c>
      <c r="Q347" s="57">
        <f t="shared" si="491"/>
        <v>650</v>
      </c>
      <c r="R347" s="57">
        <f t="shared" si="492"/>
        <v>7800</v>
      </c>
    </row>
    <row r="348" spans="2:18" s="6" customFormat="1" x14ac:dyDescent="0.25">
      <c r="B348" s="28"/>
      <c r="C348" s="68" t="s">
        <v>4</v>
      </c>
      <c r="D348" s="58">
        <v>1</v>
      </c>
      <c r="E348" s="59">
        <v>0.55000000000000004</v>
      </c>
      <c r="F348" s="57">
        <f t="shared" si="493"/>
        <v>550</v>
      </c>
      <c r="G348" s="57">
        <f t="shared" si="487"/>
        <v>550</v>
      </c>
      <c r="H348" s="57">
        <f t="shared" si="488"/>
        <v>6600</v>
      </c>
      <c r="I348" s="58">
        <v>3</v>
      </c>
      <c r="J348" s="108">
        <v>0.75</v>
      </c>
      <c r="K348" s="109">
        <f t="shared" si="489"/>
        <v>750</v>
      </c>
      <c r="L348" s="109">
        <f>I348*K348</f>
        <v>2250</v>
      </c>
      <c r="M348" s="109">
        <f t="shared" si="490"/>
        <v>27000</v>
      </c>
      <c r="N348" s="58">
        <v>1</v>
      </c>
      <c r="O348" s="59">
        <v>0.55000000000000004</v>
      </c>
      <c r="P348" s="57">
        <f t="shared" si="494"/>
        <v>550</v>
      </c>
      <c r="Q348" s="57">
        <f t="shared" si="491"/>
        <v>550</v>
      </c>
      <c r="R348" s="57">
        <f t="shared" si="492"/>
        <v>6600</v>
      </c>
    </row>
    <row r="349" spans="2:18" s="6" customFormat="1" x14ac:dyDescent="0.25">
      <c r="B349" s="28"/>
      <c r="C349" s="68" t="s">
        <v>8</v>
      </c>
      <c r="D349" s="58">
        <v>2</v>
      </c>
      <c r="E349" s="59">
        <v>0.45</v>
      </c>
      <c r="F349" s="57">
        <f t="shared" si="493"/>
        <v>450</v>
      </c>
      <c r="G349" s="57">
        <f t="shared" si="487"/>
        <v>900</v>
      </c>
      <c r="H349" s="57">
        <f t="shared" si="488"/>
        <v>10800</v>
      </c>
      <c r="I349" s="58">
        <v>0</v>
      </c>
      <c r="J349" s="108">
        <v>0.65</v>
      </c>
      <c r="K349" s="57">
        <f t="shared" ref="K349:K351" si="495">J349*1000</f>
        <v>650</v>
      </c>
      <c r="L349" s="57">
        <f t="shared" ref="L349:L350" si="496">I349*K349</f>
        <v>0</v>
      </c>
      <c r="M349" s="57">
        <f t="shared" ref="M349:M351" si="497">L349*12</f>
        <v>0</v>
      </c>
      <c r="N349" s="58">
        <v>2</v>
      </c>
      <c r="O349" s="59">
        <v>0.45</v>
      </c>
      <c r="P349" s="57">
        <f t="shared" si="494"/>
        <v>450</v>
      </c>
      <c r="Q349" s="57">
        <f t="shared" si="491"/>
        <v>900</v>
      </c>
      <c r="R349" s="57">
        <f t="shared" si="492"/>
        <v>10800</v>
      </c>
    </row>
    <row r="350" spans="2:18" s="6" customFormat="1" x14ac:dyDescent="0.25">
      <c r="B350" s="28"/>
      <c r="C350" s="68" t="s">
        <v>6</v>
      </c>
      <c r="D350" s="58">
        <v>1</v>
      </c>
      <c r="E350" s="59">
        <v>0.7</v>
      </c>
      <c r="F350" s="57">
        <f t="shared" si="493"/>
        <v>700</v>
      </c>
      <c r="G350" s="57">
        <f t="shared" si="487"/>
        <v>700</v>
      </c>
      <c r="H350" s="57">
        <f t="shared" si="488"/>
        <v>8400</v>
      </c>
      <c r="I350" s="58">
        <v>0</v>
      </c>
      <c r="J350" s="59">
        <v>0.7</v>
      </c>
      <c r="K350" s="57">
        <f t="shared" si="495"/>
        <v>700</v>
      </c>
      <c r="L350" s="57">
        <f t="shared" si="496"/>
        <v>0</v>
      </c>
      <c r="M350" s="57">
        <f t="shared" si="497"/>
        <v>0</v>
      </c>
      <c r="N350" s="58">
        <v>1</v>
      </c>
      <c r="O350" s="59">
        <v>0.7</v>
      </c>
      <c r="P350" s="57">
        <f t="shared" si="494"/>
        <v>700</v>
      </c>
      <c r="Q350" s="57">
        <f t="shared" si="491"/>
        <v>700</v>
      </c>
      <c r="R350" s="57">
        <f t="shared" si="492"/>
        <v>8400</v>
      </c>
    </row>
    <row r="351" spans="2:18" s="6" customFormat="1" x14ac:dyDescent="0.25">
      <c r="B351" s="28"/>
      <c r="C351" s="107" t="s">
        <v>11</v>
      </c>
      <c r="D351" s="58"/>
      <c r="E351" s="59"/>
      <c r="F351" s="57"/>
      <c r="G351" s="57"/>
      <c r="H351" s="57"/>
      <c r="I351" s="58">
        <v>1</v>
      </c>
      <c r="J351" s="108">
        <v>0.8</v>
      </c>
      <c r="K351" s="109">
        <f t="shared" si="495"/>
        <v>800</v>
      </c>
      <c r="L351" s="109">
        <f>I351*K351</f>
        <v>800</v>
      </c>
      <c r="M351" s="109">
        <f t="shared" si="497"/>
        <v>9600</v>
      </c>
      <c r="N351" s="58"/>
      <c r="O351" s="59"/>
      <c r="P351" s="57"/>
      <c r="Q351" s="57"/>
      <c r="R351" s="57"/>
    </row>
    <row r="352" spans="2:18" ht="29.25" customHeight="1" x14ac:dyDescent="0.25">
      <c r="B352" s="42" t="s">
        <v>176</v>
      </c>
      <c r="C352" s="66" t="s">
        <v>126</v>
      </c>
      <c r="D352" s="42">
        <f>SUM(D353:D362)</f>
        <v>29</v>
      </c>
      <c r="E352" s="42"/>
      <c r="F352" s="54"/>
      <c r="G352" s="54">
        <f>SUM(G353:G362)</f>
        <v>20600</v>
      </c>
      <c r="H352" s="54">
        <f>SUM(H353:H362)</f>
        <v>247200</v>
      </c>
      <c r="I352" s="42">
        <f>SUM(I353:I362)</f>
        <v>20</v>
      </c>
      <c r="J352" s="42"/>
      <c r="K352" s="54"/>
      <c r="L352" s="54">
        <f>SUM(L353:L362)</f>
        <v>15850</v>
      </c>
      <c r="M352" s="54">
        <f>SUM(M353:M362)</f>
        <v>190200</v>
      </c>
      <c r="N352" s="42">
        <f>SUM(N353:N362)</f>
        <v>29</v>
      </c>
      <c r="O352" s="42"/>
      <c r="P352" s="54"/>
      <c r="Q352" s="54">
        <f>SUM(Q353:Q362)</f>
        <v>20600</v>
      </c>
      <c r="R352" s="54">
        <f>SUM(R353:R362)</f>
        <v>247200</v>
      </c>
    </row>
    <row r="353" spans="2:18" s="6" customFormat="1" x14ac:dyDescent="0.25">
      <c r="B353" s="28"/>
      <c r="C353" s="68" t="s">
        <v>71</v>
      </c>
      <c r="D353" s="58">
        <v>1</v>
      </c>
      <c r="E353" s="59">
        <v>1.8</v>
      </c>
      <c r="F353" s="57">
        <f>E353*1000</f>
        <v>1800</v>
      </c>
      <c r="G353" s="57">
        <f t="shared" ref="G353:G362" si="498">D353*F353</f>
        <v>1800</v>
      </c>
      <c r="H353" s="57">
        <f t="shared" ref="H353:H362" si="499">G353*12</f>
        <v>21600</v>
      </c>
      <c r="I353" s="58">
        <v>1</v>
      </c>
      <c r="J353" s="59">
        <v>1.8</v>
      </c>
      <c r="K353" s="57">
        <f>J353*1000</f>
        <v>1800</v>
      </c>
      <c r="L353" s="57">
        <f t="shared" ref="L353:L362" si="500">I353*K353</f>
        <v>1800</v>
      </c>
      <c r="M353" s="57">
        <f t="shared" ref="M353:M362" si="501">L353*12</f>
        <v>21600</v>
      </c>
      <c r="N353" s="58">
        <v>1</v>
      </c>
      <c r="O353" s="59">
        <v>1.8</v>
      </c>
      <c r="P353" s="57">
        <f>O353*1000</f>
        <v>1800</v>
      </c>
      <c r="Q353" s="57">
        <f t="shared" ref="Q353:Q362" si="502">N353*P353</f>
        <v>1800</v>
      </c>
      <c r="R353" s="57">
        <f t="shared" ref="R353:R362" si="503">Q353*12</f>
        <v>21600</v>
      </c>
    </row>
    <row r="354" spans="2:18" s="6" customFormat="1" x14ac:dyDescent="0.25">
      <c r="B354" s="28"/>
      <c r="C354" s="68" t="s">
        <v>2</v>
      </c>
      <c r="D354" s="58">
        <v>1</v>
      </c>
      <c r="E354" s="59">
        <v>1.3</v>
      </c>
      <c r="F354" s="57">
        <f t="shared" ref="F354:F362" si="504">E354*1000</f>
        <v>1300</v>
      </c>
      <c r="G354" s="57">
        <f t="shared" si="498"/>
        <v>1300</v>
      </c>
      <c r="H354" s="57">
        <f t="shared" si="499"/>
        <v>15600</v>
      </c>
      <c r="I354" s="58">
        <v>0</v>
      </c>
      <c r="J354" s="59">
        <v>1.3</v>
      </c>
      <c r="K354" s="57">
        <f t="shared" ref="K354:K362" si="505">J354*1000</f>
        <v>1300</v>
      </c>
      <c r="L354" s="57">
        <f t="shared" si="500"/>
        <v>0</v>
      </c>
      <c r="M354" s="57">
        <f t="shared" si="501"/>
        <v>0</v>
      </c>
      <c r="N354" s="58">
        <v>1</v>
      </c>
      <c r="O354" s="59">
        <v>1.3</v>
      </c>
      <c r="P354" s="57">
        <f t="shared" ref="P354:P362" si="506">O354*1000</f>
        <v>1300</v>
      </c>
      <c r="Q354" s="57">
        <f t="shared" si="502"/>
        <v>1300</v>
      </c>
      <c r="R354" s="57">
        <f t="shared" si="503"/>
        <v>15600</v>
      </c>
    </row>
    <row r="355" spans="2:18" s="6" customFormat="1" x14ac:dyDescent="0.25">
      <c r="B355" s="28"/>
      <c r="C355" s="67" t="s">
        <v>72</v>
      </c>
      <c r="D355" s="58">
        <v>1</v>
      </c>
      <c r="E355" s="59">
        <v>0.7</v>
      </c>
      <c r="F355" s="57">
        <f t="shared" si="504"/>
        <v>700</v>
      </c>
      <c r="G355" s="57">
        <f t="shared" si="498"/>
        <v>700</v>
      </c>
      <c r="H355" s="57">
        <f t="shared" si="499"/>
        <v>8400</v>
      </c>
      <c r="I355" s="58">
        <v>1</v>
      </c>
      <c r="J355" s="108">
        <v>0.7</v>
      </c>
      <c r="K355" s="109">
        <f>J355*1000</f>
        <v>700</v>
      </c>
      <c r="L355" s="109">
        <f t="shared" si="500"/>
        <v>700</v>
      </c>
      <c r="M355" s="109">
        <f t="shared" si="501"/>
        <v>8400</v>
      </c>
      <c r="N355" s="58">
        <v>1</v>
      </c>
      <c r="O355" s="59">
        <v>0.7</v>
      </c>
      <c r="P355" s="57">
        <f t="shared" si="506"/>
        <v>700</v>
      </c>
      <c r="Q355" s="57">
        <f t="shared" si="502"/>
        <v>700</v>
      </c>
      <c r="R355" s="57">
        <f t="shared" si="503"/>
        <v>8400</v>
      </c>
    </row>
    <row r="356" spans="2:18" s="6" customFormat="1" x14ac:dyDescent="0.25">
      <c r="B356" s="28"/>
      <c r="C356" s="68" t="s">
        <v>10</v>
      </c>
      <c r="D356" s="58">
        <v>1</v>
      </c>
      <c r="E356" s="59">
        <v>0.8</v>
      </c>
      <c r="F356" s="57">
        <f t="shared" si="504"/>
        <v>800</v>
      </c>
      <c r="G356" s="57">
        <f t="shared" si="498"/>
        <v>800</v>
      </c>
      <c r="H356" s="57">
        <f t="shared" si="499"/>
        <v>9600</v>
      </c>
      <c r="I356" s="58">
        <v>2</v>
      </c>
      <c r="J356" s="108">
        <v>0.8</v>
      </c>
      <c r="K356" s="109">
        <f>J356*1000</f>
        <v>800</v>
      </c>
      <c r="L356" s="109">
        <f t="shared" si="500"/>
        <v>1600</v>
      </c>
      <c r="M356" s="109">
        <f t="shared" si="501"/>
        <v>19200</v>
      </c>
      <c r="N356" s="58">
        <v>1</v>
      </c>
      <c r="O356" s="59">
        <v>0.8</v>
      </c>
      <c r="P356" s="57">
        <f t="shared" si="506"/>
        <v>800</v>
      </c>
      <c r="Q356" s="57">
        <f t="shared" si="502"/>
        <v>800</v>
      </c>
      <c r="R356" s="57">
        <f t="shared" si="503"/>
        <v>9600</v>
      </c>
    </row>
    <row r="357" spans="2:18" s="6" customFormat="1" x14ac:dyDescent="0.25">
      <c r="B357" s="28"/>
      <c r="C357" s="67" t="s">
        <v>73</v>
      </c>
      <c r="D357" s="58">
        <v>3</v>
      </c>
      <c r="E357" s="59">
        <v>1</v>
      </c>
      <c r="F357" s="57">
        <f t="shared" si="504"/>
        <v>1000</v>
      </c>
      <c r="G357" s="57">
        <f t="shared" si="498"/>
        <v>3000</v>
      </c>
      <c r="H357" s="57">
        <f t="shared" si="499"/>
        <v>36000</v>
      </c>
      <c r="I357" s="58">
        <v>0</v>
      </c>
      <c r="J357" s="59">
        <v>1</v>
      </c>
      <c r="K357" s="57">
        <f t="shared" si="505"/>
        <v>1000</v>
      </c>
      <c r="L357" s="57">
        <f t="shared" si="500"/>
        <v>0</v>
      </c>
      <c r="M357" s="57">
        <f t="shared" si="501"/>
        <v>0</v>
      </c>
      <c r="N357" s="58">
        <v>3</v>
      </c>
      <c r="O357" s="59">
        <v>1</v>
      </c>
      <c r="P357" s="57">
        <f t="shared" si="506"/>
        <v>1000</v>
      </c>
      <c r="Q357" s="57">
        <f t="shared" si="502"/>
        <v>3000</v>
      </c>
      <c r="R357" s="57">
        <f t="shared" si="503"/>
        <v>36000</v>
      </c>
    </row>
    <row r="358" spans="2:18" s="6" customFormat="1" x14ac:dyDescent="0.25">
      <c r="B358" s="28"/>
      <c r="C358" s="67" t="s">
        <v>89</v>
      </c>
      <c r="D358" s="58">
        <v>1</v>
      </c>
      <c r="E358" s="59">
        <v>0.8</v>
      </c>
      <c r="F358" s="57">
        <f t="shared" si="504"/>
        <v>800</v>
      </c>
      <c r="G358" s="57">
        <f t="shared" si="498"/>
        <v>800</v>
      </c>
      <c r="H358" s="57">
        <f t="shared" si="499"/>
        <v>9600</v>
      </c>
      <c r="I358" s="58">
        <v>0</v>
      </c>
      <c r="J358" s="59">
        <v>0.8</v>
      </c>
      <c r="K358" s="57">
        <f t="shared" si="505"/>
        <v>800</v>
      </c>
      <c r="L358" s="57">
        <f t="shared" si="500"/>
        <v>0</v>
      </c>
      <c r="M358" s="57">
        <f t="shared" si="501"/>
        <v>0</v>
      </c>
      <c r="N358" s="58">
        <v>1</v>
      </c>
      <c r="O358" s="59">
        <v>0.8</v>
      </c>
      <c r="P358" s="57">
        <f t="shared" si="506"/>
        <v>800</v>
      </c>
      <c r="Q358" s="57">
        <f t="shared" si="502"/>
        <v>800</v>
      </c>
      <c r="R358" s="57">
        <f t="shared" si="503"/>
        <v>9600</v>
      </c>
    </row>
    <row r="359" spans="2:18" s="6" customFormat="1" x14ac:dyDescent="0.25">
      <c r="B359" s="28"/>
      <c r="C359" s="67" t="s">
        <v>90</v>
      </c>
      <c r="D359" s="58">
        <v>1</v>
      </c>
      <c r="E359" s="59">
        <v>0.9</v>
      </c>
      <c r="F359" s="57">
        <f t="shared" si="504"/>
        <v>900</v>
      </c>
      <c r="G359" s="57">
        <f t="shared" si="498"/>
        <v>900</v>
      </c>
      <c r="H359" s="57">
        <f t="shared" si="499"/>
        <v>10800</v>
      </c>
      <c r="I359" s="58">
        <v>1</v>
      </c>
      <c r="J359" s="108">
        <v>0.9</v>
      </c>
      <c r="K359" s="109">
        <f t="shared" si="505"/>
        <v>900</v>
      </c>
      <c r="L359" s="109">
        <f t="shared" si="500"/>
        <v>900</v>
      </c>
      <c r="M359" s="109">
        <f t="shared" si="501"/>
        <v>10800</v>
      </c>
      <c r="N359" s="58">
        <v>1</v>
      </c>
      <c r="O359" s="59">
        <v>0.9</v>
      </c>
      <c r="P359" s="57">
        <f t="shared" si="506"/>
        <v>900</v>
      </c>
      <c r="Q359" s="57">
        <f t="shared" si="502"/>
        <v>900</v>
      </c>
      <c r="R359" s="57">
        <f t="shared" si="503"/>
        <v>10800</v>
      </c>
    </row>
    <row r="360" spans="2:18" s="6" customFormat="1" x14ac:dyDescent="0.25">
      <c r="B360" s="28"/>
      <c r="C360" s="68" t="s">
        <v>3</v>
      </c>
      <c r="D360" s="58">
        <v>4</v>
      </c>
      <c r="E360" s="59">
        <v>0.7</v>
      </c>
      <c r="F360" s="57">
        <f t="shared" si="504"/>
        <v>700</v>
      </c>
      <c r="G360" s="57">
        <f t="shared" si="498"/>
        <v>2800</v>
      </c>
      <c r="H360" s="57">
        <f t="shared" si="499"/>
        <v>33600</v>
      </c>
      <c r="I360" s="58">
        <v>3</v>
      </c>
      <c r="J360" s="108">
        <v>0.85</v>
      </c>
      <c r="K360" s="109">
        <f t="shared" si="505"/>
        <v>850</v>
      </c>
      <c r="L360" s="109">
        <f t="shared" si="500"/>
        <v>2550</v>
      </c>
      <c r="M360" s="109">
        <f t="shared" si="501"/>
        <v>30600</v>
      </c>
      <c r="N360" s="58">
        <v>4</v>
      </c>
      <c r="O360" s="59">
        <v>0.7</v>
      </c>
      <c r="P360" s="57">
        <f t="shared" si="506"/>
        <v>700</v>
      </c>
      <c r="Q360" s="57">
        <f t="shared" si="502"/>
        <v>2800</v>
      </c>
      <c r="R360" s="57">
        <f t="shared" si="503"/>
        <v>33600</v>
      </c>
    </row>
    <row r="361" spans="2:18" s="6" customFormat="1" x14ac:dyDescent="0.25">
      <c r="B361" s="28"/>
      <c r="C361" s="68" t="s">
        <v>77</v>
      </c>
      <c r="D361" s="58">
        <v>5</v>
      </c>
      <c r="E361" s="59">
        <v>0.6</v>
      </c>
      <c r="F361" s="57">
        <f t="shared" si="504"/>
        <v>600</v>
      </c>
      <c r="G361" s="57">
        <f t="shared" si="498"/>
        <v>3000</v>
      </c>
      <c r="H361" s="57">
        <f t="shared" si="499"/>
        <v>36000</v>
      </c>
      <c r="I361" s="58">
        <v>5</v>
      </c>
      <c r="J361" s="108">
        <v>0.75</v>
      </c>
      <c r="K361" s="109">
        <f t="shared" si="505"/>
        <v>750</v>
      </c>
      <c r="L361" s="109">
        <f t="shared" si="500"/>
        <v>3750</v>
      </c>
      <c r="M361" s="109">
        <f t="shared" si="501"/>
        <v>45000</v>
      </c>
      <c r="N361" s="58">
        <v>5</v>
      </c>
      <c r="O361" s="59">
        <v>0.6</v>
      </c>
      <c r="P361" s="57">
        <f t="shared" si="506"/>
        <v>600</v>
      </c>
      <c r="Q361" s="57">
        <f t="shared" si="502"/>
        <v>3000</v>
      </c>
      <c r="R361" s="57">
        <f t="shared" si="503"/>
        <v>36000</v>
      </c>
    </row>
    <row r="362" spans="2:18" s="6" customFormat="1" x14ac:dyDescent="0.25">
      <c r="B362" s="28"/>
      <c r="C362" s="68" t="s">
        <v>8</v>
      </c>
      <c r="D362" s="58">
        <v>11</v>
      </c>
      <c r="E362" s="59">
        <v>0.5</v>
      </c>
      <c r="F362" s="57">
        <f t="shared" si="504"/>
        <v>500</v>
      </c>
      <c r="G362" s="57">
        <f t="shared" si="498"/>
        <v>5500</v>
      </c>
      <c r="H362" s="57">
        <f t="shared" si="499"/>
        <v>66000</v>
      </c>
      <c r="I362" s="58">
        <v>7</v>
      </c>
      <c r="J362" s="108">
        <v>0.65</v>
      </c>
      <c r="K362" s="109">
        <f t="shared" si="505"/>
        <v>650</v>
      </c>
      <c r="L362" s="109">
        <f t="shared" si="500"/>
        <v>4550</v>
      </c>
      <c r="M362" s="109">
        <f t="shared" si="501"/>
        <v>54600</v>
      </c>
      <c r="N362" s="58">
        <v>11</v>
      </c>
      <c r="O362" s="59">
        <v>0.5</v>
      </c>
      <c r="P362" s="57">
        <f t="shared" si="506"/>
        <v>500</v>
      </c>
      <c r="Q362" s="57">
        <f t="shared" si="502"/>
        <v>5500</v>
      </c>
      <c r="R362" s="57">
        <f t="shared" si="503"/>
        <v>66000</v>
      </c>
    </row>
    <row r="363" spans="2:18" x14ac:dyDescent="0.25">
      <c r="B363" s="29">
        <v>1</v>
      </c>
      <c r="C363" s="69" t="s">
        <v>127</v>
      </c>
      <c r="D363" s="61">
        <f>SUM(D364:D368)</f>
        <v>11</v>
      </c>
      <c r="E363" s="61"/>
      <c r="F363" s="62"/>
      <c r="G363" s="62">
        <f>SUM(G364:G368)</f>
        <v>6550</v>
      </c>
      <c r="H363" s="62">
        <f>SUM(H364:H368)</f>
        <v>78600</v>
      </c>
      <c r="I363" s="61">
        <f>SUM(I364:I369)</f>
        <v>8</v>
      </c>
      <c r="J363" s="61"/>
      <c r="K363" s="62"/>
      <c r="L363" s="62">
        <f>SUM(L364:L369)</f>
        <v>6400</v>
      </c>
      <c r="M363" s="62">
        <f>SUM(M364:M369)</f>
        <v>76800</v>
      </c>
      <c r="N363" s="61">
        <f>SUM(N364:N368)</f>
        <v>11</v>
      </c>
      <c r="O363" s="61"/>
      <c r="P363" s="62"/>
      <c r="Q363" s="62">
        <f>SUM(Q364:Q368)</f>
        <v>6550</v>
      </c>
      <c r="R363" s="62">
        <f>SUM(R364:R368)</f>
        <v>78600</v>
      </c>
    </row>
    <row r="364" spans="2:18" s="6" customFormat="1" x14ac:dyDescent="0.25">
      <c r="B364" s="28"/>
      <c r="C364" s="68" t="s">
        <v>76</v>
      </c>
      <c r="D364" s="58">
        <v>1</v>
      </c>
      <c r="E364" s="59">
        <v>1</v>
      </c>
      <c r="F364" s="57">
        <f>E364*1000</f>
        <v>1000</v>
      </c>
      <c r="G364" s="57">
        <f t="shared" ref="G364:G368" si="507">D364*F364</f>
        <v>1000</v>
      </c>
      <c r="H364" s="57">
        <f t="shared" ref="H364:H368" si="508">G364*12</f>
        <v>12000</v>
      </c>
      <c r="I364" s="58">
        <v>1</v>
      </c>
      <c r="J364" s="108">
        <v>1.1000000000000001</v>
      </c>
      <c r="K364" s="109">
        <f t="shared" ref="K364:K367" si="509">J364*1000</f>
        <v>1100</v>
      </c>
      <c r="L364" s="109">
        <f>I364*K364</f>
        <v>1100</v>
      </c>
      <c r="M364" s="109">
        <f t="shared" ref="M364:M367" si="510">L364*12</f>
        <v>13200</v>
      </c>
      <c r="N364" s="58">
        <v>1</v>
      </c>
      <c r="O364" s="59">
        <v>1</v>
      </c>
      <c r="P364" s="57">
        <f>O364*1000</f>
        <v>1000</v>
      </c>
      <c r="Q364" s="57">
        <f t="shared" ref="Q364:Q368" si="511">N364*P364</f>
        <v>1000</v>
      </c>
      <c r="R364" s="57">
        <f t="shared" ref="R364:R368" si="512">Q364*12</f>
        <v>12000</v>
      </c>
    </row>
    <row r="365" spans="2:18" s="6" customFormat="1" x14ac:dyDescent="0.25">
      <c r="B365" s="28"/>
      <c r="C365" s="68" t="s">
        <v>3</v>
      </c>
      <c r="D365" s="58">
        <v>2</v>
      </c>
      <c r="E365" s="59">
        <v>0.65</v>
      </c>
      <c r="F365" s="57">
        <f t="shared" ref="F365:F368" si="513">E365*1000</f>
        <v>650</v>
      </c>
      <c r="G365" s="57">
        <f t="shared" si="507"/>
        <v>1300</v>
      </c>
      <c r="H365" s="57">
        <f t="shared" si="508"/>
        <v>15600</v>
      </c>
      <c r="I365" s="58">
        <v>2</v>
      </c>
      <c r="J365" s="108">
        <v>0.85</v>
      </c>
      <c r="K365" s="109">
        <f t="shared" si="509"/>
        <v>850</v>
      </c>
      <c r="L365" s="109">
        <f>I365*K365</f>
        <v>1700</v>
      </c>
      <c r="M365" s="109">
        <f t="shared" si="510"/>
        <v>20400</v>
      </c>
      <c r="N365" s="58">
        <v>2</v>
      </c>
      <c r="O365" s="59">
        <v>0.65</v>
      </c>
      <c r="P365" s="57">
        <f t="shared" ref="P365:P368" si="514">O365*1000</f>
        <v>650</v>
      </c>
      <c r="Q365" s="57">
        <f t="shared" si="511"/>
        <v>1300</v>
      </c>
      <c r="R365" s="57">
        <f t="shared" si="512"/>
        <v>15600</v>
      </c>
    </row>
    <row r="366" spans="2:18" s="6" customFormat="1" x14ac:dyDescent="0.25">
      <c r="B366" s="28"/>
      <c r="C366" s="68" t="s">
        <v>4</v>
      </c>
      <c r="D366" s="58">
        <v>4</v>
      </c>
      <c r="E366" s="59">
        <v>0.55000000000000004</v>
      </c>
      <c r="F366" s="57">
        <f t="shared" si="513"/>
        <v>550</v>
      </c>
      <c r="G366" s="57">
        <f t="shared" si="507"/>
        <v>2200</v>
      </c>
      <c r="H366" s="57">
        <f t="shared" si="508"/>
        <v>26400</v>
      </c>
      <c r="I366" s="58">
        <v>2</v>
      </c>
      <c r="J366" s="108">
        <v>0.75</v>
      </c>
      <c r="K366" s="109">
        <f t="shared" si="509"/>
        <v>750</v>
      </c>
      <c r="L366" s="109">
        <f>I366*K366</f>
        <v>1500</v>
      </c>
      <c r="M366" s="109">
        <f t="shared" si="510"/>
        <v>18000</v>
      </c>
      <c r="N366" s="58">
        <v>4</v>
      </c>
      <c r="O366" s="59">
        <v>0.55000000000000004</v>
      </c>
      <c r="P366" s="57">
        <f t="shared" si="514"/>
        <v>550</v>
      </c>
      <c r="Q366" s="57">
        <f t="shared" si="511"/>
        <v>2200</v>
      </c>
      <c r="R366" s="57">
        <f t="shared" si="512"/>
        <v>26400</v>
      </c>
    </row>
    <row r="367" spans="2:18" s="6" customFormat="1" x14ac:dyDescent="0.25">
      <c r="B367" s="28"/>
      <c r="C367" s="68" t="s">
        <v>8</v>
      </c>
      <c r="D367" s="58">
        <v>3</v>
      </c>
      <c r="E367" s="59">
        <v>0.45</v>
      </c>
      <c r="F367" s="57">
        <f t="shared" si="513"/>
        <v>450</v>
      </c>
      <c r="G367" s="57">
        <f t="shared" si="507"/>
        <v>1350</v>
      </c>
      <c r="H367" s="57">
        <f t="shared" si="508"/>
        <v>16200</v>
      </c>
      <c r="I367" s="58">
        <v>2</v>
      </c>
      <c r="J367" s="108">
        <v>0.65</v>
      </c>
      <c r="K367" s="109">
        <f t="shared" si="509"/>
        <v>650</v>
      </c>
      <c r="L367" s="109">
        <f>I367*K367</f>
        <v>1300</v>
      </c>
      <c r="M367" s="109">
        <f t="shared" si="510"/>
        <v>15600</v>
      </c>
      <c r="N367" s="58">
        <v>3</v>
      </c>
      <c r="O367" s="59">
        <v>0.45</v>
      </c>
      <c r="P367" s="57">
        <f t="shared" si="514"/>
        <v>450</v>
      </c>
      <c r="Q367" s="57">
        <f t="shared" si="511"/>
        <v>1350</v>
      </c>
      <c r="R367" s="57">
        <f t="shared" si="512"/>
        <v>16200</v>
      </c>
    </row>
    <row r="368" spans="2:18" s="6" customFormat="1" x14ac:dyDescent="0.25">
      <c r="B368" s="28"/>
      <c r="C368" s="68" t="s">
        <v>6</v>
      </c>
      <c r="D368" s="58">
        <v>1</v>
      </c>
      <c r="E368" s="59">
        <v>0.7</v>
      </c>
      <c r="F368" s="57">
        <f t="shared" si="513"/>
        <v>700</v>
      </c>
      <c r="G368" s="57">
        <f t="shared" si="507"/>
        <v>700</v>
      </c>
      <c r="H368" s="57">
        <f t="shared" si="508"/>
        <v>8400</v>
      </c>
      <c r="I368" s="58">
        <v>0</v>
      </c>
      <c r="J368" s="59">
        <v>0.7</v>
      </c>
      <c r="K368" s="57">
        <f t="shared" ref="K368:K369" si="515">J368*1000</f>
        <v>700</v>
      </c>
      <c r="L368" s="57">
        <f t="shared" ref="L368" si="516">I368*K368</f>
        <v>0</v>
      </c>
      <c r="M368" s="57">
        <f t="shared" ref="M368:M369" si="517">L368*12</f>
        <v>0</v>
      </c>
      <c r="N368" s="58">
        <v>1</v>
      </c>
      <c r="O368" s="59">
        <v>0.7</v>
      </c>
      <c r="P368" s="57">
        <f t="shared" si="514"/>
        <v>700</v>
      </c>
      <c r="Q368" s="57">
        <f t="shared" si="511"/>
        <v>700</v>
      </c>
      <c r="R368" s="57">
        <f t="shared" si="512"/>
        <v>8400</v>
      </c>
    </row>
    <row r="369" spans="2:18" s="6" customFormat="1" x14ac:dyDescent="0.25">
      <c r="B369" s="28"/>
      <c r="C369" s="107" t="s">
        <v>11</v>
      </c>
      <c r="D369" s="58"/>
      <c r="E369" s="59"/>
      <c r="F369" s="57"/>
      <c r="G369" s="57"/>
      <c r="H369" s="57"/>
      <c r="I369" s="58">
        <v>1</v>
      </c>
      <c r="J369" s="108">
        <v>0.8</v>
      </c>
      <c r="K369" s="109">
        <f t="shared" si="515"/>
        <v>800</v>
      </c>
      <c r="L369" s="109">
        <f>I369*K369</f>
        <v>800</v>
      </c>
      <c r="M369" s="109">
        <f t="shared" si="517"/>
        <v>9600</v>
      </c>
      <c r="N369" s="58"/>
      <c r="O369" s="59"/>
      <c r="P369" s="57"/>
      <c r="Q369" s="57"/>
      <c r="R369" s="57"/>
    </row>
    <row r="370" spans="2:18" x14ac:dyDescent="0.25">
      <c r="B370" s="29">
        <v>2</v>
      </c>
      <c r="C370" s="69" t="s">
        <v>128</v>
      </c>
      <c r="D370" s="61">
        <f>SUM(D371:D375)</f>
        <v>9</v>
      </c>
      <c r="E370" s="61"/>
      <c r="F370" s="62"/>
      <c r="G370" s="62">
        <f>SUM(G371:G375)</f>
        <v>5350</v>
      </c>
      <c r="H370" s="62">
        <f>SUM(H371:H375)</f>
        <v>64200</v>
      </c>
      <c r="I370" s="61">
        <f>SUM(I371:I376)</f>
        <v>7</v>
      </c>
      <c r="J370" s="61"/>
      <c r="K370" s="62"/>
      <c r="L370" s="62">
        <f>SUM(L371:L376)</f>
        <v>5750</v>
      </c>
      <c r="M370" s="62">
        <f>SUM(M371:M376)</f>
        <v>69000</v>
      </c>
      <c r="N370" s="61">
        <f>SUM(N371:N375)</f>
        <v>9</v>
      </c>
      <c r="O370" s="61"/>
      <c r="P370" s="62"/>
      <c r="Q370" s="62">
        <f>SUM(Q371:Q375)</f>
        <v>5350</v>
      </c>
      <c r="R370" s="62">
        <f>SUM(R371:R375)</f>
        <v>64200</v>
      </c>
    </row>
    <row r="371" spans="2:18" s="6" customFormat="1" x14ac:dyDescent="0.25">
      <c r="B371" s="28"/>
      <c r="C371" s="68" t="s">
        <v>76</v>
      </c>
      <c r="D371" s="58">
        <v>1</v>
      </c>
      <c r="E371" s="59">
        <v>1</v>
      </c>
      <c r="F371" s="57">
        <f>E371*1000</f>
        <v>1000</v>
      </c>
      <c r="G371" s="57">
        <f t="shared" ref="G371:G375" si="518">D371*F371</f>
        <v>1000</v>
      </c>
      <c r="H371" s="57">
        <f t="shared" ref="H371:H375" si="519">G371*12</f>
        <v>12000</v>
      </c>
      <c r="I371" s="58">
        <v>1</v>
      </c>
      <c r="J371" s="108">
        <v>1.1000000000000001</v>
      </c>
      <c r="K371" s="109">
        <f t="shared" ref="K371:K374" si="520">J371*1000</f>
        <v>1100</v>
      </c>
      <c r="L371" s="109">
        <f>I371*K371</f>
        <v>1100</v>
      </c>
      <c r="M371" s="109">
        <f t="shared" ref="M371:M374" si="521">L371*12</f>
        <v>13200</v>
      </c>
      <c r="N371" s="58">
        <v>1</v>
      </c>
      <c r="O371" s="59">
        <v>1</v>
      </c>
      <c r="P371" s="57">
        <f>O371*1000</f>
        <v>1000</v>
      </c>
      <c r="Q371" s="57">
        <f t="shared" ref="Q371:Q375" si="522">N371*P371</f>
        <v>1000</v>
      </c>
      <c r="R371" s="57">
        <f t="shared" ref="R371:R375" si="523">Q371*12</f>
        <v>12000</v>
      </c>
    </row>
    <row r="372" spans="2:18" s="6" customFormat="1" x14ac:dyDescent="0.25">
      <c r="B372" s="28"/>
      <c r="C372" s="68" t="s">
        <v>129</v>
      </c>
      <c r="D372" s="58">
        <v>2</v>
      </c>
      <c r="E372" s="59">
        <v>0.65</v>
      </c>
      <c r="F372" s="57">
        <f t="shared" ref="F372:F375" si="524">E372*1000</f>
        <v>650</v>
      </c>
      <c r="G372" s="57">
        <f t="shared" si="518"/>
        <v>1300</v>
      </c>
      <c r="H372" s="57">
        <f t="shared" si="519"/>
        <v>15600</v>
      </c>
      <c r="I372" s="58">
        <v>2</v>
      </c>
      <c r="J372" s="108">
        <v>0.85</v>
      </c>
      <c r="K372" s="109">
        <f t="shared" si="520"/>
        <v>850</v>
      </c>
      <c r="L372" s="109">
        <f>I372*K372</f>
        <v>1700</v>
      </c>
      <c r="M372" s="109">
        <f t="shared" si="521"/>
        <v>20400</v>
      </c>
      <c r="N372" s="58">
        <v>2</v>
      </c>
      <c r="O372" s="59">
        <v>0.65</v>
      </c>
      <c r="P372" s="57">
        <f t="shared" ref="P372:P375" si="525">O372*1000</f>
        <v>650</v>
      </c>
      <c r="Q372" s="57">
        <f t="shared" si="522"/>
        <v>1300</v>
      </c>
      <c r="R372" s="57">
        <f t="shared" si="523"/>
        <v>15600</v>
      </c>
    </row>
    <row r="373" spans="2:18" s="6" customFormat="1" x14ac:dyDescent="0.25">
      <c r="B373" s="28"/>
      <c r="C373" s="68" t="s">
        <v>4</v>
      </c>
      <c r="D373" s="58">
        <v>1</v>
      </c>
      <c r="E373" s="59">
        <v>0.55000000000000004</v>
      </c>
      <c r="F373" s="57">
        <f t="shared" si="524"/>
        <v>550</v>
      </c>
      <c r="G373" s="57">
        <f t="shared" si="518"/>
        <v>550</v>
      </c>
      <c r="H373" s="57">
        <f t="shared" si="519"/>
        <v>6600</v>
      </c>
      <c r="I373" s="58">
        <v>2</v>
      </c>
      <c r="J373" s="108">
        <v>0.75</v>
      </c>
      <c r="K373" s="109">
        <f t="shared" si="520"/>
        <v>750</v>
      </c>
      <c r="L373" s="109">
        <f>I373*K373</f>
        <v>1500</v>
      </c>
      <c r="M373" s="109">
        <f t="shared" si="521"/>
        <v>18000</v>
      </c>
      <c r="N373" s="58">
        <v>1</v>
      </c>
      <c r="O373" s="59">
        <v>0.55000000000000004</v>
      </c>
      <c r="P373" s="57">
        <f t="shared" si="525"/>
        <v>550</v>
      </c>
      <c r="Q373" s="57">
        <f t="shared" si="522"/>
        <v>550</v>
      </c>
      <c r="R373" s="57">
        <f t="shared" si="523"/>
        <v>6600</v>
      </c>
    </row>
    <row r="374" spans="2:18" s="6" customFormat="1" x14ac:dyDescent="0.25">
      <c r="B374" s="28"/>
      <c r="C374" s="68" t="s">
        <v>8</v>
      </c>
      <c r="D374" s="58">
        <v>4</v>
      </c>
      <c r="E374" s="59">
        <v>0.45</v>
      </c>
      <c r="F374" s="57">
        <f t="shared" si="524"/>
        <v>450</v>
      </c>
      <c r="G374" s="57">
        <f t="shared" si="518"/>
        <v>1800</v>
      </c>
      <c r="H374" s="57">
        <f t="shared" si="519"/>
        <v>21600</v>
      </c>
      <c r="I374" s="58">
        <v>1</v>
      </c>
      <c r="J374" s="108">
        <v>0.65</v>
      </c>
      <c r="K374" s="109">
        <f t="shared" si="520"/>
        <v>650</v>
      </c>
      <c r="L374" s="109">
        <f>I374*K374</f>
        <v>650</v>
      </c>
      <c r="M374" s="109">
        <f t="shared" si="521"/>
        <v>7800</v>
      </c>
      <c r="N374" s="58">
        <v>4</v>
      </c>
      <c r="O374" s="59">
        <v>0.45</v>
      </c>
      <c r="P374" s="57">
        <f t="shared" si="525"/>
        <v>450</v>
      </c>
      <c r="Q374" s="57">
        <f t="shared" si="522"/>
        <v>1800</v>
      </c>
      <c r="R374" s="57">
        <f t="shared" si="523"/>
        <v>21600</v>
      </c>
    </row>
    <row r="375" spans="2:18" s="6" customFormat="1" x14ac:dyDescent="0.25">
      <c r="B375" s="28"/>
      <c r="C375" s="68" t="s">
        <v>6</v>
      </c>
      <c r="D375" s="58">
        <v>1</v>
      </c>
      <c r="E375" s="59">
        <v>0.7</v>
      </c>
      <c r="F375" s="57">
        <f t="shared" si="524"/>
        <v>700</v>
      </c>
      <c r="G375" s="57">
        <f t="shared" si="518"/>
        <v>700</v>
      </c>
      <c r="H375" s="57">
        <f t="shared" si="519"/>
        <v>8400</v>
      </c>
      <c r="I375" s="58">
        <v>0</v>
      </c>
      <c r="J375" s="59">
        <v>0.7</v>
      </c>
      <c r="K375" s="57">
        <f t="shared" ref="K375:K376" si="526">J375*1000</f>
        <v>700</v>
      </c>
      <c r="L375" s="57">
        <f t="shared" ref="L375" si="527">I375*K375</f>
        <v>0</v>
      </c>
      <c r="M375" s="57">
        <f t="shared" ref="M375:M376" si="528">L375*12</f>
        <v>0</v>
      </c>
      <c r="N375" s="58">
        <v>1</v>
      </c>
      <c r="O375" s="59">
        <v>0.7</v>
      </c>
      <c r="P375" s="57">
        <f t="shared" si="525"/>
        <v>700</v>
      </c>
      <c r="Q375" s="57">
        <f t="shared" si="522"/>
        <v>700</v>
      </c>
      <c r="R375" s="57">
        <f t="shared" si="523"/>
        <v>8400</v>
      </c>
    </row>
    <row r="376" spans="2:18" s="6" customFormat="1" x14ac:dyDescent="0.25">
      <c r="B376" s="28"/>
      <c r="C376" s="107" t="s">
        <v>11</v>
      </c>
      <c r="D376" s="58"/>
      <c r="E376" s="59"/>
      <c r="F376" s="57"/>
      <c r="G376" s="57"/>
      <c r="H376" s="57"/>
      <c r="I376" s="58">
        <v>1</v>
      </c>
      <c r="J376" s="108">
        <v>0.8</v>
      </c>
      <c r="K376" s="109">
        <f t="shared" si="526"/>
        <v>800</v>
      </c>
      <c r="L376" s="109">
        <f>I376*K376</f>
        <v>800</v>
      </c>
      <c r="M376" s="109">
        <f t="shared" si="528"/>
        <v>9600</v>
      </c>
      <c r="N376" s="58"/>
      <c r="O376" s="59"/>
      <c r="P376" s="57"/>
      <c r="Q376" s="57"/>
      <c r="R376" s="57"/>
    </row>
    <row r="377" spans="2:18" x14ac:dyDescent="0.25">
      <c r="B377" s="29">
        <v>3</v>
      </c>
      <c r="C377" s="69" t="s">
        <v>130</v>
      </c>
      <c r="D377" s="61">
        <f>SUM(D378:D379)</f>
        <v>2</v>
      </c>
      <c r="E377" s="61"/>
      <c r="F377" s="62"/>
      <c r="G377" s="62">
        <f>SUM(G378:G379)</f>
        <v>1200</v>
      </c>
      <c r="H377" s="62">
        <f>SUM(H378:H379)</f>
        <v>14400</v>
      </c>
      <c r="I377" s="61">
        <f>SUM(I378:I379)</f>
        <v>2</v>
      </c>
      <c r="J377" s="61"/>
      <c r="K377" s="62"/>
      <c r="L377" s="62">
        <f>SUM(L378:L379)</f>
        <v>1600</v>
      </c>
      <c r="M377" s="62">
        <f>SUM(M378:M379)</f>
        <v>19200</v>
      </c>
      <c r="N377" s="61">
        <f>SUM(N378:N379)</f>
        <v>2</v>
      </c>
      <c r="O377" s="61"/>
      <c r="P377" s="62"/>
      <c r="Q377" s="62">
        <f>SUM(Q378:Q379)</f>
        <v>1200</v>
      </c>
      <c r="R377" s="62">
        <f>SUM(R378:R379)</f>
        <v>14400</v>
      </c>
    </row>
    <row r="378" spans="2:18" s="6" customFormat="1" x14ac:dyDescent="0.25">
      <c r="B378" s="28"/>
      <c r="C378" s="68" t="s">
        <v>3</v>
      </c>
      <c r="D378" s="58">
        <v>1</v>
      </c>
      <c r="E378" s="59">
        <v>0.65</v>
      </c>
      <c r="F378" s="57">
        <f>E378*1000</f>
        <v>650</v>
      </c>
      <c r="G378" s="57">
        <f>D378*F378</f>
        <v>650</v>
      </c>
      <c r="H378" s="57">
        <f t="shared" ref="H378:H379" si="529">G378*12</f>
        <v>7800</v>
      </c>
      <c r="I378" s="58">
        <v>1</v>
      </c>
      <c r="J378" s="108">
        <v>0.85</v>
      </c>
      <c r="K378" s="109">
        <f>J378*1000</f>
        <v>850</v>
      </c>
      <c r="L378" s="109">
        <f>I378*K378</f>
        <v>850</v>
      </c>
      <c r="M378" s="109">
        <f>L378*12</f>
        <v>10200</v>
      </c>
      <c r="N378" s="58">
        <v>1</v>
      </c>
      <c r="O378" s="59">
        <v>0.65</v>
      </c>
      <c r="P378" s="57">
        <f>O378*1000</f>
        <v>650</v>
      </c>
      <c r="Q378" s="57">
        <f>N378*P378</f>
        <v>650</v>
      </c>
      <c r="R378" s="57">
        <f t="shared" ref="R378:R379" si="530">Q378*12</f>
        <v>7800</v>
      </c>
    </row>
    <row r="379" spans="2:18" s="6" customFormat="1" x14ac:dyDescent="0.25">
      <c r="B379" s="28"/>
      <c r="C379" s="68" t="s">
        <v>4</v>
      </c>
      <c r="D379" s="58">
        <v>1</v>
      </c>
      <c r="E379" s="59">
        <v>0.55000000000000004</v>
      </c>
      <c r="F379" s="57">
        <f>E379*1000</f>
        <v>550</v>
      </c>
      <c r="G379" s="57">
        <f>D379*F379</f>
        <v>550</v>
      </c>
      <c r="H379" s="57">
        <f t="shared" si="529"/>
        <v>6600</v>
      </c>
      <c r="I379" s="58">
        <v>1</v>
      </c>
      <c r="J379" s="108">
        <v>0.75</v>
      </c>
      <c r="K379" s="109">
        <f>J379*1000</f>
        <v>750</v>
      </c>
      <c r="L379" s="109">
        <f>I379*K379</f>
        <v>750</v>
      </c>
      <c r="M379" s="109">
        <f>L379*12</f>
        <v>9000</v>
      </c>
      <c r="N379" s="58">
        <v>1</v>
      </c>
      <c r="O379" s="59">
        <v>0.55000000000000004</v>
      </c>
      <c r="P379" s="57">
        <f>O379*1000</f>
        <v>550</v>
      </c>
      <c r="Q379" s="57">
        <f>N379*P379</f>
        <v>550</v>
      </c>
      <c r="R379" s="57">
        <f t="shared" si="530"/>
        <v>6600</v>
      </c>
    </row>
    <row r="380" spans="2:18" x14ac:dyDescent="0.25">
      <c r="B380" s="29">
        <v>4</v>
      </c>
      <c r="C380" s="69" t="s">
        <v>131</v>
      </c>
      <c r="D380" s="61">
        <f>SUM(D381:D385)</f>
        <v>11</v>
      </c>
      <c r="E380" s="61"/>
      <c r="F380" s="62"/>
      <c r="G380" s="62">
        <f>SUM(G381:G385)</f>
        <v>6550</v>
      </c>
      <c r="H380" s="62">
        <f>SUM(H381:H385)</f>
        <v>78600</v>
      </c>
      <c r="I380" s="61">
        <f>SUM(I381:I386)</f>
        <v>8</v>
      </c>
      <c r="J380" s="61"/>
      <c r="K380" s="62"/>
      <c r="L380" s="62">
        <f>SUM(L381:L386)</f>
        <v>6400</v>
      </c>
      <c r="M380" s="62">
        <f>SUM(M381:M386)</f>
        <v>76800</v>
      </c>
      <c r="N380" s="61">
        <f>SUM(N381:N385)</f>
        <v>11</v>
      </c>
      <c r="O380" s="61"/>
      <c r="P380" s="62"/>
      <c r="Q380" s="62">
        <f>SUM(Q381:Q385)</f>
        <v>6550</v>
      </c>
      <c r="R380" s="62">
        <f>SUM(R381:R385)</f>
        <v>78600</v>
      </c>
    </row>
    <row r="381" spans="2:18" s="6" customFormat="1" x14ac:dyDescent="0.25">
      <c r="B381" s="28"/>
      <c r="C381" s="68" t="s">
        <v>76</v>
      </c>
      <c r="D381" s="58">
        <v>1</v>
      </c>
      <c r="E381" s="59">
        <v>1</v>
      </c>
      <c r="F381" s="57">
        <f>E381*1000</f>
        <v>1000</v>
      </c>
      <c r="G381" s="57">
        <f t="shared" ref="G381:G385" si="531">D381*F381</f>
        <v>1000</v>
      </c>
      <c r="H381" s="57">
        <f t="shared" ref="H381:H385" si="532">G381*12</f>
        <v>12000</v>
      </c>
      <c r="I381" s="58">
        <v>1</v>
      </c>
      <c r="J381" s="108">
        <v>1.1000000000000001</v>
      </c>
      <c r="K381" s="109">
        <f t="shared" ref="K381:K384" si="533">J381*1000</f>
        <v>1100</v>
      </c>
      <c r="L381" s="109">
        <f>I381*K381</f>
        <v>1100</v>
      </c>
      <c r="M381" s="109">
        <f t="shared" ref="M381:M384" si="534">L381*12</f>
        <v>13200</v>
      </c>
      <c r="N381" s="58">
        <v>1</v>
      </c>
      <c r="O381" s="59">
        <v>1</v>
      </c>
      <c r="P381" s="57">
        <f>O381*1000</f>
        <v>1000</v>
      </c>
      <c r="Q381" s="57">
        <f t="shared" ref="Q381:Q385" si="535">N381*P381</f>
        <v>1000</v>
      </c>
      <c r="R381" s="57">
        <f t="shared" ref="R381:R385" si="536">Q381*12</f>
        <v>12000</v>
      </c>
    </row>
    <row r="382" spans="2:18" s="6" customFormat="1" x14ac:dyDescent="0.25">
      <c r="B382" s="28"/>
      <c r="C382" s="68" t="s">
        <v>3</v>
      </c>
      <c r="D382" s="58">
        <v>2</v>
      </c>
      <c r="E382" s="59">
        <v>0.65</v>
      </c>
      <c r="F382" s="57">
        <f t="shared" ref="F382:F385" si="537">E382*1000</f>
        <v>650</v>
      </c>
      <c r="G382" s="57">
        <f t="shared" si="531"/>
        <v>1300</v>
      </c>
      <c r="H382" s="57">
        <f t="shared" si="532"/>
        <v>15600</v>
      </c>
      <c r="I382" s="58">
        <v>2</v>
      </c>
      <c r="J382" s="108">
        <v>0.85</v>
      </c>
      <c r="K382" s="109">
        <f t="shared" si="533"/>
        <v>850</v>
      </c>
      <c r="L382" s="109">
        <f>I382*K382</f>
        <v>1700</v>
      </c>
      <c r="M382" s="109">
        <f t="shared" si="534"/>
        <v>20400</v>
      </c>
      <c r="N382" s="58">
        <v>2</v>
      </c>
      <c r="O382" s="59">
        <v>0.65</v>
      </c>
      <c r="P382" s="57">
        <f t="shared" ref="P382:P385" si="538">O382*1000</f>
        <v>650</v>
      </c>
      <c r="Q382" s="57">
        <f t="shared" si="535"/>
        <v>1300</v>
      </c>
      <c r="R382" s="57">
        <f t="shared" si="536"/>
        <v>15600</v>
      </c>
    </row>
    <row r="383" spans="2:18" s="6" customFormat="1" x14ac:dyDescent="0.25">
      <c r="B383" s="28"/>
      <c r="C383" s="68" t="s">
        <v>4</v>
      </c>
      <c r="D383" s="58">
        <v>4</v>
      </c>
      <c r="E383" s="59">
        <v>0.55000000000000004</v>
      </c>
      <c r="F383" s="57">
        <f t="shared" si="537"/>
        <v>550</v>
      </c>
      <c r="G383" s="57">
        <f t="shared" si="531"/>
        <v>2200</v>
      </c>
      <c r="H383" s="57">
        <f t="shared" si="532"/>
        <v>26400</v>
      </c>
      <c r="I383" s="58">
        <v>2</v>
      </c>
      <c r="J383" s="108">
        <v>0.75</v>
      </c>
      <c r="K383" s="109">
        <f t="shared" si="533"/>
        <v>750</v>
      </c>
      <c r="L383" s="109">
        <f>I383*K383</f>
        <v>1500</v>
      </c>
      <c r="M383" s="109">
        <f t="shared" si="534"/>
        <v>18000</v>
      </c>
      <c r="N383" s="58">
        <v>4</v>
      </c>
      <c r="O383" s="59">
        <v>0.55000000000000004</v>
      </c>
      <c r="P383" s="57">
        <f t="shared" si="538"/>
        <v>550</v>
      </c>
      <c r="Q383" s="57">
        <f t="shared" si="535"/>
        <v>2200</v>
      </c>
      <c r="R383" s="57">
        <f t="shared" si="536"/>
        <v>26400</v>
      </c>
    </row>
    <row r="384" spans="2:18" s="6" customFormat="1" x14ac:dyDescent="0.25">
      <c r="B384" s="28"/>
      <c r="C384" s="68" t="s">
        <v>8</v>
      </c>
      <c r="D384" s="58">
        <v>3</v>
      </c>
      <c r="E384" s="59">
        <v>0.45</v>
      </c>
      <c r="F384" s="57">
        <f t="shared" si="537"/>
        <v>450</v>
      </c>
      <c r="G384" s="57">
        <f t="shared" si="531"/>
        <v>1350</v>
      </c>
      <c r="H384" s="57">
        <f t="shared" si="532"/>
        <v>16200</v>
      </c>
      <c r="I384" s="58">
        <v>2</v>
      </c>
      <c r="J384" s="108">
        <v>0.65</v>
      </c>
      <c r="K384" s="109">
        <f t="shared" si="533"/>
        <v>650</v>
      </c>
      <c r="L384" s="109">
        <f>I384*K384</f>
        <v>1300</v>
      </c>
      <c r="M384" s="109">
        <f t="shared" si="534"/>
        <v>15600</v>
      </c>
      <c r="N384" s="58">
        <v>3</v>
      </c>
      <c r="O384" s="59">
        <v>0.45</v>
      </c>
      <c r="P384" s="57">
        <f t="shared" si="538"/>
        <v>450</v>
      </c>
      <c r="Q384" s="57">
        <f t="shared" si="535"/>
        <v>1350</v>
      </c>
      <c r="R384" s="57">
        <f t="shared" si="536"/>
        <v>16200</v>
      </c>
    </row>
    <row r="385" spans="2:18" s="6" customFormat="1" x14ac:dyDescent="0.25">
      <c r="B385" s="28"/>
      <c r="C385" s="68" t="s">
        <v>6</v>
      </c>
      <c r="D385" s="58">
        <v>1</v>
      </c>
      <c r="E385" s="59">
        <v>0.7</v>
      </c>
      <c r="F385" s="57">
        <f t="shared" si="537"/>
        <v>700</v>
      </c>
      <c r="G385" s="57">
        <f t="shared" si="531"/>
        <v>700</v>
      </c>
      <c r="H385" s="57">
        <f t="shared" si="532"/>
        <v>8400</v>
      </c>
      <c r="I385" s="58">
        <v>0</v>
      </c>
      <c r="J385" s="59">
        <v>0.7</v>
      </c>
      <c r="K385" s="57">
        <f t="shared" ref="K385:K386" si="539">J385*1000</f>
        <v>700</v>
      </c>
      <c r="L385" s="57">
        <f t="shared" ref="L385" si="540">I385*K385</f>
        <v>0</v>
      </c>
      <c r="M385" s="57">
        <f t="shared" ref="M385:M386" si="541">L385*12</f>
        <v>0</v>
      </c>
      <c r="N385" s="58">
        <v>1</v>
      </c>
      <c r="O385" s="59">
        <v>0.7</v>
      </c>
      <c r="P385" s="57">
        <f t="shared" si="538"/>
        <v>700</v>
      </c>
      <c r="Q385" s="57">
        <f t="shared" si="535"/>
        <v>700</v>
      </c>
      <c r="R385" s="57">
        <f t="shared" si="536"/>
        <v>8400</v>
      </c>
    </row>
    <row r="386" spans="2:18" s="6" customFormat="1" x14ac:dyDescent="0.25">
      <c r="B386" s="28"/>
      <c r="C386" s="107" t="s">
        <v>11</v>
      </c>
      <c r="D386" s="58"/>
      <c r="E386" s="59"/>
      <c r="F386" s="57"/>
      <c r="G386" s="57"/>
      <c r="H386" s="57"/>
      <c r="I386" s="58">
        <v>1</v>
      </c>
      <c r="J386" s="108">
        <v>0.8</v>
      </c>
      <c r="K386" s="109">
        <f t="shared" si="539"/>
        <v>800</v>
      </c>
      <c r="L386" s="109">
        <f>I386*K386</f>
        <v>800</v>
      </c>
      <c r="M386" s="109">
        <f t="shared" si="541"/>
        <v>9600</v>
      </c>
      <c r="N386" s="58"/>
      <c r="O386" s="59"/>
      <c r="P386" s="57"/>
      <c r="Q386" s="57"/>
      <c r="R386" s="57"/>
    </row>
    <row r="387" spans="2:18" x14ac:dyDescent="0.25">
      <c r="B387" s="29">
        <v>5</v>
      </c>
      <c r="C387" s="69" t="s">
        <v>132</v>
      </c>
      <c r="D387" s="61">
        <f>SUM(D388:D391)</f>
        <v>7</v>
      </c>
      <c r="E387" s="61"/>
      <c r="F387" s="62"/>
      <c r="G387" s="62">
        <f>SUM(G388:G391)</f>
        <v>4200</v>
      </c>
      <c r="H387" s="62">
        <f>SUM(H388:H391)</f>
        <v>50400</v>
      </c>
      <c r="I387" s="61">
        <f>SUM(I388:I391)</f>
        <v>7</v>
      </c>
      <c r="J387" s="61"/>
      <c r="K387" s="62"/>
      <c r="L387" s="62">
        <f>SUM(L388:L391)</f>
        <v>5500</v>
      </c>
      <c r="M387" s="62">
        <f>SUM(M388:M391)</f>
        <v>66000</v>
      </c>
      <c r="N387" s="61">
        <f>SUM(N388:N391)</f>
        <v>7</v>
      </c>
      <c r="O387" s="61"/>
      <c r="P387" s="62"/>
      <c r="Q387" s="62">
        <f>SUM(Q388:Q391)</f>
        <v>4200</v>
      </c>
      <c r="R387" s="62">
        <f>SUM(R388:R391)</f>
        <v>50400</v>
      </c>
    </row>
    <row r="388" spans="2:18" s="6" customFormat="1" x14ac:dyDescent="0.25">
      <c r="B388" s="28"/>
      <c r="C388" s="68" t="s">
        <v>76</v>
      </c>
      <c r="D388" s="58">
        <v>1</v>
      </c>
      <c r="E388" s="59">
        <v>1</v>
      </c>
      <c r="F388" s="57">
        <f>E388*1000</f>
        <v>1000</v>
      </c>
      <c r="G388" s="57">
        <f>D388*F388</f>
        <v>1000</v>
      </c>
      <c r="H388" s="57">
        <f t="shared" ref="H388:H391" si="542">G388*12</f>
        <v>12000</v>
      </c>
      <c r="I388" s="58">
        <v>1</v>
      </c>
      <c r="J388" s="108">
        <v>1.1000000000000001</v>
      </c>
      <c r="K388" s="109">
        <f>J388*1000</f>
        <v>1100</v>
      </c>
      <c r="L388" s="109">
        <f>I388*K388</f>
        <v>1100</v>
      </c>
      <c r="M388" s="109">
        <f>L388*12</f>
        <v>13200</v>
      </c>
      <c r="N388" s="58">
        <v>1</v>
      </c>
      <c r="O388" s="59">
        <v>1</v>
      </c>
      <c r="P388" s="57">
        <f>O388*1000</f>
        <v>1000</v>
      </c>
      <c r="Q388" s="57">
        <f>N388*P388</f>
        <v>1000</v>
      </c>
      <c r="R388" s="57">
        <f t="shared" ref="R388:R391" si="543">Q388*12</f>
        <v>12000</v>
      </c>
    </row>
    <row r="389" spans="2:18" s="6" customFormat="1" x14ac:dyDescent="0.25">
      <c r="B389" s="28"/>
      <c r="C389" s="68" t="s">
        <v>3</v>
      </c>
      <c r="D389" s="58">
        <v>1</v>
      </c>
      <c r="E389" s="59">
        <v>0.65</v>
      </c>
      <c r="F389" s="57">
        <f t="shared" ref="F389:F391" si="544">E389*1000</f>
        <v>650</v>
      </c>
      <c r="G389" s="57">
        <f>D389*F389</f>
        <v>650</v>
      </c>
      <c r="H389" s="57">
        <f t="shared" si="542"/>
        <v>7800</v>
      </c>
      <c r="I389" s="58">
        <v>1</v>
      </c>
      <c r="J389" s="108">
        <v>0.85</v>
      </c>
      <c r="K389" s="109">
        <f>J389*1000</f>
        <v>850</v>
      </c>
      <c r="L389" s="109">
        <f>I389*K389</f>
        <v>850</v>
      </c>
      <c r="M389" s="109">
        <f>L389*12</f>
        <v>10200</v>
      </c>
      <c r="N389" s="58">
        <v>1</v>
      </c>
      <c r="O389" s="59">
        <v>0.65</v>
      </c>
      <c r="P389" s="57">
        <f t="shared" ref="P389:P391" si="545">O389*1000</f>
        <v>650</v>
      </c>
      <c r="Q389" s="57">
        <f>N389*P389</f>
        <v>650</v>
      </c>
      <c r="R389" s="57">
        <f t="shared" si="543"/>
        <v>7800</v>
      </c>
    </row>
    <row r="390" spans="2:18" s="6" customFormat="1" x14ac:dyDescent="0.25">
      <c r="B390" s="28"/>
      <c r="C390" s="68" t="s">
        <v>7</v>
      </c>
      <c r="D390" s="58">
        <v>3</v>
      </c>
      <c r="E390" s="59">
        <v>0.55000000000000004</v>
      </c>
      <c r="F390" s="57">
        <f t="shared" si="544"/>
        <v>550</v>
      </c>
      <c r="G390" s="57">
        <f>D390*F390</f>
        <v>1650</v>
      </c>
      <c r="H390" s="57">
        <f t="shared" si="542"/>
        <v>19800</v>
      </c>
      <c r="I390" s="58">
        <v>3</v>
      </c>
      <c r="J390" s="108">
        <v>0.75</v>
      </c>
      <c r="K390" s="109">
        <f>J390*1000</f>
        <v>750</v>
      </c>
      <c r="L390" s="109">
        <f>I390*K390</f>
        <v>2250</v>
      </c>
      <c r="M390" s="109">
        <f>L390*12</f>
        <v>27000</v>
      </c>
      <c r="N390" s="58">
        <v>3</v>
      </c>
      <c r="O390" s="59">
        <v>0.55000000000000004</v>
      </c>
      <c r="P390" s="57">
        <f t="shared" si="545"/>
        <v>550</v>
      </c>
      <c r="Q390" s="57">
        <f>N390*P390</f>
        <v>1650</v>
      </c>
      <c r="R390" s="57">
        <f t="shared" si="543"/>
        <v>19800</v>
      </c>
    </row>
    <row r="391" spans="2:18" s="6" customFormat="1" x14ac:dyDescent="0.25">
      <c r="B391" s="28"/>
      <c r="C391" s="68" t="s">
        <v>8</v>
      </c>
      <c r="D391" s="58">
        <v>2</v>
      </c>
      <c r="E391" s="59">
        <v>0.45</v>
      </c>
      <c r="F391" s="57">
        <f t="shared" si="544"/>
        <v>450</v>
      </c>
      <c r="G391" s="57">
        <f>D391*F391</f>
        <v>900</v>
      </c>
      <c r="H391" s="57">
        <f t="shared" si="542"/>
        <v>10800</v>
      </c>
      <c r="I391" s="58">
        <v>2</v>
      </c>
      <c r="J391" s="108">
        <v>0.65</v>
      </c>
      <c r="K391" s="109">
        <f>J391*1000</f>
        <v>650</v>
      </c>
      <c r="L391" s="109">
        <f>I391*K391</f>
        <v>1300</v>
      </c>
      <c r="M391" s="109">
        <f>L391*12</f>
        <v>15600</v>
      </c>
      <c r="N391" s="58">
        <v>2</v>
      </c>
      <c r="O391" s="59">
        <v>0.45</v>
      </c>
      <c r="P391" s="57">
        <f t="shared" si="545"/>
        <v>450</v>
      </c>
      <c r="Q391" s="57">
        <f>N391*P391</f>
        <v>900</v>
      </c>
      <c r="R391" s="57">
        <f t="shared" si="543"/>
        <v>10800</v>
      </c>
    </row>
    <row r="392" spans="2:18" ht="33" customHeight="1" x14ac:dyDescent="0.25">
      <c r="B392" s="42" t="s">
        <v>177</v>
      </c>
      <c r="C392" s="66" t="s">
        <v>133</v>
      </c>
      <c r="D392" s="42">
        <f>SUM(D393:D402)</f>
        <v>30</v>
      </c>
      <c r="E392" s="42"/>
      <c r="F392" s="54"/>
      <c r="G392" s="54">
        <f>SUM(G393:G402)</f>
        <v>22800</v>
      </c>
      <c r="H392" s="54">
        <f>SUM(H393:H402)</f>
        <v>273600</v>
      </c>
      <c r="I392" s="42">
        <f>SUM(I393:I402)</f>
        <v>20</v>
      </c>
      <c r="J392" s="42"/>
      <c r="K392" s="54"/>
      <c r="L392" s="54">
        <f>SUM(L393:L402)</f>
        <v>15850</v>
      </c>
      <c r="M392" s="54">
        <f>SUM(M393:M402)</f>
        <v>190200</v>
      </c>
      <c r="N392" s="42">
        <f>SUM(N393:N402)</f>
        <v>30</v>
      </c>
      <c r="O392" s="42"/>
      <c r="P392" s="54"/>
      <c r="Q392" s="54">
        <f>SUM(Q393:Q402)</f>
        <v>22800</v>
      </c>
      <c r="R392" s="54">
        <f>SUM(R393:R402)</f>
        <v>273600</v>
      </c>
    </row>
    <row r="393" spans="2:18" s="6" customFormat="1" x14ac:dyDescent="0.25">
      <c r="B393" s="28"/>
      <c r="C393" s="68" t="s">
        <v>71</v>
      </c>
      <c r="D393" s="58">
        <v>1</v>
      </c>
      <c r="E393" s="59">
        <v>1.8</v>
      </c>
      <c r="F393" s="57">
        <f>E393*1000</f>
        <v>1800</v>
      </c>
      <c r="G393" s="57">
        <f t="shared" ref="G393:G402" si="546">D393*F393</f>
        <v>1800</v>
      </c>
      <c r="H393" s="57">
        <f t="shared" ref="H393:H402" si="547">G393*12</f>
        <v>21600</v>
      </c>
      <c r="I393" s="58">
        <v>1</v>
      </c>
      <c r="J393" s="59">
        <v>1.8</v>
      </c>
      <c r="K393" s="57">
        <f>J393*1000</f>
        <v>1800</v>
      </c>
      <c r="L393" s="57">
        <f t="shared" ref="L393:L402" si="548">I393*K393</f>
        <v>1800</v>
      </c>
      <c r="M393" s="57">
        <f t="shared" ref="M393:M402" si="549">L393*12</f>
        <v>21600</v>
      </c>
      <c r="N393" s="58">
        <v>1</v>
      </c>
      <c r="O393" s="59">
        <v>1.8</v>
      </c>
      <c r="P393" s="57">
        <f>O393*1000</f>
        <v>1800</v>
      </c>
      <c r="Q393" s="57">
        <f t="shared" ref="Q393:Q402" si="550">N393*P393</f>
        <v>1800</v>
      </c>
      <c r="R393" s="57">
        <f t="shared" ref="R393:R402" si="551">Q393*12</f>
        <v>21600</v>
      </c>
    </row>
    <row r="394" spans="2:18" s="6" customFormat="1" x14ac:dyDescent="0.25">
      <c r="B394" s="28"/>
      <c r="C394" s="68" t="s">
        <v>2</v>
      </c>
      <c r="D394" s="58">
        <v>2</v>
      </c>
      <c r="E394" s="59">
        <v>1.3</v>
      </c>
      <c r="F394" s="57">
        <f t="shared" ref="F394:F402" si="552">E394*1000</f>
        <v>1300</v>
      </c>
      <c r="G394" s="57">
        <f t="shared" si="546"/>
        <v>2600</v>
      </c>
      <c r="H394" s="57">
        <f t="shared" si="547"/>
        <v>31200</v>
      </c>
      <c r="I394" s="58">
        <v>0</v>
      </c>
      <c r="J394" s="59">
        <v>1.3</v>
      </c>
      <c r="K394" s="57">
        <f t="shared" ref="K394:K402" si="553">J394*1000</f>
        <v>1300</v>
      </c>
      <c r="L394" s="57">
        <f t="shared" si="548"/>
        <v>0</v>
      </c>
      <c r="M394" s="57">
        <f t="shared" si="549"/>
        <v>0</v>
      </c>
      <c r="N394" s="58">
        <v>2</v>
      </c>
      <c r="O394" s="59">
        <v>1.3</v>
      </c>
      <c r="P394" s="57">
        <f t="shared" ref="P394:P402" si="554">O394*1000</f>
        <v>1300</v>
      </c>
      <c r="Q394" s="57">
        <f t="shared" si="550"/>
        <v>2600</v>
      </c>
      <c r="R394" s="57">
        <f t="shared" si="551"/>
        <v>31200</v>
      </c>
    </row>
    <row r="395" spans="2:18" s="6" customFormat="1" x14ac:dyDescent="0.25">
      <c r="B395" s="28"/>
      <c r="C395" s="67" t="s">
        <v>72</v>
      </c>
      <c r="D395" s="58">
        <v>1</v>
      </c>
      <c r="E395" s="59">
        <v>0.7</v>
      </c>
      <c r="F395" s="57">
        <f t="shared" si="552"/>
        <v>700</v>
      </c>
      <c r="G395" s="57">
        <f t="shared" si="546"/>
        <v>700</v>
      </c>
      <c r="H395" s="57">
        <f t="shared" si="547"/>
        <v>8400</v>
      </c>
      <c r="I395" s="58">
        <v>1</v>
      </c>
      <c r="J395" s="108">
        <v>0.7</v>
      </c>
      <c r="K395" s="109">
        <f>J395*1000</f>
        <v>700</v>
      </c>
      <c r="L395" s="109">
        <f t="shared" si="548"/>
        <v>700</v>
      </c>
      <c r="M395" s="109">
        <f t="shared" si="549"/>
        <v>8400</v>
      </c>
      <c r="N395" s="58">
        <v>1</v>
      </c>
      <c r="O395" s="59">
        <v>0.7</v>
      </c>
      <c r="P395" s="57">
        <f t="shared" si="554"/>
        <v>700</v>
      </c>
      <c r="Q395" s="57">
        <f t="shared" si="550"/>
        <v>700</v>
      </c>
      <c r="R395" s="57">
        <f t="shared" si="551"/>
        <v>8400</v>
      </c>
    </row>
    <row r="396" spans="2:18" s="6" customFormat="1" x14ac:dyDescent="0.25">
      <c r="B396" s="28"/>
      <c r="C396" s="68" t="s">
        <v>10</v>
      </c>
      <c r="D396" s="58">
        <v>1</v>
      </c>
      <c r="E396" s="59">
        <v>0.8</v>
      </c>
      <c r="F396" s="57">
        <f t="shared" si="552"/>
        <v>800</v>
      </c>
      <c r="G396" s="57">
        <f t="shared" si="546"/>
        <v>800</v>
      </c>
      <c r="H396" s="57">
        <f t="shared" si="547"/>
        <v>9600</v>
      </c>
      <c r="I396" s="58">
        <v>2</v>
      </c>
      <c r="J396" s="108">
        <v>0.8</v>
      </c>
      <c r="K396" s="109">
        <f>J396*1000</f>
        <v>800</v>
      </c>
      <c r="L396" s="109">
        <f t="shared" si="548"/>
        <v>1600</v>
      </c>
      <c r="M396" s="109">
        <f t="shared" si="549"/>
        <v>19200</v>
      </c>
      <c r="N396" s="58">
        <v>1</v>
      </c>
      <c r="O396" s="59">
        <v>0.8</v>
      </c>
      <c r="P396" s="57">
        <f t="shared" si="554"/>
        <v>800</v>
      </c>
      <c r="Q396" s="57">
        <f t="shared" si="550"/>
        <v>800</v>
      </c>
      <c r="R396" s="57">
        <f t="shared" si="551"/>
        <v>9600</v>
      </c>
    </row>
    <row r="397" spans="2:18" s="6" customFormat="1" x14ac:dyDescent="0.25">
      <c r="B397" s="28"/>
      <c r="C397" s="67" t="s">
        <v>73</v>
      </c>
      <c r="D397" s="58">
        <v>5</v>
      </c>
      <c r="E397" s="59">
        <v>1</v>
      </c>
      <c r="F397" s="57">
        <f t="shared" si="552"/>
        <v>1000</v>
      </c>
      <c r="G397" s="57">
        <f t="shared" si="546"/>
        <v>5000</v>
      </c>
      <c r="H397" s="57">
        <f t="shared" si="547"/>
        <v>60000</v>
      </c>
      <c r="I397" s="58">
        <v>0</v>
      </c>
      <c r="J397" s="59">
        <v>1</v>
      </c>
      <c r="K397" s="57">
        <f t="shared" si="553"/>
        <v>1000</v>
      </c>
      <c r="L397" s="57">
        <f t="shared" si="548"/>
        <v>0</v>
      </c>
      <c r="M397" s="57">
        <f t="shared" si="549"/>
        <v>0</v>
      </c>
      <c r="N397" s="58">
        <v>5</v>
      </c>
      <c r="O397" s="59">
        <v>1</v>
      </c>
      <c r="P397" s="57">
        <f t="shared" si="554"/>
        <v>1000</v>
      </c>
      <c r="Q397" s="57">
        <f t="shared" si="550"/>
        <v>5000</v>
      </c>
      <c r="R397" s="57">
        <f t="shared" si="551"/>
        <v>60000</v>
      </c>
    </row>
    <row r="398" spans="2:18" s="6" customFormat="1" x14ac:dyDescent="0.25">
      <c r="B398" s="28"/>
      <c r="C398" s="67" t="s">
        <v>89</v>
      </c>
      <c r="D398" s="58">
        <v>1</v>
      </c>
      <c r="E398" s="59">
        <v>0.8</v>
      </c>
      <c r="F398" s="57">
        <f t="shared" si="552"/>
        <v>800</v>
      </c>
      <c r="G398" s="57">
        <f t="shared" si="546"/>
        <v>800</v>
      </c>
      <c r="H398" s="57">
        <f t="shared" si="547"/>
        <v>9600</v>
      </c>
      <c r="I398" s="58">
        <v>0</v>
      </c>
      <c r="J398" s="59">
        <v>0.8</v>
      </c>
      <c r="K398" s="57">
        <f t="shared" si="553"/>
        <v>800</v>
      </c>
      <c r="L398" s="57">
        <f t="shared" si="548"/>
        <v>0</v>
      </c>
      <c r="M398" s="57">
        <f t="shared" si="549"/>
        <v>0</v>
      </c>
      <c r="N398" s="58">
        <v>1</v>
      </c>
      <c r="O398" s="59">
        <v>0.8</v>
      </c>
      <c r="P398" s="57">
        <f t="shared" si="554"/>
        <v>800</v>
      </c>
      <c r="Q398" s="57">
        <f t="shared" si="550"/>
        <v>800</v>
      </c>
      <c r="R398" s="57">
        <f t="shared" si="551"/>
        <v>9600</v>
      </c>
    </row>
    <row r="399" spans="2:18" s="6" customFormat="1" x14ac:dyDescent="0.25">
      <c r="B399" s="28"/>
      <c r="C399" s="67" t="s">
        <v>90</v>
      </c>
      <c r="D399" s="58">
        <v>1</v>
      </c>
      <c r="E399" s="59">
        <v>0.9</v>
      </c>
      <c r="F399" s="57">
        <f t="shared" si="552"/>
        <v>900</v>
      </c>
      <c r="G399" s="57">
        <f t="shared" si="546"/>
        <v>900</v>
      </c>
      <c r="H399" s="57">
        <f t="shared" si="547"/>
        <v>10800</v>
      </c>
      <c r="I399" s="58">
        <v>1</v>
      </c>
      <c r="J399" s="108">
        <v>0.9</v>
      </c>
      <c r="K399" s="109">
        <f t="shared" si="553"/>
        <v>900</v>
      </c>
      <c r="L399" s="109">
        <f t="shared" si="548"/>
        <v>900</v>
      </c>
      <c r="M399" s="109">
        <f t="shared" si="549"/>
        <v>10800</v>
      </c>
      <c r="N399" s="58">
        <v>1</v>
      </c>
      <c r="O399" s="59">
        <v>0.9</v>
      </c>
      <c r="P399" s="57">
        <f t="shared" si="554"/>
        <v>900</v>
      </c>
      <c r="Q399" s="57">
        <f t="shared" si="550"/>
        <v>900</v>
      </c>
      <c r="R399" s="57">
        <f t="shared" si="551"/>
        <v>10800</v>
      </c>
    </row>
    <row r="400" spans="2:18" s="6" customFormat="1" x14ac:dyDescent="0.25">
      <c r="B400" s="28"/>
      <c r="C400" s="68" t="s">
        <v>3</v>
      </c>
      <c r="D400" s="58">
        <v>3</v>
      </c>
      <c r="E400" s="59">
        <v>0.7</v>
      </c>
      <c r="F400" s="57">
        <f t="shared" si="552"/>
        <v>700</v>
      </c>
      <c r="G400" s="57">
        <f t="shared" si="546"/>
        <v>2100</v>
      </c>
      <c r="H400" s="57">
        <f t="shared" si="547"/>
        <v>25200</v>
      </c>
      <c r="I400" s="58">
        <v>3</v>
      </c>
      <c r="J400" s="108">
        <v>0.85</v>
      </c>
      <c r="K400" s="109">
        <f t="shared" si="553"/>
        <v>850</v>
      </c>
      <c r="L400" s="109">
        <f t="shared" si="548"/>
        <v>2550</v>
      </c>
      <c r="M400" s="109">
        <f t="shared" si="549"/>
        <v>30600</v>
      </c>
      <c r="N400" s="58">
        <v>3</v>
      </c>
      <c r="O400" s="59">
        <v>0.7</v>
      </c>
      <c r="P400" s="57">
        <f t="shared" si="554"/>
        <v>700</v>
      </c>
      <c r="Q400" s="57">
        <f t="shared" si="550"/>
        <v>2100</v>
      </c>
      <c r="R400" s="57">
        <f t="shared" si="551"/>
        <v>25200</v>
      </c>
    </row>
    <row r="401" spans="2:18" s="6" customFormat="1" x14ac:dyDescent="0.25">
      <c r="B401" s="28"/>
      <c r="C401" s="68" t="s">
        <v>77</v>
      </c>
      <c r="D401" s="58">
        <v>6</v>
      </c>
      <c r="E401" s="59">
        <v>0.6</v>
      </c>
      <c r="F401" s="57">
        <f t="shared" si="552"/>
        <v>600</v>
      </c>
      <c r="G401" s="57">
        <f t="shared" si="546"/>
        <v>3600</v>
      </c>
      <c r="H401" s="57">
        <f t="shared" si="547"/>
        <v>43200</v>
      </c>
      <c r="I401" s="58">
        <v>5</v>
      </c>
      <c r="J401" s="108">
        <v>0.75</v>
      </c>
      <c r="K401" s="109">
        <f t="shared" si="553"/>
        <v>750</v>
      </c>
      <c r="L401" s="109">
        <f t="shared" si="548"/>
        <v>3750</v>
      </c>
      <c r="M401" s="109">
        <f t="shared" si="549"/>
        <v>45000</v>
      </c>
      <c r="N401" s="58">
        <v>6</v>
      </c>
      <c r="O401" s="59">
        <v>0.6</v>
      </c>
      <c r="P401" s="57">
        <f t="shared" si="554"/>
        <v>600</v>
      </c>
      <c r="Q401" s="57">
        <f t="shared" si="550"/>
        <v>3600</v>
      </c>
      <c r="R401" s="57">
        <f t="shared" si="551"/>
        <v>43200</v>
      </c>
    </row>
    <row r="402" spans="2:18" s="6" customFormat="1" x14ac:dyDescent="0.25">
      <c r="B402" s="28"/>
      <c r="C402" s="68" t="s">
        <v>8</v>
      </c>
      <c r="D402" s="58">
        <v>9</v>
      </c>
      <c r="E402" s="59">
        <v>0.5</v>
      </c>
      <c r="F402" s="57">
        <f t="shared" si="552"/>
        <v>500</v>
      </c>
      <c r="G402" s="57">
        <f t="shared" si="546"/>
        <v>4500</v>
      </c>
      <c r="H402" s="57">
        <f t="shared" si="547"/>
        <v>54000</v>
      </c>
      <c r="I402" s="58">
        <v>7</v>
      </c>
      <c r="J402" s="108">
        <v>0.65</v>
      </c>
      <c r="K402" s="109">
        <f t="shared" si="553"/>
        <v>650</v>
      </c>
      <c r="L402" s="109">
        <f t="shared" si="548"/>
        <v>4550</v>
      </c>
      <c r="M402" s="109">
        <f t="shared" si="549"/>
        <v>54600</v>
      </c>
      <c r="N402" s="58">
        <v>9</v>
      </c>
      <c r="O402" s="59">
        <v>0.5</v>
      </c>
      <c r="P402" s="57">
        <f t="shared" si="554"/>
        <v>500</v>
      </c>
      <c r="Q402" s="57">
        <f t="shared" si="550"/>
        <v>4500</v>
      </c>
      <c r="R402" s="57">
        <f t="shared" si="551"/>
        <v>54000</v>
      </c>
    </row>
    <row r="403" spans="2:18" x14ac:dyDescent="0.25">
      <c r="B403" s="29">
        <v>1</v>
      </c>
      <c r="C403" s="69" t="s">
        <v>134</v>
      </c>
      <c r="D403" s="61">
        <f>SUM(D404:D408)</f>
        <v>7</v>
      </c>
      <c r="E403" s="61"/>
      <c r="F403" s="62"/>
      <c r="G403" s="62">
        <f>SUM(G404:G408)</f>
        <v>4350</v>
      </c>
      <c r="H403" s="62">
        <f>SUM(H404:H408)</f>
        <v>52200</v>
      </c>
      <c r="I403" s="61">
        <f>SUM(I404:I409)</f>
        <v>6</v>
      </c>
      <c r="J403" s="61"/>
      <c r="K403" s="62"/>
      <c r="L403" s="62">
        <f>SUM(L404:L409)</f>
        <v>5000</v>
      </c>
      <c r="M403" s="62">
        <f>SUM(M404:M409)</f>
        <v>60000</v>
      </c>
      <c r="N403" s="61">
        <f>SUM(N404:N408)</f>
        <v>7</v>
      </c>
      <c r="O403" s="61"/>
      <c r="P403" s="62"/>
      <c r="Q403" s="62">
        <f>SUM(Q404:Q408)</f>
        <v>4350</v>
      </c>
      <c r="R403" s="62">
        <f>SUM(R404:R408)</f>
        <v>52200</v>
      </c>
    </row>
    <row r="404" spans="2:18" s="6" customFormat="1" x14ac:dyDescent="0.25">
      <c r="B404" s="28"/>
      <c r="C404" s="68" t="s">
        <v>76</v>
      </c>
      <c r="D404" s="58">
        <v>1</v>
      </c>
      <c r="E404" s="59">
        <v>1</v>
      </c>
      <c r="F404" s="57">
        <f>E404*1000</f>
        <v>1000</v>
      </c>
      <c r="G404" s="57">
        <f t="shared" ref="G404:G408" si="555">D404*F404</f>
        <v>1000</v>
      </c>
      <c r="H404" s="57">
        <f t="shared" ref="H404:H408" si="556">G404*12</f>
        <v>12000</v>
      </c>
      <c r="I404" s="58">
        <v>1</v>
      </c>
      <c r="J404" s="108">
        <v>1.1000000000000001</v>
      </c>
      <c r="K404" s="109">
        <f t="shared" ref="K404:K406" si="557">J404*1000</f>
        <v>1100</v>
      </c>
      <c r="L404" s="109">
        <f t="shared" ref="L404:L406" si="558">I404*K404</f>
        <v>1100</v>
      </c>
      <c r="M404" s="109">
        <f t="shared" ref="M404:M406" si="559">L404*12</f>
        <v>13200</v>
      </c>
      <c r="N404" s="58">
        <v>1</v>
      </c>
      <c r="O404" s="59">
        <v>1</v>
      </c>
      <c r="P404" s="57">
        <f>O404*1000</f>
        <v>1000</v>
      </c>
      <c r="Q404" s="57">
        <f t="shared" ref="Q404:Q408" si="560">N404*P404</f>
        <v>1000</v>
      </c>
      <c r="R404" s="57">
        <f t="shared" ref="R404:R408" si="561">Q404*12</f>
        <v>12000</v>
      </c>
    </row>
    <row r="405" spans="2:18" s="6" customFormat="1" x14ac:dyDescent="0.25">
      <c r="B405" s="28"/>
      <c r="C405" s="68" t="s">
        <v>3</v>
      </c>
      <c r="D405" s="58">
        <v>1</v>
      </c>
      <c r="E405" s="59">
        <v>0.65</v>
      </c>
      <c r="F405" s="57">
        <f t="shared" ref="F405:F408" si="562">E405*1000</f>
        <v>650</v>
      </c>
      <c r="G405" s="57">
        <f t="shared" si="555"/>
        <v>650</v>
      </c>
      <c r="H405" s="57">
        <f t="shared" si="556"/>
        <v>7800</v>
      </c>
      <c r="I405" s="58">
        <v>1</v>
      </c>
      <c r="J405" s="108">
        <v>0.85</v>
      </c>
      <c r="K405" s="109">
        <f t="shared" si="557"/>
        <v>850</v>
      </c>
      <c r="L405" s="109">
        <f t="shared" si="558"/>
        <v>850</v>
      </c>
      <c r="M405" s="109">
        <f t="shared" si="559"/>
        <v>10200</v>
      </c>
      <c r="N405" s="58">
        <v>1</v>
      </c>
      <c r="O405" s="59">
        <v>0.65</v>
      </c>
      <c r="P405" s="57">
        <f t="shared" ref="P405:P408" si="563">O405*1000</f>
        <v>650</v>
      </c>
      <c r="Q405" s="57">
        <f t="shared" si="560"/>
        <v>650</v>
      </c>
      <c r="R405" s="57">
        <f t="shared" si="561"/>
        <v>7800</v>
      </c>
    </row>
    <row r="406" spans="2:18" s="6" customFormat="1" x14ac:dyDescent="0.25">
      <c r="B406" s="28"/>
      <c r="C406" s="68" t="s">
        <v>4</v>
      </c>
      <c r="D406" s="58">
        <v>2</v>
      </c>
      <c r="E406" s="59">
        <v>0.55000000000000004</v>
      </c>
      <c r="F406" s="57">
        <f t="shared" si="562"/>
        <v>550</v>
      </c>
      <c r="G406" s="57">
        <f t="shared" si="555"/>
        <v>1100</v>
      </c>
      <c r="H406" s="57">
        <f t="shared" si="556"/>
        <v>13200</v>
      </c>
      <c r="I406" s="58">
        <v>3</v>
      </c>
      <c r="J406" s="108">
        <v>0.75</v>
      </c>
      <c r="K406" s="109">
        <f t="shared" si="557"/>
        <v>750</v>
      </c>
      <c r="L406" s="109">
        <f t="shared" si="558"/>
        <v>2250</v>
      </c>
      <c r="M406" s="109">
        <f t="shared" si="559"/>
        <v>27000</v>
      </c>
      <c r="N406" s="58">
        <v>2</v>
      </c>
      <c r="O406" s="59">
        <v>0.55000000000000004</v>
      </c>
      <c r="P406" s="57">
        <f t="shared" si="563"/>
        <v>550</v>
      </c>
      <c r="Q406" s="57">
        <f t="shared" si="560"/>
        <v>1100</v>
      </c>
      <c r="R406" s="57">
        <f t="shared" si="561"/>
        <v>13200</v>
      </c>
    </row>
    <row r="407" spans="2:18" s="6" customFormat="1" x14ac:dyDescent="0.25">
      <c r="B407" s="28"/>
      <c r="C407" s="68" t="s">
        <v>8</v>
      </c>
      <c r="D407" s="58">
        <v>2</v>
      </c>
      <c r="E407" s="59">
        <v>0.45</v>
      </c>
      <c r="F407" s="57">
        <f t="shared" si="562"/>
        <v>450</v>
      </c>
      <c r="G407" s="57">
        <f t="shared" si="555"/>
        <v>900</v>
      </c>
      <c r="H407" s="57">
        <f t="shared" si="556"/>
        <v>10800</v>
      </c>
      <c r="I407" s="58">
        <v>0</v>
      </c>
      <c r="J407" s="108">
        <v>0.65</v>
      </c>
      <c r="K407" s="57">
        <f t="shared" ref="K407:K409" si="564">J407*1000</f>
        <v>650</v>
      </c>
      <c r="L407" s="57">
        <f t="shared" ref="L407:L408" si="565">I407*K407</f>
        <v>0</v>
      </c>
      <c r="M407" s="57">
        <f t="shared" ref="M407:M409" si="566">L407*12</f>
        <v>0</v>
      </c>
      <c r="N407" s="58">
        <v>2</v>
      </c>
      <c r="O407" s="59">
        <v>0.45</v>
      </c>
      <c r="P407" s="57">
        <f t="shared" si="563"/>
        <v>450</v>
      </c>
      <c r="Q407" s="57">
        <f t="shared" si="560"/>
        <v>900</v>
      </c>
      <c r="R407" s="57">
        <f t="shared" si="561"/>
        <v>10800</v>
      </c>
    </row>
    <row r="408" spans="2:18" s="6" customFormat="1" x14ac:dyDescent="0.25">
      <c r="B408" s="28"/>
      <c r="C408" s="68" t="s">
        <v>6</v>
      </c>
      <c r="D408" s="58">
        <v>1</v>
      </c>
      <c r="E408" s="59">
        <v>0.7</v>
      </c>
      <c r="F408" s="57">
        <f t="shared" si="562"/>
        <v>700</v>
      </c>
      <c r="G408" s="57">
        <f t="shared" si="555"/>
        <v>700</v>
      </c>
      <c r="H408" s="57">
        <f t="shared" si="556"/>
        <v>8400</v>
      </c>
      <c r="I408" s="58">
        <v>0</v>
      </c>
      <c r="J408" s="59">
        <v>0.7</v>
      </c>
      <c r="K408" s="57">
        <f t="shared" si="564"/>
        <v>700</v>
      </c>
      <c r="L408" s="57">
        <f t="shared" si="565"/>
        <v>0</v>
      </c>
      <c r="M408" s="57">
        <f t="shared" si="566"/>
        <v>0</v>
      </c>
      <c r="N408" s="58">
        <v>1</v>
      </c>
      <c r="O408" s="59">
        <v>0.7</v>
      </c>
      <c r="P408" s="57">
        <f t="shared" si="563"/>
        <v>700</v>
      </c>
      <c r="Q408" s="57">
        <f t="shared" si="560"/>
        <v>700</v>
      </c>
      <c r="R408" s="57">
        <f t="shared" si="561"/>
        <v>8400</v>
      </c>
    </row>
    <row r="409" spans="2:18" s="6" customFormat="1" x14ac:dyDescent="0.25">
      <c r="B409" s="28"/>
      <c r="C409" s="107" t="s">
        <v>11</v>
      </c>
      <c r="D409" s="58"/>
      <c r="E409" s="59"/>
      <c r="F409" s="57"/>
      <c r="G409" s="57"/>
      <c r="H409" s="57"/>
      <c r="I409" s="58">
        <v>1</v>
      </c>
      <c r="J409" s="108">
        <v>0.8</v>
      </c>
      <c r="K409" s="109">
        <f t="shared" si="564"/>
        <v>800</v>
      </c>
      <c r="L409" s="109">
        <f>I409*K409</f>
        <v>800</v>
      </c>
      <c r="M409" s="109">
        <f t="shared" si="566"/>
        <v>9600</v>
      </c>
      <c r="N409" s="58"/>
      <c r="O409" s="59"/>
      <c r="P409" s="57"/>
      <c r="Q409" s="57"/>
      <c r="R409" s="57"/>
    </row>
    <row r="410" spans="2:18" ht="33.75" customHeight="1" x14ac:dyDescent="0.25">
      <c r="B410" s="29">
        <v>2</v>
      </c>
      <c r="C410" s="69" t="s">
        <v>135</v>
      </c>
      <c r="D410" s="61">
        <f>SUM(D411:D415)</f>
        <v>7</v>
      </c>
      <c r="E410" s="61"/>
      <c r="F410" s="62"/>
      <c r="G410" s="62">
        <f>SUM(G411:G415)</f>
        <v>4450</v>
      </c>
      <c r="H410" s="62">
        <f>SUM(H411:H415)</f>
        <v>53400</v>
      </c>
      <c r="I410" s="61">
        <f>SUM(I411:I416)</f>
        <v>6</v>
      </c>
      <c r="J410" s="61"/>
      <c r="K410" s="62"/>
      <c r="L410" s="62">
        <f>SUM(L411:L416)</f>
        <v>5000</v>
      </c>
      <c r="M410" s="62">
        <f>SUM(M411:M416)</f>
        <v>60000</v>
      </c>
      <c r="N410" s="61">
        <f>SUM(N411:N415)</f>
        <v>7</v>
      </c>
      <c r="O410" s="61"/>
      <c r="P410" s="62"/>
      <c r="Q410" s="62">
        <f>SUM(Q411:Q415)</f>
        <v>4450</v>
      </c>
      <c r="R410" s="62">
        <f>SUM(R411:R415)</f>
        <v>53400</v>
      </c>
    </row>
    <row r="411" spans="2:18" s="6" customFormat="1" x14ac:dyDescent="0.25">
      <c r="B411" s="28"/>
      <c r="C411" s="68" t="s">
        <v>76</v>
      </c>
      <c r="D411" s="58">
        <v>1</v>
      </c>
      <c r="E411" s="59">
        <v>1</v>
      </c>
      <c r="F411" s="57">
        <f>E411*1000</f>
        <v>1000</v>
      </c>
      <c r="G411" s="57">
        <f t="shared" ref="G411:G415" si="567">D411*F411</f>
        <v>1000</v>
      </c>
      <c r="H411" s="57">
        <f t="shared" ref="H411:H415" si="568">G411*12</f>
        <v>12000</v>
      </c>
      <c r="I411" s="58">
        <v>1</v>
      </c>
      <c r="J411" s="108">
        <v>1.1000000000000001</v>
      </c>
      <c r="K411" s="109">
        <f t="shared" ref="K411:K413" si="569">J411*1000</f>
        <v>1100</v>
      </c>
      <c r="L411" s="109">
        <f t="shared" ref="L411:L413" si="570">I411*K411</f>
        <v>1100</v>
      </c>
      <c r="M411" s="109">
        <f t="shared" ref="M411:M413" si="571">L411*12</f>
        <v>13200</v>
      </c>
      <c r="N411" s="58">
        <v>1</v>
      </c>
      <c r="O411" s="59">
        <v>1</v>
      </c>
      <c r="P411" s="57">
        <f>O411*1000</f>
        <v>1000</v>
      </c>
      <c r="Q411" s="57">
        <f t="shared" ref="Q411:Q415" si="572">N411*P411</f>
        <v>1000</v>
      </c>
      <c r="R411" s="57">
        <f t="shared" ref="R411:R415" si="573">Q411*12</f>
        <v>12000</v>
      </c>
    </row>
    <row r="412" spans="2:18" s="6" customFormat="1" x14ac:dyDescent="0.25">
      <c r="B412" s="28"/>
      <c r="C412" s="68" t="s">
        <v>3</v>
      </c>
      <c r="D412" s="58">
        <v>1</v>
      </c>
      <c r="E412" s="59">
        <v>0.65</v>
      </c>
      <c r="F412" s="57">
        <f t="shared" ref="F412:F415" si="574">E412*1000</f>
        <v>650</v>
      </c>
      <c r="G412" s="57">
        <f t="shared" si="567"/>
        <v>650</v>
      </c>
      <c r="H412" s="57">
        <f t="shared" si="568"/>
        <v>7800</v>
      </c>
      <c r="I412" s="58">
        <v>1</v>
      </c>
      <c r="J412" s="108">
        <v>0.85</v>
      </c>
      <c r="K412" s="109">
        <f t="shared" si="569"/>
        <v>850</v>
      </c>
      <c r="L412" s="109">
        <f t="shared" si="570"/>
        <v>850</v>
      </c>
      <c r="M412" s="109">
        <f t="shared" si="571"/>
        <v>10200</v>
      </c>
      <c r="N412" s="58">
        <v>1</v>
      </c>
      <c r="O412" s="59">
        <v>0.65</v>
      </c>
      <c r="P412" s="57">
        <f t="shared" ref="P412:P415" si="575">O412*1000</f>
        <v>650</v>
      </c>
      <c r="Q412" s="57">
        <f t="shared" si="572"/>
        <v>650</v>
      </c>
      <c r="R412" s="57">
        <f t="shared" si="573"/>
        <v>7800</v>
      </c>
    </row>
    <row r="413" spans="2:18" s="6" customFormat="1" x14ac:dyDescent="0.25">
      <c r="B413" s="28"/>
      <c r="C413" s="68" t="s">
        <v>4</v>
      </c>
      <c r="D413" s="58">
        <v>3</v>
      </c>
      <c r="E413" s="59">
        <v>0.55000000000000004</v>
      </c>
      <c r="F413" s="57">
        <f t="shared" si="574"/>
        <v>550</v>
      </c>
      <c r="G413" s="57">
        <f t="shared" si="567"/>
        <v>1650</v>
      </c>
      <c r="H413" s="57">
        <f t="shared" si="568"/>
        <v>19800</v>
      </c>
      <c r="I413" s="58">
        <v>3</v>
      </c>
      <c r="J413" s="108">
        <v>0.75</v>
      </c>
      <c r="K413" s="109">
        <f t="shared" si="569"/>
        <v>750</v>
      </c>
      <c r="L413" s="109">
        <f t="shared" si="570"/>
        <v>2250</v>
      </c>
      <c r="M413" s="109">
        <f t="shared" si="571"/>
        <v>27000</v>
      </c>
      <c r="N413" s="58">
        <v>3</v>
      </c>
      <c r="O413" s="59">
        <v>0.55000000000000004</v>
      </c>
      <c r="P413" s="57">
        <f t="shared" si="575"/>
        <v>550</v>
      </c>
      <c r="Q413" s="57">
        <f t="shared" si="572"/>
        <v>1650</v>
      </c>
      <c r="R413" s="57">
        <f t="shared" si="573"/>
        <v>19800</v>
      </c>
    </row>
    <row r="414" spans="2:18" s="6" customFormat="1" x14ac:dyDescent="0.25">
      <c r="B414" s="28"/>
      <c r="C414" s="68" t="s">
        <v>8</v>
      </c>
      <c r="D414" s="58">
        <v>1</v>
      </c>
      <c r="E414" s="59">
        <v>0.45</v>
      </c>
      <c r="F414" s="57">
        <f t="shared" si="574"/>
        <v>450</v>
      </c>
      <c r="G414" s="57">
        <f t="shared" si="567"/>
        <v>450</v>
      </c>
      <c r="H414" s="57">
        <f t="shared" si="568"/>
        <v>5400</v>
      </c>
      <c r="I414" s="58">
        <v>0</v>
      </c>
      <c r="J414" s="108">
        <v>0.65</v>
      </c>
      <c r="K414" s="57">
        <f t="shared" ref="K414:K416" si="576">J414*1000</f>
        <v>650</v>
      </c>
      <c r="L414" s="57">
        <f t="shared" ref="L414:L415" si="577">I414*K414</f>
        <v>0</v>
      </c>
      <c r="M414" s="57">
        <f t="shared" ref="M414:M416" si="578">L414*12</f>
        <v>0</v>
      </c>
      <c r="N414" s="58">
        <v>1</v>
      </c>
      <c r="O414" s="59">
        <v>0.45</v>
      </c>
      <c r="P414" s="57">
        <f t="shared" si="575"/>
        <v>450</v>
      </c>
      <c r="Q414" s="57">
        <f t="shared" si="572"/>
        <v>450</v>
      </c>
      <c r="R414" s="57">
        <f t="shared" si="573"/>
        <v>5400</v>
      </c>
    </row>
    <row r="415" spans="2:18" s="6" customFormat="1" x14ac:dyDescent="0.25">
      <c r="B415" s="28"/>
      <c r="C415" s="68" t="s">
        <v>6</v>
      </c>
      <c r="D415" s="58">
        <v>1</v>
      </c>
      <c r="E415" s="59">
        <v>0.7</v>
      </c>
      <c r="F415" s="57">
        <f t="shared" si="574"/>
        <v>700</v>
      </c>
      <c r="G415" s="57">
        <f t="shared" si="567"/>
        <v>700</v>
      </c>
      <c r="H415" s="57">
        <f t="shared" si="568"/>
        <v>8400</v>
      </c>
      <c r="I415" s="58">
        <v>0</v>
      </c>
      <c r="J415" s="59">
        <v>0.7</v>
      </c>
      <c r="K415" s="57">
        <f t="shared" si="576"/>
        <v>700</v>
      </c>
      <c r="L415" s="57">
        <f t="shared" si="577"/>
        <v>0</v>
      </c>
      <c r="M415" s="57">
        <f t="shared" si="578"/>
        <v>0</v>
      </c>
      <c r="N415" s="58">
        <v>1</v>
      </c>
      <c r="O415" s="59">
        <v>0.7</v>
      </c>
      <c r="P415" s="57">
        <f t="shared" si="575"/>
        <v>700</v>
      </c>
      <c r="Q415" s="57">
        <f t="shared" si="572"/>
        <v>700</v>
      </c>
      <c r="R415" s="57">
        <f t="shared" si="573"/>
        <v>8400</v>
      </c>
    </row>
    <row r="416" spans="2:18" s="6" customFormat="1" x14ac:dyDescent="0.25">
      <c r="B416" s="28"/>
      <c r="C416" s="107" t="s">
        <v>11</v>
      </c>
      <c r="D416" s="58"/>
      <c r="E416" s="59"/>
      <c r="F416" s="57"/>
      <c r="G416" s="57"/>
      <c r="H416" s="57"/>
      <c r="I416" s="58">
        <v>1</v>
      </c>
      <c r="J416" s="108">
        <v>0.8</v>
      </c>
      <c r="K416" s="109">
        <f t="shared" si="576"/>
        <v>800</v>
      </c>
      <c r="L416" s="109">
        <f>I416*K416</f>
        <v>800</v>
      </c>
      <c r="M416" s="109">
        <f t="shared" si="578"/>
        <v>9600</v>
      </c>
      <c r="N416" s="58"/>
      <c r="O416" s="59"/>
      <c r="P416" s="57"/>
      <c r="Q416" s="57"/>
      <c r="R416" s="57"/>
    </row>
    <row r="417" spans="2:18" x14ac:dyDescent="0.25">
      <c r="B417" s="29">
        <v>3</v>
      </c>
      <c r="C417" s="69" t="s">
        <v>159</v>
      </c>
      <c r="D417" s="61">
        <f>SUM(D418:D422)</f>
        <v>7</v>
      </c>
      <c r="E417" s="61"/>
      <c r="F417" s="62"/>
      <c r="G417" s="62">
        <f>SUM(G418:G422)</f>
        <v>4250</v>
      </c>
      <c r="H417" s="62">
        <f>SUM(H418:H422)</f>
        <v>51000</v>
      </c>
      <c r="I417" s="61">
        <f>SUM(I418:I422)</f>
        <v>5</v>
      </c>
      <c r="J417" s="61"/>
      <c r="K417" s="62"/>
      <c r="L417" s="62">
        <f>SUM(L418:L422)</f>
        <v>4200</v>
      </c>
      <c r="M417" s="62">
        <f>SUM(M418:M422)</f>
        <v>50400</v>
      </c>
      <c r="N417" s="61">
        <f>SUM(N418:N422)</f>
        <v>7</v>
      </c>
      <c r="O417" s="61"/>
      <c r="P417" s="62"/>
      <c r="Q417" s="62">
        <f>SUM(Q418:Q422)</f>
        <v>4250</v>
      </c>
      <c r="R417" s="62">
        <f>SUM(R418:R422)</f>
        <v>51000</v>
      </c>
    </row>
    <row r="418" spans="2:18" s="6" customFormat="1" x14ac:dyDescent="0.25">
      <c r="B418" s="28"/>
      <c r="C418" s="68" t="s">
        <v>76</v>
      </c>
      <c r="D418" s="58">
        <v>1</v>
      </c>
      <c r="E418" s="59">
        <v>1</v>
      </c>
      <c r="F418" s="57">
        <f>E418*1000</f>
        <v>1000</v>
      </c>
      <c r="G418" s="57">
        <f t="shared" ref="G418:G422" si="579">D418*F418</f>
        <v>1000</v>
      </c>
      <c r="H418" s="57">
        <f t="shared" ref="H418:H422" si="580">G418*12</f>
        <v>12000</v>
      </c>
      <c r="I418" s="58">
        <v>1</v>
      </c>
      <c r="J418" s="108">
        <v>1.1000000000000001</v>
      </c>
      <c r="K418" s="109">
        <f t="shared" ref="K418:K420" si="581">J418*1000</f>
        <v>1100</v>
      </c>
      <c r="L418" s="109">
        <f t="shared" ref="L418:L420" si="582">I418*K418</f>
        <v>1100</v>
      </c>
      <c r="M418" s="109">
        <f t="shared" ref="M418:M420" si="583">L418*12</f>
        <v>13200</v>
      </c>
      <c r="N418" s="58">
        <v>1</v>
      </c>
      <c r="O418" s="59">
        <v>1</v>
      </c>
      <c r="P418" s="57">
        <f>O418*1000</f>
        <v>1000</v>
      </c>
      <c r="Q418" s="57">
        <f t="shared" ref="Q418:Q422" si="584">N418*P418</f>
        <v>1000</v>
      </c>
      <c r="R418" s="57">
        <f t="shared" ref="R418:R422" si="585">Q418*12</f>
        <v>12000</v>
      </c>
    </row>
    <row r="419" spans="2:18" s="6" customFormat="1" x14ac:dyDescent="0.25">
      <c r="B419" s="28"/>
      <c r="C419" s="68" t="s">
        <v>19</v>
      </c>
      <c r="D419" s="58">
        <v>1</v>
      </c>
      <c r="E419" s="59">
        <v>0.65</v>
      </c>
      <c r="F419" s="57">
        <f t="shared" ref="F419:F422" si="586">E419*1000</f>
        <v>650</v>
      </c>
      <c r="G419" s="57">
        <f t="shared" si="579"/>
        <v>650</v>
      </c>
      <c r="H419" s="57">
        <f t="shared" si="580"/>
        <v>7800</v>
      </c>
      <c r="I419" s="58">
        <v>1</v>
      </c>
      <c r="J419" s="108">
        <v>0.85</v>
      </c>
      <c r="K419" s="109">
        <f t="shared" si="581"/>
        <v>850</v>
      </c>
      <c r="L419" s="109">
        <f t="shared" si="582"/>
        <v>850</v>
      </c>
      <c r="M419" s="109">
        <f t="shared" si="583"/>
        <v>10200</v>
      </c>
      <c r="N419" s="58">
        <v>1</v>
      </c>
      <c r="O419" s="59">
        <v>0.65</v>
      </c>
      <c r="P419" s="57">
        <f t="shared" ref="P419:P422" si="587">O419*1000</f>
        <v>650</v>
      </c>
      <c r="Q419" s="57">
        <f t="shared" si="584"/>
        <v>650</v>
      </c>
      <c r="R419" s="57">
        <f t="shared" si="585"/>
        <v>7800</v>
      </c>
    </row>
    <row r="420" spans="2:18" s="6" customFormat="1" x14ac:dyDescent="0.25">
      <c r="B420" s="28"/>
      <c r="C420" s="68" t="s">
        <v>4</v>
      </c>
      <c r="D420" s="58">
        <v>1</v>
      </c>
      <c r="E420" s="59">
        <v>0.55000000000000004</v>
      </c>
      <c r="F420" s="57">
        <f t="shared" si="586"/>
        <v>550</v>
      </c>
      <c r="G420" s="57">
        <f t="shared" si="579"/>
        <v>550</v>
      </c>
      <c r="H420" s="57">
        <f t="shared" si="580"/>
        <v>6600</v>
      </c>
      <c r="I420" s="58">
        <v>3</v>
      </c>
      <c r="J420" s="108">
        <v>0.75</v>
      </c>
      <c r="K420" s="109">
        <f t="shared" si="581"/>
        <v>750</v>
      </c>
      <c r="L420" s="109">
        <f t="shared" si="582"/>
        <v>2250</v>
      </c>
      <c r="M420" s="109">
        <f t="shared" si="583"/>
        <v>27000</v>
      </c>
      <c r="N420" s="58">
        <v>1</v>
      </c>
      <c r="O420" s="59">
        <v>0.55000000000000004</v>
      </c>
      <c r="P420" s="57">
        <f t="shared" si="587"/>
        <v>550</v>
      </c>
      <c r="Q420" s="57">
        <f t="shared" si="584"/>
        <v>550</v>
      </c>
      <c r="R420" s="57">
        <f t="shared" si="585"/>
        <v>6600</v>
      </c>
    </row>
    <row r="421" spans="2:18" s="6" customFormat="1" x14ac:dyDescent="0.25">
      <c r="B421" s="28"/>
      <c r="C421" s="68" t="s">
        <v>8</v>
      </c>
      <c r="D421" s="58">
        <v>3</v>
      </c>
      <c r="E421" s="59">
        <v>0.45</v>
      </c>
      <c r="F421" s="57">
        <f t="shared" si="586"/>
        <v>450</v>
      </c>
      <c r="G421" s="57">
        <f t="shared" si="579"/>
        <v>1350</v>
      </c>
      <c r="H421" s="57">
        <f t="shared" si="580"/>
        <v>16200</v>
      </c>
      <c r="I421" s="58">
        <v>0</v>
      </c>
      <c r="J421" s="108">
        <v>0.65</v>
      </c>
      <c r="K421" s="57">
        <f t="shared" ref="K421:K422" si="588">J421*1000</f>
        <v>650</v>
      </c>
      <c r="L421" s="57">
        <f t="shared" ref="L421:L422" si="589">I421*K421</f>
        <v>0</v>
      </c>
      <c r="M421" s="57">
        <f t="shared" ref="M421:M422" si="590">L421*12</f>
        <v>0</v>
      </c>
      <c r="N421" s="58">
        <v>3</v>
      </c>
      <c r="O421" s="59">
        <v>0.45</v>
      </c>
      <c r="P421" s="57">
        <f t="shared" si="587"/>
        <v>450</v>
      </c>
      <c r="Q421" s="57">
        <f t="shared" si="584"/>
        <v>1350</v>
      </c>
      <c r="R421" s="57">
        <f t="shared" si="585"/>
        <v>16200</v>
      </c>
    </row>
    <row r="422" spans="2:18" s="6" customFormat="1" x14ac:dyDescent="0.25">
      <c r="B422" s="28"/>
      <c r="C422" s="68" t="s">
        <v>6</v>
      </c>
      <c r="D422" s="58">
        <v>1</v>
      </c>
      <c r="E422" s="59">
        <v>0.7</v>
      </c>
      <c r="F422" s="57">
        <f t="shared" si="586"/>
        <v>700</v>
      </c>
      <c r="G422" s="57">
        <f t="shared" si="579"/>
        <v>700</v>
      </c>
      <c r="H422" s="57">
        <f t="shared" si="580"/>
        <v>8400</v>
      </c>
      <c r="I422" s="58">
        <v>0</v>
      </c>
      <c r="J422" s="59">
        <v>0.7</v>
      </c>
      <c r="K422" s="57">
        <f t="shared" si="588"/>
        <v>700</v>
      </c>
      <c r="L422" s="57">
        <f t="shared" si="589"/>
        <v>0</v>
      </c>
      <c r="M422" s="57">
        <f t="shared" si="590"/>
        <v>0</v>
      </c>
      <c r="N422" s="58">
        <v>1</v>
      </c>
      <c r="O422" s="59">
        <v>0.7</v>
      </c>
      <c r="P422" s="57">
        <f t="shared" si="587"/>
        <v>700</v>
      </c>
      <c r="Q422" s="57">
        <f t="shared" si="584"/>
        <v>700</v>
      </c>
      <c r="R422" s="57">
        <f t="shared" si="585"/>
        <v>8400</v>
      </c>
    </row>
    <row r="423" spans="2:18" ht="30" x14ac:dyDescent="0.25">
      <c r="B423" s="29">
        <v>4</v>
      </c>
      <c r="C423" s="69" t="s">
        <v>136</v>
      </c>
      <c r="D423" s="61">
        <f>SUM(D424:D428)</f>
        <v>10</v>
      </c>
      <c r="E423" s="61"/>
      <c r="F423" s="62"/>
      <c r="G423" s="62">
        <f>SUM(G424:G428)</f>
        <v>6100</v>
      </c>
      <c r="H423" s="62">
        <f>SUM(H424:H428)</f>
        <v>73200</v>
      </c>
      <c r="I423" s="61">
        <f>SUM(I424:I429)</f>
        <v>7</v>
      </c>
      <c r="J423" s="61"/>
      <c r="K423" s="62"/>
      <c r="L423" s="62">
        <f>SUM(L424:L429)</f>
        <v>5650</v>
      </c>
      <c r="M423" s="62">
        <f>SUM(M424:M429)</f>
        <v>67800</v>
      </c>
      <c r="N423" s="61">
        <f>SUM(N424:N428)</f>
        <v>10</v>
      </c>
      <c r="O423" s="61"/>
      <c r="P423" s="62"/>
      <c r="Q423" s="62">
        <f>SUM(Q424:Q428)</f>
        <v>6100</v>
      </c>
      <c r="R423" s="62">
        <f>SUM(R424:R428)</f>
        <v>73200</v>
      </c>
    </row>
    <row r="424" spans="2:18" s="6" customFormat="1" x14ac:dyDescent="0.25">
      <c r="B424" s="28"/>
      <c r="C424" s="68" t="s">
        <v>76</v>
      </c>
      <c r="D424" s="58">
        <v>1</v>
      </c>
      <c r="E424" s="59">
        <v>1</v>
      </c>
      <c r="F424" s="57">
        <f>E424*1000</f>
        <v>1000</v>
      </c>
      <c r="G424" s="57">
        <f t="shared" ref="G424:G428" si="591">D424*F424</f>
        <v>1000</v>
      </c>
      <c r="H424" s="57">
        <f t="shared" ref="H424:H428" si="592">G424*12</f>
        <v>12000</v>
      </c>
      <c r="I424" s="58">
        <v>1</v>
      </c>
      <c r="J424" s="108">
        <v>1.1000000000000001</v>
      </c>
      <c r="K424" s="109">
        <f t="shared" ref="K424:K427" si="593">J424*1000</f>
        <v>1100</v>
      </c>
      <c r="L424" s="109">
        <f t="shared" ref="L424:L427" si="594">I424*K424</f>
        <v>1100</v>
      </c>
      <c r="M424" s="109">
        <f t="shared" ref="M424:M427" si="595">L424*12</f>
        <v>13200</v>
      </c>
      <c r="N424" s="58">
        <v>1</v>
      </c>
      <c r="O424" s="59">
        <v>1</v>
      </c>
      <c r="P424" s="57">
        <f>O424*1000</f>
        <v>1000</v>
      </c>
      <c r="Q424" s="57">
        <f t="shared" ref="Q424:Q428" si="596">N424*P424</f>
        <v>1000</v>
      </c>
      <c r="R424" s="57">
        <f t="shared" ref="R424:R428" si="597">Q424*12</f>
        <v>12000</v>
      </c>
    </row>
    <row r="425" spans="2:18" s="6" customFormat="1" x14ac:dyDescent="0.25">
      <c r="B425" s="28"/>
      <c r="C425" s="68" t="s">
        <v>3</v>
      </c>
      <c r="D425" s="58">
        <v>2</v>
      </c>
      <c r="E425" s="59">
        <v>0.65</v>
      </c>
      <c r="F425" s="57">
        <f t="shared" ref="F425:F428" si="598">E425*1000</f>
        <v>650</v>
      </c>
      <c r="G425" s="57">
        <f t="shared" si="591"/>
        <v>1300</v>
      </c>
      <c r="H425" s="57">
        <f t="shared" si="592"/>
        <v>15600</v>
      </c>
      <c r="I425" s="58">
        <v>1</v>
      </c>
      <c r="J425" s="108">
        <v>0.85</v>
      </c>
      <c r="K425" s="109">
        <f t="shared" si="593"/>
        <v>850</v>
      </c>
      <c r="L425" s="109">
        <f t="shared" si="594"/>
        <v>850</v>
      </c>
      <c r="M425" s="109">
        <f t="shared" si="595"/>
        <v>10200</v>
      </c>
      <c r="N425" s="58">
        <v>2</v>
      </c>
      <c r="O425" s="59">
        <v>0.65</v>
      </c>
      <c r="P425" s="57">
        <f t="shared" ref="P425:P428" si="599">O425*1000</f>
        <v>650</v>
      </c>
      <c r="Q425" s="57">
        <f t="shared" si="596"/>
        <v>1300</v>
      </c>
      <c r="R425" s="57">
        <f t="shared" si="597"/>
        <v>15600</v>
      </c>
    </row>
    <row r="426" spans="2:18" s="6" customFormat="1" x14ac:dyDescent="0.25">
      <c r="B426" s="28"/>
      <c r="C426" s="68" t="s">
        <v>4</v>
      </c>
      <c r="D426" s="58">
        <v>4</v>
      </c>
      <c r="E426" s="59">
        <v>0.55000000000000004</v>
      </c>
      <c r="F426" s="57">
        <f t="shared" si="598"/>
        <v>550</v>
      </c>
      <c r="G426" s="57">
        <f t="shared" si="591"/>
        <v>2200</v>
      </c>
      <c r="H426" s="57">
        <f t="shared" si="592"/>
        <v>26400</v>
      </c>
      <c r="I426" s="58">
        <v>3</v>
      </c>
      <c r="J426" s="108">
        <v>0.75</v>
      </c>
      <c r="K426" s="109">
        <f t="shared" si="593"/>
        <v>750</v>
      </c>
      <c r="L426" s="109">
        <f t="shared" si="594"/>
        <v>2250</v>
      </c>
      <c r="M426" s="109">
        <f t="shared" si="595"/>
        <v>27000</v>
      </c>
      <c r="N426" s="58">
        <v>4</v>
      </c>
      <c r="O426" s="59">
        <v>0.55000000000000004</v>
      </c>
      <c r="P426" s="57">
        <f t="shared" si="599"/>
        <v>550</v>
      </c>
      <c r="Q426" s="57">
        <f t="shared" si="596"/>
        <v>2200</v>
      </c>
      <c r="R426" s="57">
        <f t="shared" si="597"/>
        <v>26400</v>
      </c>
    </row>
    <row r="427" spans="2:18" s="6" customFormat="1" x14ac:dyDescent="0.25">
      <c r="B427" s="28"/>
      <c r="C427" s="68" t="s">
        <v>8</v>
      </c>
      <c r="D427" s="58">
        <v>2</v>
      </c>
      <c r="E427" s="59">
        <v>0.45</v>
      </c>
      <c r="F427" s="57">
        <f t="shared" si="598"/>
        <v>450</v>
      </c>
      <c r="G427" s="57">
        <f t="shared" si="591"/>
        <v>900</v>
      </c>
      <c r="H427" s="57">
        <f t="shared" si="592"/>
        <v>10800</v>
      </c>
      <c r="I427" s="58">
        <v>1</v>
      </c>
      <c r="J427" s="108">
        <v>0.65</v>
      </c>
      <c r="K427" s="109">
        <f t="shared" si="593"/>
        <v>650</v>
      </c>
      <c r="L427" s="109">
        <f t="shared" si="594"/>
        <v>650</v>
      </c>
      <c r="M427" s="109">
        <f t="shared" si="595"/>
        <v>7800</v>
      </c>
      <c r="N427" s="58">
        <v>2</v>
      </c>
      <c r="O427" s="59">
        <v>0.45</v>
      </c>
      <c r="P427" s="57">
        <f t="shared" si="599"/>
        <v>450</v>
      </c>
      <c r="Q427" s="57">
        <f t="shared" si="596"/>
        <v>900</v>
      </c>
      <c r="R427" s="57">
        <f t="shared" si="597"/>
        <v>10800</v>
      </c>
    </row>
    <row r="428" spans="2:18" s="6" customFormat="1" x14ac:dyDescent="0.25">
      <c r="B428" s="28"/>
      <c r="C428" s="68" t="s">
        <v>6</v>
      </c>
      <c r="D428" s="58">
        <v>1</v>
      </c>
      <c r="E428" s="59">
        <v>0.7</v>
      </c>
      <c r="F428" s="57">
        <f t="shared" si="598"/>
        <v>700</v>
      </c>
      <c r="G428" s="57">
        <f t="shared" si="591"/>
        <v>700</v>
      </c>
      <c r="H428" s="57">
        <f t="shared" si="592"/>
        <v>8400</v>
      </c>
      <c r="I428" s="58">
        <v>0</v>
      </c>
      <c r="J428" s="59">
        <v>0.7</v>
      </c>
      <c r="K428" s="57">
        <f t="shared" ref="K428:K429" si="600">J428*1000</f>
        <v>700</v>
      </c>
      <c r="L428" s="57">
        <f t="shared" ref="L428" si="601">I428*K428</f>
        <v>0</v>
      </c>
      <c r="M428" s="57">
        <f t="shared" ref="M428:M429" si="602">L428*12</f>
        <v>0</v>
      </c>
      <c r="N428" s="58">
        <v>1</v>
      </c>
      <c r="O428" s="59">
        <v>0.7</v>
      </c>
      <c r="P428" s="57">
        <f t="shared" si="599"/>
        <v>700</v>
      </c>
      <c r="Q428" s="57">
        <f t="shared" si="596"/>
        <v>700</v>
      </c>
      <c r="R428" s="57">
        <f t="shared" si="597"/>
        <v>8400</v>
      </c>
    </row>
    <row r="429" spans="2:18" s="6" customFormat="1" x14ac:dyDescent="0.25">
      <c r="B429" s="28"/>
      <c r="C429" s="107" t="s">
        <v>11</v>
      </c>
      <c r="D429" s="58"/>
      <c r="E429" s="59"/>
      <c r="F429" s="57"/>
      <c r="G429" s="57"/>
      <c r="H429" s="57"/>
      <c r="I429" s="58">
        <v>1</v>
      </c>
      <c r="J429" s="108">
        <v>0.8</v>
      </c>
      <c r="K429" s="109">
        <f t="shared" si="600"/>
        <v>800</v>
      </c>
      <c r="L429" s="109">
        <f>I429*K429</f>
        <v>800</v>
      </c>
      <c r="M429" s="109">
        <f t="shared" si="602"/>
        <v>9600</v>
      </c>
      <c r="N429" s="58"/>
      <c r="O429" s="59"/>
      <c r="P429" s="57"/>
      <c r="Q429" s="57"/>
      <c r="R429" s="57"/>
    </row>
    <row r="430" spans="2:18" ht="30" x14ac:dyDescent="0.25">
      <c r="B430" s="29">
        <v>5</v>
      </c>
      <c r="C430" s="69" t="s">
        <v>137</v>
      </c>
      <c r="D430" s="61">
        <f>SUM(D431:D435)</f>
        <v>11</v>
      </c>
      <c r="E430" s="61"/>
      <c r="F430" s="62"/>
      <c r="G430" s="62">
        <f>SUM(G431:G435)</f>
        <v>6350</v>
      </c>
      <c r="H430" s="62">
        <f>SUM(H431:H435)</f>
        <v>76200</v>
      </c>
      <c r="I430" s="61">
        <f>SUM(I431:I436)</f>
        <v>7</v>
      </c>
      <c r="J430" s="61"/>
      <c r="K430" s="62"/>
      <c r="L430" s="62">
        <f>SUM(L431:L436)</f>
        <v>5600</v>
      </c>
      <c r="M430" s="62">
        <f>SUM(M431:M436)</f>
        <v>67200</v>
      </c>
      <c r="N430" s="61">
        <f>SUM(N431:N435)</f>
        <v>11</v>
      </c>
      <c r="O430" s="61"/>
      <c r="P430" s="62"/>
      <c r="Q430" s="62">
        <f>SUM(Q431:Q435)</f>
        <v>6350</v>
      </c>
      <c r="R430" s="62">
        <f>SUM(R431:R435)</f>
        <v>76200</v>
      </c>
    </row>
    <row r="431" spans="2:18" s="6" customFormat="1" x14ac:dyDescent="0.25">
      <c r="B431" s="28"/>
      <c r="C431" s="68" t="s">
        <v>76</v>
      </c>
      <c r="D431" s="58">
        <v>1</v>
      </c>
      <c r="E431" s="59">
        <v>1</v>
      </c>
      <c r="F431" s="57">
        <f>E431*1000</f>
        <v>1000</v>
      </c>
      <c r="G431" s="57">
        <f t="shared" ref="G431:G435" si="603">D431*F431</f>
        <v>1000</v>
      </c>
      <c r="H431" s="57">
        <f t="shared" ref="H431:H435" si="604">G431*12</f>
        <v>12000</v>
      </c>
      <c r="I431" s="58">
        <v>1</v>
      </c>
      <c r="J431" s="108">
        <v>1.1000000000000001</v>
      </c>
      <c r="K431" s="109">
        <f t="shared" ref="K431:K434" si="605">J431*1000</f>
        <v>1100</v>
      </c>
      <c r="L431" s="109">
        <f t="shared" ref="L431:L434" si="606">I431*K431</f>
        <v>1100</v>
      </c>
      <c r="M431" s="109">
        <f t="shared" ref="M431:M434" si="607">L431*12</f>
        <v>13200</v>
      </c>
      <c r="N431" s="58">
        <v>1</v>
      </c>
      <c r="O431" s="59">
        <v>1</v>
      </c>
      <c r="P431" s="57">
        <f>O431*1000</f>
        <v>1000</v>
      </c>
      <c r="Q431" s="57">
        <f t="shared" ref="Q431:Q435" si="608">N431*P431</f>
        <v>1000</v>
      </c>
      <c r="R431" s="57">
        <f t="shared" ref="R431:R435" si="609">Q431*12</f>
        <v>12000</v>
      </c>
    </row>
    <row r="432" spans="2:18" s="6" customFormat="1" x14ac:dyDescent="0.25">
      <c r="B432" s="28"/>
      <c r="C432" s="68" t="s">
        <v>3</v>
      </c>
      <c r="D432" s="58">
        <v>1</v>
      </c>
      <c r="E432" s="59">
        <v>0.65</v>
      </c>
      <c r="F432" s="57">
        <f t="shared" ref="F432:F435" si="610">E432*1000</f>
        <v>650</v>
      </c>
      <c r="G432" s="57">
        <f t="shared" si="603"/>
        <v>650</v>
      </c>
      <c r="H432" s="57">
        <f t="shared" si="604"/>
        <v>7800</v>
      </c>
      <c r="I432" s="58">
        <v>2</v>
      </c>
      <c r="J432" s="108">
        <v>0.85</v>
      </c>
      <c r="K432" s="109">
        <f t="shared" si="605"/>
        <v>850</v>
      </c>
      <c r="L432" s="109">
        <f t="shared" si="606"/>
        <v>1700</v>
      </c>
      <c r="M432" s="109">
        <f t="shared" si="607"/>
        <v>20400</v>
      </c>
      <c r="N432" s="58">
        <v>1</v>
      </c>
      <c r="O432" s="59">
        <v>0.65</v>
      </c>
      <c r="P432" s="57">
        <f t="shared" ref="P432:P435" si="611">O432*1000</f>
        <v>650</v>
      </c>
      <c r="Q432" s="57">
        <f t="shared" si="608"/>
        <v>650</v>
      </c>
      <c r="R432" s="57">
        <f t="shared" si="609"/>
        <v>7800</v>
      </c>
    </row>
    <row r="433" spans="2:18" s="6" customFormat="1" x14ac:dyDescent="0.25">
      <c r="B433" s="28"/>
      <c r="C433" s="68" t="s">
        <v>4</v>
      </c>
      <c r="D433" s="58">
        <v>4</v>
      </c>
      <c r="E433" s="59">
        <v>0.55000000000000004</v>
      </c>
      <c r="F433" s="57">
        <f t="shared" si="610"/>
        <v>550</v>
      </c>
      <c r="G433" s="57">
        <f t="shared" si="603"/>
        <v>2200</v>
      </c>
      <c r="H433" s="57">
        <f t="shared" si="604"/>
        <v>26400</v>
      </c>
      <c r="I433" s="58">
        <v>2</v>
      </c>
      <c r="J433" s="108">
        <v>0.75</v>
      </c>
      <c r="K433" s="109">
        <f t="shared" si="605"/>
        <v>750</v>
      </c>
      <c r="L433" s="109">
        <f t="shared" si="606"/>
        <v>1500</v>
      </c>
      <c r="M433" s="109">
        <f t="shared" si="607"/>
        <v>18000</v>
      </c>
      <c r="N433" s="58">
        <v>4</v>
      </c>
      <c r="O433" s="59">
        <v>0.55000000000000004</v>
      </c>
      <c r="P433" s="57">
        <f t="shared" si="611"/>
        <v>550</v>
      </c>
      <c r="Q433" s="57">
        <f t="shared" si="608"/>
        <v>2200</v>
      </c>
      <c r="R433" s="57">
        <f t="shared" si="609"/>
        <v>26400</v>
      </c>
    </row>
    <row r="434" spans="2:18" s="6" customFormat="1" x14ac:dyDescent="0.25">
      <c r="B434" s="28"/>
      <c r="C434" s="68" t="s">
        <v>8</v>
      </c>
      <c r="D434" s="58">
        <v>4</v>
      </c>
      <c r="E434" s="59">
        <v>0.45</v>
      </c>
      <c r="F434" s="57">
        <f t="shared" si="610"/>
        <v>450</v>
      </c>
      <c r="G434" s="57">
        <f t="shared" si="603"/>
        <v>1800</v>
      </c>
      <c r="H434" s="57">
        <f t="shared" si="604"/>
        <v>21600</v>
      </c>
      <c r="I434" s="58">
        <v>2</v>
      </c>
      <c r="J434" s="108">
        <v>0.65</v>
      </c>
      <c r="K434" s="109">
        <f t="shared" si="605"/>
        <v>650</v>
      </c>
      <c r="L434" s="109">
        <f t="shared" si="606"/>
        <v>1300</v>
      </c>
      <c r="M434" s="109">
        <f t="shared" si="607"/>
        <v>15600</v>
      </c>
      <c r="N434" s="58">
        <v>4</v>
      </c>
      <c r="O434" s="59">
        <v>0.45</v>
      </c>
      <c r="P434" s="57">
        <f t="shared" si="611"/>
        <v>450</v>
      </c>
      <c r="Q434" s="57">
        <f t="shared" si="608"/>
        <v>1800</v>
      </c>
      <c r="R434" s="57">
        <f t="shared" si="609"/>
        <v>21600</v>
      </c>
    </row>
    <row r="435" spans="2:18" s="6" customFormat="1" x14ac:dyDescent="0.25">
      <c r="B435" s="28"/>
      <c r="C435" s="68" t="s">
        <v>6</v>
      </c>
      <c r="D435" s="58">
        <v>1</v>
      </c>
      <c r="E435" s="59">
        <v>0.7</v>
      </c>
      <c r="F435" s="57">
        <f t="shared" si="610"/>
        <v>700</v>
      </c>
      <c r="G435" s="57">
        <f t="shared" si="603"/>
        <v>700</v>
      </c>
      <c r="H435" s="57">
        <f t="shared" si="604"/>
        <v>8400</v>
      </c>
      <c r="I435" s="58">
        <v>0</v>
      </c>
      <c r="J435" s="59">
        <v>0.7</v>
      </c>
      <c r="K435" s="57">
        <f t="shared" ref="K435:K436" si="612">J435*1000</f>
        <v>700</v>
      </c>
      <c r="L435" s="57">
        <f t="shared" ref="L435" si="613">I435*K435</f>
        <v>0</v>
      </c>
      <c r="M435" s="57">
        <f t="shared" ref="M435:M436" si="614">L435*12</f>
        <v>0</v>
      </c>
      <c r="N435" s="58">
        <v>1</v>
      </c>
      <c r="O435" s="59">
        <v>0.7</v>
      </c>
      <c r="P435" s="57">
        <f t="shared" si="611"/>
        <v>700</v>
      </c>
      <c r="Q435" s="57">
        <f t="shared" si="608"/>
        <v>700</v>
      </c>
      <c r="R435" s="57">
        <f t="shared" si="609"/>
        <v>8400</v>
      </c>
    </row>
    <row r="436" spans="2:18" s="311" customFormat="1" x14ac:dyDescent="0.25">
      <c r="B436" s="305"/>
      <c r="C436" s="247" t="s">
        <v>11</v>
      </c>
      <c r="D436" s="306"/>
      <c r="E436" s="307"/>
      <c r="F436" s="308"/>
      <c r="G436" s="308"/>
      <c r="H436" s="308"/>
      <c r="I436" s="306">
        <v>0</v>
      </c>
      <c r="J436" s="309">
        <v>0.8</v>
      </c>
      <c r="K436" s="310">
        <f t="shared" si="612"/>
        <v>800</v>
      </c>
      <c r="L436" s="310">
        <f>I436*K436</f>
        <v>0</v>
      </c>
      <c r="M436" s="310">
        <f t="shared" si="614"/>
        <v>0</v>
      </c>
      <c r="N436" s="306"/>
      <c r="O436" s="307"/>
      <c r="P436" s="308"/>
      <c r="Q436" s="308"/>
      <c r="R436" s="308"/>
    </row>
    <row r="437" spans="2:18" ht="30" x14ac:dyDescent="0.25">
      <c r="B437" s="29">
        <v>6</v>
      </c>
      <c r="C437" s="69" t="s">
        <v>138</v>
      </c>
      <c r="D437" s="61">
        <f>SUM(D438:D442)</f>
        <v>11</v>
      </c>
      <c r="E437" s="61"/>
      <c r="F437" s="62"/>
      <c r="G437" s="62">
        <f>SUM(G438:G442)</f>
        <v>6650</v>
      </c>
      <c r="H437" s="62">
        <f>SUM(H438:H442)</f>
        <v>79800</v>
      </c>
      <c r="I437" s="61">
        <f>SUM(I438:I443)</f>
        <v>9</v>
      </c>
      <c r="J437" s="61"/>
      <c r="K437" s="62"/>
      <c r="L437" s="62">
        <f>SUM(L438:L443)</f>
        <v>7150</v>
      </c>
      <c r="M437" s="62">
        <f>SUM(M438:M443)</f>
        <v>85800</v>
      </c>
      <c r="N437" s="61">
        <f>SUM(N438:N442)</f>
        <v>11</v>
      </c>
      <c r="O437" s="61"/>
      <c r="P437" s="62"/>
      <c r="Q437" s="62">
        <f>SUM(Q438:Q442)</f>
        <v>6650</v>
      </c>
      <c r="R437" s="62">
        <f>SUM(R438:R442)</f>
        <v>79800</v>
      </c>
    </row>
    <row r="438" spans="2:18" s="6" customFormat="1" x14ac:dyDescent="0.25">
      <c r="B438" s="28"/>
      <c r="C438" s="68" t="s">
        <v>76</v>
      </c>
      <c r="D438" s="58">
        <v>1</v>
      </c>
      <c r="E438" s="59">
        <v>1</v>
      </c>
      <c r="F438" s="57">
        <f>E438*1000</f>
        <v>1000</v>
      </c>
      <c r="G438" s="57">
        <f t="shared" ref="G438:G442" si="615">D438*F438</f>
        <v>1000</v>
      </c>
      <c r="H438" s="57">
        <f t="shared" ref="H438:H442" si="616">G438*12</f>
        <v>12000</v>
      </c>
      <c r="I438" s="58">
        <v>1</v>
      </c>
      <c r="J438" s="108">
        <v>1.1000000000000001</v>
      </c>
      <c r="K438" s="109">
        <f t="shared" ref="K438:K441" si="617">J438*1000</f>
        <v>1100</v>
      </c>
      <c r="L438" s="109">
        <f t="shared" ref="L438:L441" si="618">I438*K438</f>
        <v>1100</v>
      </c>
      <c r="M438" s="109">
        <f t="shared" ref="M438:M441" si="619">L438*12</f>
        <v>13200</v>
      </c>
      <c r="N438" s="58">
        <v>1</v>
      </c>
      <c r="O438" s="59">
        <v>1</v>
      </c>
      <c r="P438" s="57">
        <f>O438*1000</f>
        <v>1000</v>
      </c>
      <c r="Q438" s="57">
        <f t="shared" ref="Q438:Q442" si="620">N438*P438</f>
        <v>1000</v>
      </c>
      <c r="R438" s="57">
        <f t="shared" ref="R438:R442" si="621">Q438*12</f>
        <v>12000</v>
      </c>
    </row>
    <row r="439" spans="2:18" s="6" customFormat="1" x14ac:dyDescent="0.25">
      <c r="B439" s="28"/>
      <c r="C439" s="68" t="s">
        <v>3</v>
      </c>
      <c r="D439" s="58">
        <v>2</v>
      </c>
      <c r="E439" s="59">
        <v>0.65</v>
      </c>
      <c r="F439" s="57">
        <f t="shared" ref="F439:F442" si="622">E439*1000</f>
        <v>650</v>
      </c>
      <c r="G439" s="57">
        <f t="shared" si="615"/>
        <v>1300</v>
      </c>
      <c r="H439" s="57">
        <f t="shared" si="616"/>
        <v>15600</v>
      </c>
      <c r="I439" s="58">
        <v>2</v>
      </c>
      <c r="J439" s="108">
        <v>0.85</v>
      </c>
      <c r="K439" s="109">
        <f t="shared" si="617"/>
        <v>850</v>
      </c>
      <c r="L439" s="109">
        <f t="shared" si="618"/>
        <v>1700</v>
      </c>
      <c r="M439" s="109">
        <f t="shared" si="619"/>
        <v>20400</v>
      </c>
      <c r="N439" s="58">
        <v>2</v>
      </c>
      <c r="O439" s="59">
        <v>0.65</v>
      </c>
      <c r="P439" s="57">
        <f t="shared" ref="P439:P442" si="623">O439*1000</f>
        <v>650</v>
      </c>
      <c r="Q439" s="57">
        <f t="shared" si="620"/>
        <v>1300</v>
      </c>
      <c r="R439" s="57">
        <f t="shared" si="621"/>
        <v>15600</v>
      </c>
    </row>
    <row r="440" spans="2:18" s="6" customFormat="1" x14ac:dyDescent="0.25">
      <c r="B440" s="28"/>
      <c r="C440" s="68" t="s">
        <v>4</v>
      </c>
      <c r="D440" s="58">
        <v>5</v>
      </c>
      <c r="E440" s="59">
        <v>0.55000000000000004</v>
      </c>
      <c r="F440" s="57">
        <f t="shared" si="622"/>
        <v>550</v>
      </c>
      <c r="G440" s="57">
        <f t="shared" si="615"/>
        <v>2750</v>
      </c>
      <c r="H440" s="57">
        <f t="shared" si="616"/>
        <v>33000</v>
      </c>
      <c r="I440" s="58">
        <v>3</v>
      </c>
      <c r="J440" s="108">
        <v>0.75</v>
      </c>
      <c r="K440" s="109">
        <f t="shared" si="617"/>
        <v>750</v>
      </c>
      <c r="L440" s="109">
        <f t="shared" si="618"/>
        <v>2250</v>
      </c>
      <c r="M440" s="109">
        <f t="shared" si="619"/>
        <v>27000</v>
      </c>
      <c r="N440" s="58">
        <v>5</v>
      </c>
      <c r="O440" s="59">
        <v>0.55000000000000004</v>
      </c>
      <c r="P440" s="57">
        <f t="shared" si="623"/>
        <v>550</v>
      </c>
      <c r="Q440" s="57">
        <f t="shared" si="620"/>
        <v>2750</v>
      </c>
      <c r="R440" s="57">
        <f t="shared" si="621"/>
        <v>33000</v>
      </c>
    </row>
    <row r="441" spans="2:18" s="6" customFormat="1" x14ac:dyDescent="0.25">
      <c r="B441" s="28"/>
      <c r="C441" s="68" t="s">
        <v>8</v>
      </c>
      <c r="D441" s="58">
        <v>2</v>
      </c>
      <c r="E441" s="59">
        <v>0.45</v>
      </c>
      <c r="F441" s="57">
        <f t="shared" si="622"/>
        <v>450</v>
      </c>
      <c r="G441" s="57">
        <f t="shared" si="615"/>
        <v>900</v>
      </c>
      <c r="H441" s="57">
        <f t="shared" si="616"/>
        <v>10800</v>
      </c>
      <c r="I441" s="58">
        <v>2</v>
      </c>
      <c r="J441" s="108">
        <v>0.65</v>
      </c>
      <c r="K441" s="109">
        <f t="shared" si="617"/>
        <v>650</v>
      </c>
      <c r="L441" s="109">
        <f t="shared" si="618"/>
        <v>1300</v>
      </c>
      <c r="M441" s="109">
        <f t="shared" si="619"/>
        <v>15600</v>
      </c>
      <c r="N441" s="58">
        <v>2</v>
      </c>
      <c r="O441" s="59">
        <v>0.45</v>
      </c>
      <c r="P441" s="57">
        <f t="shared" si="623"/>
        <v>450</v>
      </c>
      <c r="Q441" s="57">
        <f t="shared" si="620"/>
        <v>900</v>
      </c>
      <c r="R441" s="57">
        <f t="shared" si="621"/>
        <v>10800</v>
      </c>
    </row>
    <row r="442" spans="2:18" s="6" customFormat="1" x14ac:dyDescent="0.25">
      <c r="B442" s="28"/>
      <c r="C442" s="68" t="s">
        <v>6</v>
      </c>
      <c r="D442" s="58">
        <v>1</v>
      </c>
      <c r="E442" s="59">
        <v>0.7</v>
      </c>
      <c r="F442" s="57">
        <f t="shared" si="622"/>
        <v>700</v>
      </c>
      <c r="G442" s="57">
        <f t="shared" si="615"/>
        <v>700</v>
      </c>
      <c r="H442" s="57">
        <f t="shared" si="616"/>
        <v>8400</v>
      </c>
      <c r="I442" s="58">
        <v>0</v>
      </c>
      <c r="J442" s="59">
        <v>0.7</v>
      </c>
      <c r="K442" s="57">
        <f t="shared" ref="K442:K443" si="624">J442*1000</f>
        <v>700</v>
      </c>
      <c r="L442" s="57">
        <f t="shared" ref="L442" si="625">I442*K442</f>
        <v>0</v>
      </c>
      <c r="M442" s="57">
        <f t="shared" ref="M442:M443" si="626">L442*12</f>
        <v>0</v>
      </c>
      <c r="N442" s="58">
        <v>1</v>
      </c>
      <c r="O442" s="59">
        <v>0.7</v>
      </c>
      <c r="P442" s="57">
        <f t="shared" si="623"/>
        <v>700</v>
      </c>
      <c r="Q442" s="57">
        <f t="shared" si="620"/>
        <v>700</v>
      </c>
      <c r="R442" s="57">
        <f t="shared" si="621"/>
        <v>8400</v>
      </c>
    </row>
    <row r="443" spans="2:18" s="6" customFormat="1" x14ac:dyDescent="0.25">
      <c r="B443" s="28"/>
      <c r="C443" s="107" t="s">
        <v>11</v>
      </c>
      <c r="D443" s="58"/>
      <c r="E443" s="59"/>
      <c r="F443" s="57"/>
      <c r="G443" s="57"/>
      <c r="H443" s="57"/>
      <c r="I443" s="58">
        <v>1</v>
      </c>
      <c r="J443" s="108">
        <v>0.8</v>
      </c>
      <c r="K443" s="109">
        <f t="shared" si="624"/>
        <v>800</v>
      </c>
      <c r="L443" s="109">
        <f>I443*K443</f>
        <v>800</v>
      </c>
      <c r="M443" s="109">
        <f t="shared" si="626"/>
        <v>9600</v>
      </c>
      <c r="N443" s="58"/>
      <c r="O443" s="59"/>
      <c r="P443" s="57"/>
      <c r="Q443" s="57"/>
      <c r="R443" s="57"/>
    </row>
    <row r="444" spans="2:18" s="13" customFormat="1" x14ac:dyDescent="0.25">
      <c r="B444" s="71" t="s">
        <v>178</v>
      </c>
      <c r="C444" s="66" t="s">
        <v>139</v>
      </c>
      <c r="D444" s="42">
        <f>SUM(D445:D454)</f>
        <v>24</v>
      </c>
      <c r="E444" s="42"/>
      <c r="F444" s="54"/>
      <c r="G444" s="54">
        <f>SUM(G445:G454)</f>
        <v>19700</v>
      </c>
      <c r="H444" s="54">
        <f>SUM(H445:H454)</f>
        <v>236400</v>
      </c>
      <c r="I444" s="42">
        <f>SUM(I445:I454)</f>
        <v>21</v>
      </c>
      <c r="J444" s="42"/>
      <c r="K444" s="54"/>
      <c r="L444" s="54">
        <f>SUM(L445:L454)</f>
        <v>16500</v>
      </c>
      <c r="M444" s="54">
        <f>SUM(M445:M454)</f>
        <v>198000</v>
      </c>
      <c r="N444" s="42">
        <f>SUM(N445:N454)</f>
        <v>24</v>
      </c>
      <c r="O444" s="42"/>
      <c r="P444" s="54"/>
      <c r="Q444" s="54">
        <f>SUM(Q445:Q454)</f>
        <v>19700</v>
      </c>
      <c r="R444" s="54">
        <f>SUM(R445:R454)</f>
        <v>236400</v>
      </c>
    </row>
    <row r="445" spans="2:18" s="6" customFormat="1" x14ac:dyDescent="0.25">
      <c r="B445" s="28"/>
      <c r="C445" s="68" t="s">
        <v>140</v>
      </c>
      <c r="D445" s="58">
        <v>1</v>
      </c>
      <c r="E445" s="59">
        <v>1.8</v>
      </c>
      <c r="F445" s="57">
        <f>E445*1000</f>
        <v>1800</v>
      </c>
      <c r="G445" s="57">
        <f t="shared" ref="G445:G447" si="627">D445*F445</f>
        <v>1800</v>
      </c>
      <c r="H445" s="57">
        <f t="shared" ref="H445:H447" si="628">G445*12</f>
        <v>21600</v>
      </c>
      <c r="I445" s="58">
        <v>1</v>
      </c>
      <c r="J445" s="59">
        <v>1.8</v>
      </c>
      <c r="K445" s="57">
        <f>J445*1000</f>
        <v>1800</v>
      </c>
      <c r="L445" s="57">
        <f t="shared" ref="L445:L448" si="629">I445*K445</f>
        <v>1800</v>
      </c>
      <c r="M445" s="57">
        <f t="shared" ref="M445:M448" si="630">L445*12</f>
        <v>21600</v>
      </c>
      <c r="N445" s="58">
        <v>1</v>
      </c>
      <c r="O445" s="59">
        <v>1.8</v>
      </c>
      <c r="P445" s="57">
        <f>O445*1000</f>
        <v>1800</v>
      </c>
      <c r="Q445" s="57">
        <f t="shared" ref="Q445:Q447" si="631">N445*P445</f>
        <v>1800</v>
      </c>
      <c r="R445" s="57">
        <f t="shared" ref="R445:R447" si="632">Q445*12</f>
        <v>21600</v>
      </c>
    </row>
    <row r="446" spans="2:18" s="6" customFormat="1" x14ac:dyDescent="0.25">
      <c r="B446" s="28"/>
      <c r="C446" s="68" t="s">
        <v>141</v>
      </c>
      <c r="D446" s="58">
        <v>2</v>
      </c>
      <c r="E446" s="59">
        <v>1.2</v>
      </c>
      <c r="F446" s="57">
        <f t="shared" ref="F446:F447" si="633">E446*1000</f>
        <v>1200</v>
      </c>
      <c r="G446" s="57">
        <f t="shared" si="627"/>
        <v>2400</v>
      </c>
      <c r="H446" s="57">
        <f t="shared" si="628"/>
        <v>28800</v>
      </c>
      <c r="I446" s="58">
        <v>0</v>
      </c>
      <c r="J446" s="59">
        <v>1.2</v>
      </c>
      <c r="K446" s="57">
        <f t="shared" ref="K446:K448" si="634">J446*1000</f>
        <v>1200</v>
      </c>
      <c r="L446" s="57">
        <f t="shared" si="629"/>
        <v>0</v>
      </c>
      <c r="M446" s="57">
        <f t="shared" si="630"/>
        <v>0</v>
      </c>
      <c r="N446" s="58">
        <v>2</v>
      </c>
      <c r="O446" s="59">
        <v>1.2</v>
      </c>
      <c r="P446" s="57">
        <f t="shared" ref="P446:P447" si="635">O446*1000</f>
        <v>1200</v>
      </c>
      <c r="Q446" s="57">
        <f t="shared" si="631"/>
        <v>2400</v>
      </c>
      <c r="R446" s="57">
        <f t="shared" si="632"/>
        <v>28800</v>
      </c>
    </row>
    <row r="447" spans="2:18" s="6" customFormat="1" x14ac:dyDescent="0.25">
      <c r="B447" s="28"/>
      <c r="C447" s="68" t="s">
        <v>142</v>
      </c>
      <c r="D447" s="58">
        <v>1</v>
      </c>
      <c r="E447" s="59">
        <v>0.7</v>
      </c>
      <c r="F447" s="57">
        <f t="shared" si="633"/>
        <v>700</v>
      </c>
      <c r="G447" s="57">
        <f t="shared" si="627"/>
        <v>700</v>
      </c>
      <c r="H447" s="57">
        <f t="shared" si="628"/>
        <v>8400</v>
      </c>
      <c r="I447" s="58">
        <v>1</v>
      </c>
      <c r="J447" s="108">
        <v>0.7</v>
      </c>
      <c r="K447" s="109">
        <f t="shared" si="634"/>
        <v>700</v>
      </c>
      <c r="L447" s="109">
        <f t="shared" si="629"/>
        <v>700</v>
      </c>
      <c r="M447" s="109">
        <f t="shared" si="630"/>
        <v>8400</v>
      </c>
      <c r="N447" s="58">
        <v>1</v>
      </c>
      <c r="O447" s="59">
        <v>0.7</v>
      </c>
      <c r="P447" s="57">
        <f t="shared" si="635"/>
        <v>700</v>
      </c>
      <c r="Q447" s="57">
        <f t="shared" si="631"/>
        <v>700</v>
      </c>
      <c r="R447" s="57">
        <f t="shared" si="632"/>
        <v>8400</v>
      </c>
    </row>
    <row r="448" spans="2:18" s="6" customFormat="1" x14ac:dyDescent="0.25">
      <c r="B448" s="28"/>
      <c r="C448" s="68" t="s">
        <v>10</v>
      </c>
      <c r="D448" s="58"/>
      <c r="E448" s="59"/>
      <c r="F448" s="57"/>
      <c r="G448" s="57"/>
      <c r="H448" s="57"/>
      <c r="I448" s="58">
        <v>2</v>
      </c>
      <c r="J448" s="108">
        <v>0.8</v>
      </c>
      <c r="K448" s="109">
        <f t="shared" si="634"/>
        <v>800</v>
      </c>
      <c r="L448" s="109">
        <f t="shared" si="629"/>
        <v>1600</v>
      </c>
      <c r="M448" s="109">
        <f t="shared" si="630"/>
        <v>19200</v>
      </c>
      <c r="N448" s="58"/>
      <c r="O448" s="59"/>
      <c r="P448" s="57"/>
      <c r="Q448" s="57"/>
      <c r="R448" s="57"/>
    </row>
    <row r="449" spans="2:18" s="6" customFormat="1" x14ac:dyDescent="0.25">
      <c r="B449" s="28"/>
      <c r="C449" s="67" t="s">
        <v>143</v>
      </c>
      <c r="D449" s="58">
        <v>5</v>
      </c>
      <c r="E449" s="59">
        <v>1</v>
      </c>
      <c r="F449" s="57">
        <f>E449*1000</f>
        <v>1000</v>
      </c>
      <c r="G449" s="57">
        <f t="shared" ref="G449:G454" si="636">D449*F449</f>
        <v>5000</v>
      </c>
      <c r="H449" s="57">
        <f t="shared" ref="H449:H454" si="637">G449*12</f>
        <v>60000</v>
      </c>
      <c r="I449" s="58">
        <v>0</v>
      </c>
      <c r="J449" s="59">
        <v>1</v>
      </c>
      <c r="K449" s="57">
        <f>J449*1000</f>
        <v>1000</v>
      </c>
      <c r="L449" s="57">
        <f t="shared" ref="L449:L454" si="638">I449*K449</f>
        <v>0</v>
      </c>
      <c r="M449" s="57">
        <f t="shared" ref="M449:M454" si="639">L449*12</f>
        <v>0</v>
      </c>
      <c r="N449" s="58">
        <v>5</v>
      </c>
      <c r="O449" s="59">
        <v>1</v>
      </c>
      <c r="P449" s="57">
        <f>O449*1000</f>
        <v>1000</v>
      </c>
      <c r="Q449" s="57">
        <f t="shared" ref="Q449:Q454" si="640">N449*P449</f>
        <v>5000</v>
      </c>
      <c r="R449" s="57">
        <f t="shared" ref="R449:R454" si="641">Q449*12</f>
        <v>60000</v>
      </c>
    </row>
    <row r="450" spans="2:18" s="6" customFormat="1" x14ac:dyDescent="0.25">
      <c r="B450" s="28"/>
      <c r="C450" s="67" t="s">
        <v>74</v>
      </c>
      <c r="D450" s="58">
        <v>1</v>
      </c>
      <c r="E450" s="59">
        <v>0.8</v>
      </c>
      <c r="F450" s="57">
        <f t="shared" ref="F450:F454" si="642">E450*1000</f>
        <v>800</v>
      </c>
      <c r="G450" s="57">
        <f t="shared" si="636"/>
        <v>800</v>
      </c>
      <c r="H450" s="57">
        <f t="shared" si="637"/>
        <v>9600</v>
      </c>
      <c r="I450" s="58">
        <v>0</v>
      </c>
      <c r="J450" s="59">
        <v>0.8</v>
      </c>
      <c r="K450" s="57">
        <f t="shared" ref="K450:K454" si="643">J450*1000</f>
        <v>800</v>
      </c>
      <c r="L450" s="57">
        <f t="shared" si="638"/>
        <v>0</v>
      </c>
      <c r="M450" s="57">
        <f t="shared" si="639"/>
        <v>0</v>
      </c>
      <c r="N450" s="58">
        <v>1</v>
      </c>
      <c r="O450" s="59">
        <v>0.8</v>
      </c>
      <c r="P450" s="57">
        <f t="shared" ref="P450:P454" si="644">O450*1000</f>
        <v>800</v>
      </c>
      <c r="Q450" s="57">
        <f t="shared" si="640"/>
        <v>800</v>
      </c>
      <c r="R450" s="57">
        <f t="shared" si="641"/>
        <v>9600</v>
      </c>
    </row>
    <row r="451" spans="2:18" s="6" customFormat="1" x14ac:dyDescent="0.25">
      <c r="B451" s="28"/>
      <c r="C451" s="67" t="s">
        <v>90</v>
      </c>
      <c r="D451" s="58">
        <v>1</v>
      </c>
      <c r="E451" s="59">
        <v>0.7</v>
      </c>
      <c r="F451" s="57">
        <f t="shared" si="642"/>
        <v>700</v>
      </c>
      <c r="G451" s="57">
        <f t="shared" si="636"/>
        <v>700</v>
      </c>
      <c r="H451" s="57">
        <f t="shared" si="637"/>
        <v>8400</v>
      </c>
      <c r="I451" s="58">
        <v>1</v>
      </c>
      <c r="J451" s="108">
        <v>0.9</v>
      </c>
      <c r="K451" s="109">
        <f t="shared" si="643"/>
        <v>900</v>
      </c>
      <c r="L451" s="109">
        <f t="shared" si="638"/>
        <v>900</v>
      </c>
      <c r="M451" s="109">
        <f t="shared" si="639"/>
        <v>10800</v>
      </c>
      <c r="N451" s="58">
        <v>1</v>
      </c>
      <c r="O451" s="59">
        <v>0.7</v>
      </c>
      <c r="P451" s="57">
        <f t="shared" si="644"/>
        <v>700</v>
      </c>
      <c r="Q451" s="57">
        <f t="shared" si="640"/>
        <v>700</v>
      </c>
      <c r="R451" s="57">
        <f t="shared" si="641"/>
        <v>8400</v>
      </c>
    </row>
    <row r="452" spans="2:18" s="6" customFormat="1" x14ac:dyDescent="0.25">
      <c r="B452" s="28"/>
      <c r="C452" s="68" t="s">
        <v>3</v>
      </c>
      <c r="D452" s="58">
        <v>6</v>
      </c>
      <c r="E452" s="59">
        <v>0.7</v>
      </c>
      <c r="F452" s="57">
        <f t="shared" si="642"/>
        <v>700</v>
      </c>
      <c r="G452" s="57">
        <f t="shared" si="636"/>
        <v>4200</v>
      </c>
      <c r="H452" s="57">
        <f t="shared" si="637"/>
        <v>50400</v>
      </c>
      <c r="I452" s="58">
        <v>3</v>
      </c>
      <c r="J452" s="108">
        <v>0.85</v>
      </c>
      <c r="K452" s="109">
        <f t="shared" si="643"/>
        <v>850</v>
      </c>
      <c r="L452" s="109">
        <f t="shared" si="638"/>
        <v>2550</v>
      </c>
      <c r="M452" s="109">
        <f t="shared" si="639"/>
        <v>30600</v>
      </c>
      <c r="N452" s="58">
        <v>6</v>
      </c>
      <c r="O452" s="59">
        <v>0.7</v>
      </c>
      <c r="P452" s="57">
        <f t="shared" si="644"/>
        <v>700</v>
      </c>
      <c r="Q452" s="57">
        <f t="shared" si="640"/>
        <v>4200</v>
      </c>
      <c r="R452" s="57">
        <f t="shared" si="641"/>
        <v>50400</v>
      </c>
    </row>
    <row r="453" spans="2:18" s="6" customFormat="1" x14ac:dyDescent="0.25">
      <c r="B453" s="28"/>
      <c r="C453" s="68" t="s">
        <v>7</v>
      </c>
      <c r="D453" s="58">
        <v>6</v>
      </c>
      <c r="E453" s="59">
        <v>0.6</v>
      </c>
      <c r="F453" s="57">
        <f t="shared" si="642"/>
        <v>600</v>
      </c>
      <c r="G453" s="57">
        <f t="shared" si="636"/>
        <v>3600</v>
      </c>
      <c r="H453" s="57">
        <f t="shared" si="637"/>
        <v>43200</v>
      </c>
      <c r="I453" s="58">
        <v>5</v>
      </c>
      <c r="J453" s="108">
        <v>0.75</v>
      </c>
      <c r="K453" s="109">
        <f t="shared" si="643"/>
        <v>750</v>
      </c>
      <c r="L453" s="109">
        <f t="shared" si="638"/>
        <v>3750</v>
      </c>
      <c r="M453" s="109">
        <f t="shared" si="639"/>
        <v>45000</v>
      </c>
      <c r="N453" s="58">
        <v>6</v>
      </c>
      <c r="O453" s="59">
        <v>0.6</v>
      </c>
      <c r="P453" s="57">
        <f t="shared" si="644"/>
        <v>600</v>
      </c>
      <c r="Q453" s="57">
        <f t="shared" si="640"/>
        <v>3600</v>
      </c>
      <c r="R453" s="57">
        <f t="shared" si="641"/>
        <v>43200</v>
      </c>
    </row>
    <row r="454" spans="2:18" s="6" customFormat="1" x14ac:dyDescent="0.25">
      <c r="B454" s="28"/>
      <c r="C454" s="68" t="s">
        <v>8</v>
      </c>
      <c r="D454" s="58">
        <v>1</v>
      </c>
      <c r="E454" s="59">
        <v>0.5</v>
      </c>
      <c r="F454" s="57">
        <f t="shared" si="642"/>
        <v>500</v>
      </c>
      <c r="G454" s="57">
        <f t="shared" si="636"/>
        <v>500</v>
      </c>
      <c r="H454" s="57">
        <f t="shared" si="637"/>
        <v>6000</v>
      </c>
      <c r="I454" s="58">
        <v>8</v>
      </c>
      <c r="J454" s="108">
        <v>0.65</v>
      </c>
      <c r="K454" s="109">
        <f t="shared" si="643"/>
        <v>650</v>
      </c>
      <c r="L454" s="109">
        <f t="shared" si="638"/>
        <v>5200</v>
      </c>
      <c r="M454" s="109">
        <f t="shared" si="639"/>
        <v>62400</v>
      </c>
      <c r="N454" s="58">
        <v>1</v>
      </c>
      <c r="O454" s="59">
        <v>0.5</v>
      </c>
      <c r="P454" s="57">
        <f t="shared" si="644"/>
        <v>500</v>
      </c>
      <c r="Q454" s="57">
        <f t="shared" si="640"/>
        <v>500</v>
      </c>
      <c r="R454" s="57">
        <f t="shared" si="641"/>
        <v>6000</v>
      </c>
    </row>
    <row r="455" spans="2:18" ht="30" x14ac:dyDescent="0.25">
      <c r="B455" s="29">
        <v>1</v>
      </c>
      <c r="C455" s="69" t="s">
        <v>144</v>
      </c>
      <c r="D455" s="61">
        <f>SUM(D456:D461)</f>
        <v>18</v>
      </c>
      <c r="E455" s="61"/>
      <c r="F455" s="62"/>
      <c r="G455" s="62">
        <f>SUM(G456:G461)</f>
        <v>11000</v>
      </c>
      <c r="H455" s="62">
        <f>SUM(H456:H461)</f>
        <v>132000</v>
      </c>
      <c r="I455" s="61">
        <f>SUM(I456:I461)</f>
        <v>0</v>
      </c>
      <c r="J455" s="61"/>
      <c r="K455" s="62"/>
      <c r="L455" s="62">
        <f>SUM(L456:L461)</f>
        <v>0</v>
      </c>
      <c r="M455" s="62">
        <f>SUM(M456:M461)</f>
        <v>0</v>
      </c>
      <c r="N455" s="61">
        <f>SUM(N456:N461)</f>
        <v>0</v>
      </c>
      <c r="O455" s="61"/>
      <c r="P455" s="62"/>
      <c r="Q455" s="62">
        <f>SUM(Q456:Q461)</f>
        <v>0</v>
      </c>
      <c r="R455" s="62">
        <f>SUM(R456:R461)</f>
        <v>0</v>
      </c>
    </row>
    <row r="456" spans="2:18" s="6" customFormat="1" x14ac:dyDescent="0.25">
      <c r="B456" s="28"/>
      <c r="C456" s="68" t="s">
        <v>71</v>
      </c>
      <c r="D456" s="58">
        <v>1</v>
      </c>
      <c r="E456" s="59">
        <v>1.4</v>
      </c>
      <c r="F456" s="57">
        <f>E456*1000</f>
        <v>1400</v>
      </c>
      <c r="G456" s="57">
        <f t="shared" ref="G456:G461" si="645">D456*F456</f>
        <v>1400</v>
      </c>
      <c r="H456" s="57">
        <f t="shared" ref="H456:H461" si="646">G456*12</f>
        <v>16800</v>
      </c>
      <c r="I456" s="58"/>
      <c r="J456" s="59"/>
      <c r="K456" s="57"/>
      <c r="L456" s="57"/>
      <c r="M456" s="57"/>
      <c r="N456" s="58"/>
      <c r="O456" s="59"/>
      <c r="P456" s="57"/>
      <c r="Q456" s="57"/>
      <c r="R456" s="57"/>
    </row>
    <row r="457" spans="2:18" s="6" customFormat="1" x14ac:dyDescent="0.25">
      <c r="B457" s="28"/>
      <c r="C457" s="68" t="s">
        <v>2</v>
      </c>
      <c r="D457" s="58">
        <v>1</v>
      </c>
      <c r="E457" s="59">
        <v>0.8</v>
      </c>
      <c r="F457" s="57">
        <f t="shared" ref="F457:F461" si="647">E457*1000</f>
        <v>800</v>
      </c>
      <c r="G457" s="57">
        <f t="shared" si="645"/>
        <v>800</v>
      </c>
      <c r="H457" s="57">
        <f t="shared" si="646"/>
        <v>9600</v>
      </c>
      <c r="I457" s="58"/>
      <c r="J457" s="59"/>
      <c r="K457" s="57"/>
      <c r="L457" s="57"/>
      <c r="M457" s="57"/>
      <c r="N457" s="58"/>
      <c r="O457" s="59"/>
      <c r="P457" s="57"/>
      <c r="Q457" s="57"/>
      <c r="R457" s="57"/>
    </row>
    <row r="458" spans="2:18" s="6" customFormat="1" x14ac:dyDescent="0.25">
      <c r="B458" s="28"/>
      <c r="C458" s="68" t="s">
        <v>3</v>
      </c>
      <c r="D458" s="58">
        <v>3</v>
      </c>
      <c r="E458" s="59">
        <v>0.65</v>
      </c>
      <c r="F458" s="57">
        <f t="shared" si="647"/>
        <v>650</v>
      </c>
      <c r="G458" s="57">
        <f t="shared" si="645"/>
        <v>1950</v>
      </c>
      <c r="H458" s="57">
        <f t="shared" si="646"/>
        <v>23400</v>
      </c>
      <c r="I458" s="58"/>
      <c r="J458" s="59"/>
      <c r="K458" s="57"/>
      <c r="L458" s="57"/>
      <c r="M458" s="57"/>
      <c r="N458" s="58"/>
      <c r="O458" s="59"/>
      <c r="P458" s="57"/>
      <c r="Q458" s="57"/>
      <c r="R458" s="57"/>
    </row>
    <row r="459" spans="2:18" s="6" customFormat="1" x14ac:dyDescent="0.25">
      <c r="B459" s="28"/>
      <c r="C459" s="68" t="s">
        <v>4</v>
      </c>
      <c r="D459" s="58">
        <v>7</v>
      </c>
      <c r="E459" s="59">
        <v>0.55000000000000004</v>
      </c>
      <c r="F459" s="57">
        <f t="shared" si="647"/>
        <v>550</v>
      </c>
      <c r="G459" s="57">
        <f t="shared" si="645"/>
        <v>3850</v>
      </c>
      <c r="H459" s="57">
        <f t="shared" si="646"/>
        <v>46200</v>
      </c>
      <c r="I459" s="58"/>
      <c r="J459" s="59"/>
      <c r="K459" s="57"/>
      <c r="L459" s="57"/>
      <c r="M459" s="57"/>
      <c r="N459" s="58"/>
      <c r="O459" s="59"/>
      <c r="P459" s="57"/>
      <c r="Q459" s="57"/>
      <c r="R459" s="57"/>
    </row>
    <row r="460" spans="2:18" s="6" customFormat="1" x14ac:dyDescent="0.25">
      <c r="B460" s="28"/>
      <c r="C460" s="68" t="s">
        <v>8</v>
      </c>
      <c r="D460" s="58">
        <v>5</v>
      </c>
      <c r="E460" s="59">
        <v>0.45</v>
      </c>
      <c r="F460" s="57">
        <f t="shared" si="647"/>
        <v>450</v>
      </c>
      <c r="G460" s="57">
        <f t="shared" si="645"/>
        <v>2250</v>
      </c>
      <c r="H460" s="57">
        <f t="shared" si="646"/>
        <v>27000</v>
      </c>
      <c r="I460" s="58"/>
      <c r="J460" s="108"/>
      <c r="K460" s="57"/>
      <c r="L460" s="57"/>
      <c r="M460" s="57"/>
      <c r="N460" s="58"/>
      <c r="O460" s="59"/>
      <c r="P460" s="57"/>
      <c r="Q460" s="57"/>
      <c r="R460" s="57"/>
    </row>
    <row r="461" spans="2:18" s="6" customFormat="1" x14ac:dyDescent="0.25">
      <c r="B461" s="28"/>
      <c r="C461" s="68" t="s">
        <v>6</v>
      </c>
      <c r="D461" s="58">
        <v>1</v>
      </c>
      <c r="E461" s="59">
        <v>0.75</v>
      </c>
      <c r="F461" s="57">
        <f t="shared" si="647"/>
        <v>750</v>
      </c>
      <c r="G461" s="57">
        <f t="shared" si="645"/>
        <v>750</v>
      </c>
      <c r="H461" s="57">
        <f t="shared" si="646"/>
        <v>9000</v>
      </c>
      <c r="I461" s="58"/>
      <c r="J461" s="59"/>
      <c r="K461" s="57"/>
      <c r="L461" s="57"/>
      <c r="M461" s="57"/>
      <c r="N461" s="58"/>
      <c r="O461" s="59"/>
      <c r="P461" s="57"/>
      <c r="Q461" s="57"/>
      <c r="R461" s="57"/>
    </row>
    <row r="462" spans="2:18" ht="30" x14ac:dyDescent="0.25">
      <c r="B462" s="29">
        <v>2</v>
      </c>
      <c r="C462" s="69" t="s">
        <v>145</v>
      </c>
      <c r="D462" s="61">
        <f>SUM(D463:D467)</f>
        <v>12</v>
      </c>
      <c r="E462" s="61"/>
      <c r="F462" s="62"/>
      <c r="G462" s="62">
        <f>SUM(G463:G467)</f>
        <v>6900</v>
      </c>
      <c r="H462" s="62">
        <f>SUM(H463:H467)</f>
        <v>82800</v>
      </c>
      <c r="I462" s="61">
        <f>SUM(I463:I468)</f>
        <v>7</v>
      </c>
      <c r="J462" s="61"/>
      <c r="K462" s="62"/>
      <c r="L462" s="62">
        <f>SUM(L463:L468)</f>
        <v>5650</v>
      </c>
      <c r="M462" s="62">
        <f>SUM(M463:M468)</f>
        <v>67800</v>
      </c>
      <c r="N462" s="61">
        <f>SUM(N463:N467)</f>
        <v>12</v>
      </c>
      <c r="O462" s="61"/>
      <c r="P462" s="62"/>
      <c r="Q462" s="62">
        <f>SUM(Q463:Q467)</f>
        <v>6900</v>
      </c>
      <c r="R462" s="62">
        <f>SUM(R463:R467)</f>
        <v>82800</v>
      </c>
    </row>
    <row r="463" spans="2:18" s="6" customFormat="1" x14ac:dyDescent="0.25">
      <c r="B463" s="28"/>
      <c r="C463" s="68" t="s">
        <v>76</v>
      </c>
      <c r="D463" s="58">
        <v>1</v>
      </c>
      <c r="E463" s="59">
        <v>1</v>
      </c>
      <c r="F463" s="57">
        <f>E463*1000</f>
        <v>1000</v>
      </c>
      <c r="G463" s="57">
        <f t="shared" ref="G463:G467" si="648">D463*F463</f>
        <v>1000</v>
      </c>
      <c r="H463" s="57">
        <f t="shared" ref="H463:H467" si="649">G463*12</f>
        <v>12000</v>
      </c>
      <c r="I463" s="58">
        <v>1</v>
      </c>
      <c r="J463" s="108">
        <v>1.1000000000000001</v>
      </c>
      <c r="K463" s="109">
        <f t="shared" ref="K463:K466" si="650">J463*1000</f>
        <v>1100</v>
      </c>
      <c r="L463" s="109">
        <f t="shared" ref="L463:L466" si="651">I463*K463</f>
        <v>1100</v>
      </c>
      <c r="M463" s="109">
        <f t="shared" ref="M463:M466" si="652">L463*12</f>
        <v>13200</v>
      </c>
      <c r="N463" s="58">
        <v>1</v>
      </c>
      <c r="O463" s="59">
        <v>1</v>
      </c>
      <c r="P463" s="57">
        <f>O463*1000</f>
        <v>1000</v>
      </c>
      <c r="Q463" s="57">
        <f t="shared" ref="Q463:Q467" si="653">N463*P463</f>
        <v>1000</v>
      </c>
      <c r="R463" s="57">
        <f t="shared" ref="R463:R467" si="654">Q463*12</f>
        <v>12000</v>
      </c>
    </row>
    <row r="464" spans="2:18" s="6" customFormat="1" x14ac:dyDescent="0.25">
      <c r="B464" s="28"/>
      <c r="C464" s="68" t="s">
        <v>3</v>
      </c>
      <c r="D464" s="58">
        <v>1</v>
      </c>
      <c r="E464" s="59">
        <v>0.65</v>
      </c>
      <c r="F464" s="57">
        <f t="shared" ref="F464:F467" si="655">E464*1000</f>
        <v>650</v>
      </c>
      <c r="G464" s="57">
        <f t="shared" si="648"/>
        <v>650</v>
      </c>
      <c r="H464" s="57">
        <f t="shared" si="649"/>
        <v>7800</v>
      </c>
      <c r="I464" s="58">
        <v>1</v>
      </c>
      <c r="J464" s="108">
        <v>0.85</v>
      </c>
      <c r="K464" s="109">
        <f t="shared" si="650"/>
        <v>850</v>
      </c>
      <c r="L464" s="109">
        <f t="shared" si="651"/>
        <v>850</v>
      </c>
      <c r="M464" s="109">
        <f t="shared" si="652"/>
        <v>10200</v>
      </c>
      <c r="N464" s="58">
        <v>1</v>
      </c>
      <c r="O464" s="59">
        <v>0.65</v>
      </c>
      <c r="P464" s="57">
        <f t="shared" ref="P464:P467" si="656">O464*1000</f>
        <v>650</v>
      </c>
      <c r="Q464" s="57">
        <f t="shared" si="653"/>
        <v>650</v>
      </c>
      <c r="R464" s="57">
        <f t="shared" si="654"/>
        <v>7800</v>
      </c>
    </row>
    <row r="465" spans="2:18" s="6" customFormat="1" x14ac:dyDescent="0.25">
      <c r="B465" s="28"/>
      <c r="C465" s="68" t="s">
        <v>4</v>
      </c>
      <c r="D465" s="58">
        <v>5</v>
      </c>
      <c r="E465" s="59">
        <v>0.55000000000000004</v>
      </c>
      <c r="F465" s="57">
        <f t="shared" si="655"/>
        <v>550</v>
      </c>
      <c r="G465" s="57">
        <f t="shared" si="648"/>
        <v>2750</v>
      </c>
      <c r="H465" s="57">
        <f t="shared" si="649"/>
        <v>33000</v>
      </c>
      <c r="I465" s="58">
        <v>3</v>
      </c>
      <c r="J465" s="108">
        <v>0.75</v>
      </c>
      <c r="K465" s="109">
        <f t="shared" si="650"/>
        <v>750</v>
      </c>
      <c r="L465" s="109">
        <f t="shared" si="651"/>
        <v>2250</v>
      </c>
      <c r="M465" s="109">
        <f t="shared" si="652"/>
        <v>27000</v>
      </c>
      <c r="N465" s="58">
        <v>5</v>
      </c>
      <c r="O465" s="59">
        <v>0.55000000000000004</v>
      </c>
      <c r="P465" s="57">
        <f t="shared" si="656"/>
        <v>550</v>
      </c>
      <c r="Q465" s="57">
        <f t="shared" si="653"/>
        <v>2750</v>
      </c>
      <c r="R465" s="57">
        <f t="shared" si="654"/>
        <v>33000</v>
      </c>
    </row>
    <row r="466" spans="2:18" s="6" customFormat="1" x14ac:dyDescent="0.25">
      <c r="B466" s="28"/>
      <c r="C466" s="68" t="s">
        <v>8</v>
      </c>
      <c r="D466" s="58">
        <v>4</v>
      </c>
      <c r="E466" s="59">
        <v>0.45</v>
      </c>
      <c r="F466" s="57">
        <f t="shared" si="655"/>
        <v>450</v>
      </c>
      <c r="G466" s="57">
        <f t="shared" si="648"/>
        <v>1800</v>
      </c>
      <c r="H466" s="57">
        <f t="shared" si="649"/>
        <v>21600</v>
      </c>
      <c r="I466" s="58">
        <v>1</v>
      </c>
      <c r="J466" s="108">
        <v>0.65</v>
      </c>
      <c r="K466" s="109">
        <f t="shared" si="650"/>
        <v>650</v>
      </c>
      <c r="L466" s="109">
        <f t="shared" si="651"/>
        <v>650</v>
      </c>
      <c r="M466" s="109">
        <f t="shared" si="652"/>
        <v>7800</v>
      </c>
      <c r="N466" s="58">
        <v>4</v>
      </c>
      <c r="O466" s="59">
        <v>0.45</v>
      </c>
      <c r="P466" s="57">
        <f t="shared" si="656"/>
        <v>450</v>
      </c>
      <c r="Q466" s="57">
        <f t="shared" si="653"/>
        <v>1800</v>
      </c>
      <c r="R466" s="57">
        <f t="shared" si="654"/>
        <v>21600</v>
      </c>
    </row>
    <row r="467" spans="2:18" s="6" customFormat="1" x14ac:dyDescent="0.25">
      <c r="B467" s="28"/>
      <c r="C467" s="68" t="s">
        <v>6</v>
      </c>
      <c r="D467" s="58">
        <v>1</v>
      </c>
      <c r="E467" s="59">
        <v>0.7</v>
      </c>
      <c r="F467" s="57">
        <f t="shared" si="655"/>
        <v>700</v>
      </c>
      <c r="G467" s="57">
        <f t="shared" si="648"/>
        <v>700</v>
      </c>
      <c r="H467" s="57">
        <f t="shared" si="649"/>
        <v>8400</v>
      </c>
      <c r="I467" s="58">
        <v>0</v>
      </c>
      <c r="J467" s="59">
        <v>0.7</v>
      </c>
      <c r="K467" s="57">
        <f t="shared" ref="K467:K468" si="657">J467*1000</f>
        <v>700</v>
      </c>
      <c r="L467" s="57">
        <f t="shared" ref="L467" si="658">I467*K467</f>
        <v>0</v>
      </c>
      <c r="M467" s="57">
        <f t="shared" ref="M467:M468" si="659">L467*12</f>
        <v>0</v>
      </c>
      <c r="N467" s="58">
        <v>1</v>
      </c>
      <c r="O467" s="59">
        <v>0.7</v>
      </c>
      <c r="P467" s="57">
        <f t="shared" si="656"/>
        <v>700</v>
      </c>
      <c r="Q467" s="57">
        <f t="shared" si="653"/>
        <v>700</v>
      </c>
      <c r="R467" s="57">
        <f t="shared" si="654"/>
        <v>8400</v>
      </c>
    </row>
    <row r="468" spans="2:18" s="6" customFormat="1" x14ac:dyDescent="0.25">
      <c r="B468" s="28"/>
      <c r="C468" s="107" t="s">
        <v>11</v>
      </c>
      <c r="D468" s="58"/>
      <c r="E468" s="59"/>
      <c r="F468" s="57"/>
      <c r="G468" s="57"/>
      <c r="H468" s="57"/>
      <c r="I468" s="58">
        <v>1</v>
      </c>
      <c r="J468" s="108">
        <v>0.8</v>
      </c>
      <c r="K468" s="109">
        <f t="shared" si="657"/>
        <v>800</v>
      </c>
      <c r="L468" s="109">
        <f>I468*K468</f>
        <v>800</v>
      </c>
      <c r="M468" s="109">
        <f t="shared" si="659"/>
        <v>9600</v>
      </c>
      <c r="N468" s="58"/>
      <c r="O468" s="59"/>
      <c r="P468" s="57"/>
      <c r="Q468" s="57"/>
      <c r="R468" s="57"/>
    </row>
    <row r="469" spans="2:18" x14ac:dyDescent="0.25">
      <c r="B469" s="29">
        <v>3</v>
      </c>
      <c r="C469" s="69" t="s">
        <v>146</v>
      </c>
      <c r="D469" s="61">
        <f>SUM(D470:D474)</f>
        <v>7</v>
      </c>
      <c r="E469" s="61"/>
      <c r="F469" s="62"/>
      <c r="G469" s="62">
        <f>SUM(G470:G474)</f>
        <v>4350</v>
      </c>
      <c r="H469" s="62">
        <f>SUM(H470:H474)</f>
        <v>52200</v>
      </c>
      <c r="I469" s="61">
        <f>SUM(I470:I475)</f>
        <v>5</v>
      </c>
      <c r="J469" s="61"/>
      <c r="K469" s="62"/>
      <c r="L469" s="62">
        <f>SUM(L470:L475)</f>
        <v>4200</v>
      </c>
      <c r="M469" s="62">
        <f>SUM(M470:M475)</f>
        <v>50400</v>
      </c>
      <c r="N469" s="61">
        <f>SUM(N470:N474)</f>
        <v>7</v>
      </c>
      <c r="O469" s="61"/>
      <c r="P469" s="62"/>
      <c r="Q469" s="62">
        <f>SUM(Q470:Q474)</f>
        <v>4350</v>
      </c>
      <c r="R469" s="62">
        <f>SUM(R470:R474)</f>
        <v>52200</v>
      </c>
    </row>
    <row r="470" spans="2:18" s="6" customFormat="1" x14ac:dyDescent="0.25">
      <c r="B470" s="28"/>
      <c r="C470" s="68" t="s">
        <v>76</v>
      </c>
      <c r="D470" s="58">
        <v>1</v>
      </c>
      <c r="E470" s="59">
        <v>1</v>
      </c>
      <c r="F470" s="57">
        <f>E470*1000</f>
        <v>1000</v>
      </c>
      <c r="G470" s="57">
        <f t="shared" ref="G470:G474" si="660">D470*F470</f>
        <v>1000</v>
      </c>
      <c r="H470" s="57">
        <f t="shared" ref="H470:H474" si="661">G470*12</f>
        <v>12000</v>
      </c>
      <c r="I470" s="58">
        <v>1</v>
      </c>
      <c r="J470" s="108">
        <v>1.1000000000000001</v>
      </c>
      <c r="K470" s="109">
        <f t="shared" ref="K470:K472" si="662">J470*1000</f>
        <v>1100</v>
      </c>
      <c r="L470" s="109">
        <f t="shared" ref="L470:L472" si="663">I470*K470</f>
        <v>1100</v>
      </c>
      <c r="M470" s="109">
        <f t="shared" ref="M470:M472" si="664">L470*12</f>
        <v>13200</v>
      </c>
      <c r="N470" s="58">
        <v>1</v>
      </c>
      <c r="O470" s="59">
        <v>1</v>
      </c>
      <c r="P470" s="57">
        <f>O470*1000</f>
        <v>1000</v>
      </c>
      <c r="Q470" s="57">
        <f t="shared" ref="Q470:Q474" si="665">N470*P470</f>
        <v>1000</v>
      </c>
      <c r="R470" s="57">
        <f t="shared" ref="R470:R474" si="666">Q470*12</f>
        <v>12000</v>
      </c>
    </row>
    <row r="471" spans="2:18" s="6" customFormat="1" x14ac:dyDescent="0.25">
      <c r="B471" s="28"/>
      <c r="C471" s="68" t="s">
        <v>3</v>
      </c>
      <c r="D471" s="58">
        <v>1</v>
      </c>
      <c r="E471" s="59">
        <v>0.65</v>
      </c>
      <c r="F471" s="57">
        <f t="shared" ref="F471:F474" si="667">E471*1000</f>
        <v>650</v>
      </c>
      <c r="G471" s="57">
        <f t="shared" si="660"/>
        <v>650</v>
      </c>
      <c r="H471" s="57">
        <f t="shared" si="661"/>
        <v>7800</v>
      </c>
      <c r="I471" s="58">
        <v>1</v>
      </c>
      <c r="J471" s="108">
        <v>0.85</v>
      </c>
      <c r="K471" s="109">
        <f t="shared" si="662"/>
        <v>850</v>
      </c>
      <c r="L471" s="109">
        <f t="shared" si="663"/>
        <v>850</v>
      </c>
      <c r="M471" s="109">
        <f t="shared" si="664"/>
        <v>10200</v>
      </c>
      <c r="N471" s="58">
        <v>1</v>
      </c>
      <c r="O471" s="59">
        <v>0.65</v>
      </c>
      <c r="P471" s="57">
        <f t="shared" ref="P471:P474" si="668">O471*1000</f>
        <v>650</v>
      </c>
      <c r="Q471" s="57">
        <f t="shared" si="665"/>
        <v>650</v>
      </c>
      <c r="R471" s="57">
        <f t="shared" si="666"/>
        <v>7800</v>
      </c>
    </row>
    <row r="472" spans="2:18" s="6" customFormat="1" x14ac:dyDescent="0.25">
      <c r="B472" s="28"/>
      <c r="C472" s="68" t="s">
        <v>4</v>
      </c>
      <c r="D472" s="58">
        <v>2</v>
      </c>
      <c r="E472" s="59">
        <v>0.55000000000000004</v>
      </c>
      <c r="F472" s="57">
        <f t="shared" si="667"/>
        <v>550</v>
      </c>
      <c r="G472" s="57">
        <f t="shared" si="660"/>
        <v>1100</v>
      </c>
      <c r="H472" s="57">
        <f t="shared" si="661"/>
        <v>13200</v>
      </c>
      <c r="I472" s="58">
        <v>3</v>
      </c>
      <c r="J472" s="108">
        <v>0.75</v>
      </c>
      <c r="K472" s="109">
        <f t="shared" si="662"/>
        <v>750</v>
      </c>
      <c r="L472" s="109">
        <f t="shared" si="663"/>
        <v>2250</v>
      </c>
      <c r="M472" s="109">
        <f t="shared" si="664"/>
        <v>27000</v>
      </c>
      <c r="N472" s="58">
        <v>2</v>
      </c>
      <c r="O472" s="59">
        <v>0.55000000000000004</v>
      </c>
      <c r="P472" s="57">
        <f t="shared" si="668"/>
        <v>550</v>
      </c>
      <c r="Q472" s="57">
        <f t="shared" si="665"/>
        <v>1100</v>
      </c>
      <c r="R472" s="57">
        <f t="shared" si="666"/>
        <v>13200</v>
      </c>
    </row>
    <row r="473" spans="2:18" s="6" customFormat="1" x14ac:dyDescent="0.25">
      <c r="B473" s="28"/>
      <c r="C473" s="68" t="s">
        <v>8</v>
      </c>
      <c r="D473" s="58">
        <v>2</v>
      </c>
      <c r="E473" s="59">
        <v>0.45</v>
      </c>
      <c r="F473" s="57">
        <f t="shared" si="667"/>
        <v>450</v>
      </c>
      <c r="G473" s="57">
        <f t="shared" si="660"/>
        <v>900</v>
      </c>
      <c r="H473" s="57">
        <f t="shared" si="661"/>
        <v>10800</v>
      </c>
      <c r="I473" s="58">
        <v>0</v>
      </c>
      <c r="J473" s="108">
        <v>0.65</v>
      </c>
      <c r="K473" s="109">
        <f t="shared" ref="K473" si="669">J473*1000</f>
        <v>650</v>
      </c>
      <c r="L473" s="109">
        <f t="shared" ref="L473" si="670">I473*K473</f>
        <v>0</v>
      </c>
      <c r="M473" s="109">
        <f t="shared" ref="M473" si="671">L473*12</f>
        <v>0</v>
      </c>
      <c r="N473" s="58">
        <v>2</v>
      </c>
      <c r="O473" s="59">
        <v>0.45</v>
      </c>
      <c r="P473" s="57">
        <f t="shared" si="668"/>
        <v>450</v>
      </c>
      <c r="Q473" s="57">
        <f t="shared" si="665"/>
        <v>900</v>
      </c>
      <c r="R473" s="57">
        <f t="shared" si="666"/>
        <v>10800</v>
      </c>
    </row>
    <row r="474" spans="2:18" s="6" customFormat="1" x14ac:dyDescent="0.25">
      <c r="B474" s="28"/>
      <c r="C474" s="68" t="s">
        <v>6</v>
      </c>
      <c r="D474" s="58">
        <v>1</v>
      </c>
      <c r="E474" s="59">
        <v>0.7</v>
      </c>
      <c r="F474" s="57">
        <f t="shared" si="667"/>
        <v>700</v>
      </c>
      <c r="G474" s="57">
        <f t="shared" si="660"/>
        <v>700</v>
      </c>
      <c r="H474" s="57">
        <f t="shared" si="661"/>
        <v>8400</v>
      </c>
      <c r="I474" s="58">
        <v>0</v>
      </c>
      <c r="J474" s="59">
        <v>0.7</v>
      </c>
      <c r="K474" s="57">
        <f t="shared" ref="K474:K475" si="672">J474*1000</f>
        <v>700</v>
      </c>
      <c r="L474" s="57">
        <f t="shared" ref="L474" si="673">I474*K474</f>
        <v>0</v>
      </c>
      <c r="M474" s="57">
        <f t="shared" ref="M474:M475" si="674">L474*12</f>
        <v>0</v>
      </c>
      <c r="N474" s="58">
        <v>1</v>
      </c>
      <c r="O474" s="59">
        <v>0.7</v>
      </c>
      <c r="P474" s="57">
        <f t="shared" si="668"/>
        <v>700</v>
      </c>
      <c r="Q474" s="57">
        <f t="shared" si="665"/>
        <v>700</v>
      </c>
      <c r="R474" s="57">
        <f t="shared" si="666"/>
        <v>8400</v>
      </c>
    </row>
    <row r="475" spans="2:18" s="311" customFormat="1" x14ac:dyDescent="0.25">
      <c r="B475" s="305"/>
      <c r="C475" s="247" t="s">
        <v>11</v>
      </c>
      <c r="D475" s="306"/>
      <c r="E475" s="307"/>
      <c r="F475" s="308"/>
      <c r="G475" s="308"/>
      <c r="H475" s="308"/>
      <c r="I475" s="306">
        <v>0</v>
      </c>
      <c r="J475" s="309">
        <v>0.8</v>
      </c>
      <c r="K475" s="310">
        <f t="shared" si="672"/>
        <v>800</v>
      </c>
      <c r="L475" s="310">
        <f>I475*K475</f>
        <v>0</v>
      </c>
      <c r="M475" s="310">
        <f t="shared" si="674"/>
        <v>0</v>
      </c>
      <c r="N475" s="306"/>
      <c r="O475" s="307"/>
      <c r="P475" s="308"/>
      <c r="Q475" s="308"/>
      <c r="R475" s="308"/>
    </row>
    <row r="476" spans="2:18" x14ac:dyDescent="0.25">
      <c r="B476" s="29">
        <v>4</v>
      </c>
      <c r="C476" s="69" t="s">
        <v>147</v>
      </c>
      <c r="D476" s="61">
        <f>SUM(D477:D481)</f>
        <v>6</v>
      </c>
      <c r="E476" s="61"/>
      <c r="F476" s="62"/>
      <c r="G476" s="62">
        <f>SUM(G477:G481)</f>
        <v>3800</v>
      </c>
      <c r="H476" s="62">
        <f>SUM(H477:H481)</f>
        <v>45600</v>
      </c>
      <c r="I476" s="61">
        <f>SUM(I477:I482)</f>
        <v>6</v>
      </c>
      <c r="J476" s="61"/>
      <c r="K476" s="62"/>
      <c r="L476" s="62">
        <f>SUM(L477:L482)</f>
        <v>5000</v>
      </c>
      <c r="M476" s="62">
        <f>SUM(M477:M482)</f>
        <v>60000</v>
      </c>
      <c r="N476" s="61">
        <f>SUM(N477:N481)</f>
        <v>6</v>
      </c>
      <c r="O476" s="61"/>
      <c r="P476" s="62"/>
      <c r="Q476" s="62">
        <f>SUM(Q477:Q481)</f>
        <v>3800</v>
      </c>
      <c r="R476" s="62">
        <f>SUM(R477:R481)</f>
        <v>45600</v>
      </c>
    </row>
    <row r="477" spans="2:18" s="6" customFormat="1" x14ac:dyDescent="0.25">
      <c r="B477" s="28"/>
      <c r="C477" s="68" t="s">
        <v>76</v>
      </c>
      <c r="D477" s="58">
        <v>1</v>
      </c>
      <c r="E477" s="59">
        <v>1</v>
      </c>
      <c r="F477" s="57">
        <f>E477*1000</f>
        <v>1000</v>
      </c>
      <c r="G477" s="57">
        <f t="shared" ref="G477:G481" si="675">D477*F477</f>
        <v>1000</v>
      </c>
      <c r="H477" s="57">
        <f t="shared" ref="H477:H481" si="676">G477*12</f>
        <v>12000</v>
      </c>
      <c r="I477" s="58">
        <v>1</v>
      </c>
      <c r="J477" s="108">
        <v>1.1000000000000001</v>
      </c>
      <c r="K477" s="109">
        <f t="shared" ref="K477:K479" si="677">J477*1000</f>
        <v>1100</v>
      </c>
      <c r="L477" s="109">
        <f t="shared" ref="L477:L479" si="678">I477*K477</f>
        <v>1100</v>
      </c>
      <c r="M477" s="109">
        <f t="shared" ref="M477:M479" si="679">L477*12</f>
        <v>13200</v>
      </c>
      <c r="N477" s="58">
        <v>1</v>
      </c>
      <c r="O477" s="59">
        <v>1</v>
      </c>
      <c r="P477" s="57">
        <f>O477*1000</f>
        <v>1000</v>
      </c>
      <c r="Q477" s="57">
        <f t="shared" ref="Q477:Q481" si="680">N477*P477</f>
        <v>1000</v>
      </c>
      <c r="R477" s="57">
        <f t="shared" ref="R477:R481" si="681">Q477*12</f>
        <v>12000</v>
      </c>
    </row>
    <row r="478" spans="2:18" s="6" customFormat="1" x14ac:dyDescent="0.25">
      <c r="B478" s="28"/>
      <c r="C478" s="68" t="s">
        <v>3</v>
      </c>
      <c r="D478" s="58">
        <v>1</v>
      </c>
      <c r="E478" s="59">
        <v>0.65</v>
      </c>
      <c r="F478" s="57">
        <f t="shared" ref="F478:F481" si="682">E478*1000</f>
        <v>650</v>
      </c>
      <c r="G478" s="57">
        <f t="shared" si="675"/>
        <v>650</v>
      </c>
      <c r="H478" s="57">
        <f t="shared" si="676"/>
        <v>7800</v>
      </c>
      <c r="I478" s="58">
        <v>1</v>
      </c>
      <c r="J478" s="108">
        <v>0.85</v>
      </c>
      <c r="K478" s="109">
        <f t="shared" si="677"/>
        <v>850</v>
      </c>
      <c r="L478" s="109">
        <f t="shared" si="678"/>
        <v>850</v>
      </c>
      <c r="M478" s="109">
        <f t="shared" si="679"/>
        <v>10200</v>
      </c>
      <c r="N478" s="58">
        <v>1</v>
      </c>
      <c r="O478" s="59">
        <v>0.65</v>
      </c>
      <c r="P478" s="57">
        <f t="shared" ref="P478:P481" si="683">O478*1000</f>
        <v>650</v>
      </c>
      <c r="Q478" s="57">
        <f t="shared" si="680"/>
        <v>650</v>
      </c>
      <c r="R478" s="57">
        <f t="shared" si="681"/>
        <v>7800</v>
      </c>
    </row>
    <row r="479" spans="2:18" s="6" customFormat="1" x14ac:dyDescent="0.25">
      <c r="B479" s="28"/>
      <c r="C479" s="68" t="s">
        <v>4</v>
      </c>
      <c r="D479" s="58">
        <v>1</v>
      </c>
      <c r="E479" s="59">
        <v>0.55000000000000004</v>
      </c>
      <c r="F479" s="57">
        <f t="shared" si="682"/>
        <v>550</v>
      </c>
      <c r="G479" s="57">
        <f t="shared" si="675"/>
        <v>550</v>
      </c>
      <c r="H479" s="57">
        <f t="shared" si="676"/>
        <v>6600</v>
      </c>
      <c r="I479" s="58">
        <v>3</v>
      </c>
      <c r="J479" s="108">
        <v>0.75</v>
      </c>
      <c r="K479" s="109">
        <f t="shared" si="677"/>
        <v>750</v>
      </c>
      <c r="L479" s="109">
        <f t="shared" si="678"/>
        <v>2250</v>
      </c>
      <c r="M479" s="109">
        <f t="shared" si="679"/>
        <v>27000</v>
      </c>
      <c r="N479" s="58">
        <v>1</v>
      </c>
      <c r="O479" s="59">
        <v>0.55000000000000004</v>
      </c>
      <c r="P479" s="57">
        <f t="shared" si="683"/>
        <v>550</v>
      </c>
      <c r="Q479" s="57">
        <f t="shared" si="680"/>
        <v>550</v>
      </c>
      <c r="R479" s="57">
        <f t="shared" si="681"/>
        <v>6600</v>
      </c>
    </row>
    <row r="480" spans="2:18" s="6" customFormat="1" x14ac:dyDescent="0.25">
      <c r="B480" s="28"/>
      <c r="C480" s="68" t="s">
        <v>8</v>
      </c>
      <c r="D480" s="58">
        <v>2</v>
      </c>
      <c r="E480" s="59">
        <v>0.45</v>
      </c>
      <c r="F480" s="57">
        <f t="shared" si="682"/>
        <v>450</v>
      </c>
      <c r="G480" s="57">
        <f t="shared" si="675"/>
        <v>900</v>
      </c>
      <c r="H480" s="57">
        <f t="shared" si="676"/>
        <v>10800</v>
      </c>
      <c r="I480" s="58">
        <v>0</v>
      </c>
      <c r="J480" s="108">
        <v>0.65</v>
      </c>
      <c r="K480" s="57">
        <f t="shared" ref="K480:K482" si="684">J480*1000</f>
        <v>650</v>
      </c>
      <c r="L480" s="57">
        <f t="shared" ref="L480:L481" si="685">I480*K480</f>
        <v>0</v>
      </c>
      <c r="M480" s="57">
        <f t="shared" ref="M480:M482" si="686">L480*12</f>
        <v>0</v>
      </c>
      <c r="N480" s="58">
        <v>2</v>
      </c>
      <c r="O480" s="59">
        <v>0.45</v>
      </c>
      <c r="P480" s="57">
        <f t="shared" si="683"/>
        <v>450</v>
      </c>
      <c r="Q480" s="57">
        <f t="shared" si="680"/>
        <v>900</v>
      </c>
      <c r="R480" s="57">
        <f t="shared" si="681"/>
        <v>10800</v>
      </c>
    </row>
    <row r="481" spans="2:18" s="6" customFormat="1" x14ac:dyDescent="0.25">
      <c r="B481" s="28"/>
      <c r="C481" s="68" t="s">
        <v>6</v>
      </c>
      <c r="D481" s="58">
        <v>1</v>
      </c>
      <c r="E481" s="59">
        <v>0.7</v>
      </c>
      <c r="F481" s="57">
        <f t="shared" si="682"/>
        <v>700</v>
      </c>
      <c r="G481" s="57">
        <f t="shared" si="675"/>
        <v>700</v>
      </c>
      <c r="H481" s="57">
        <f t="shared" si="676"/>
        <v>8400</v>
      </c>
      <c r="I481" s="58">
        <v>0</v>
      </c>
      <c r="J481" s="59">
        <v>0.7</v>
      </c>
      <c r="K481" s="57">
        <f t="shared" si="684"/>
        <v>700</v>
      </c>
      <c r="L481" s="57">
        <f t="shared" si="685"/>
        <v>0</v>
      </c>
      <c r="M481" s="57">
        <f t="shared" si="686"/>
        <v>0</v>
      </c>
      <c r="N481" s="58">
        <v>1</v>
      </c>
      <c r="O481" s="59">
        <v>0.7</v>
      </c>
      <c r="P481" s="57">
        <f t="shared" si="683"/>
        <v>700</v>
      </c>
      <c r="Q481" s="57">
        <f t="shared" si="680"/>
        <v>700</v>
      </c>
      <c r="R481" s="57">
        <f t="shared" si="681"/>
        <v>8400</v>
      </c>
    </row>
    <row r="482" spans="2:18" s="6" customFormat="1" x14ac:dyDescent="0.25">
      <c r="B482" s="28"/>
      <c r="C482" s="107" t="s">
        <v>11</v>
      </c>
      <c r="D482" s="58"/>
      <c r="E482" s="59"/>
      <c r="F482" s="57"/>
      <c r="G482" s="57"/>
      <c r="H482" s="57"/>
      <c r="I482" s="58">
        <v>1</v>
      </c>
      <c r="J482" s="108">
        <v>0.8</v>
      </c>
      <c r="K482" s="109">
        <f t="shared" si="684"/>
        <v>800</v>
      </c>
      <c r="L482" s="109">
        <f>I482*K482</f>
        <v>800</v>
      </c>
      <c r="M482" s="109">
        <f t="shared" si="686"/>
        <v>9600</v>
      </c>
      <c r="N482" s="58"/>
      <c r="O482" s="59"/>
      <c r="P482" s="57"/>
      <c r="Q482" s="57"/>
      <c r="R482" s="57"/>
    </row>
    <row r="483" spans="2:18" x14ac:dyDescent="0.25">
      <c r="B483" s="29">
        <v>5</v>
      </c>
      <c r="C483" s="69" t="s">
        <v>148</v>
      </c>
      <c r="D483" s="61">
        <f>SUM(D484:D488)</f>
        <v>8</v>
      </c>
      <c r="E483" s="61"/>
      <c r="F483" s="62"/>
      <c r="G483" s="62">
        <f>SUM(G484:G488)</f>
        <v>4900</v>
      </c>
      <c r="H483" s="62">
        <f>SUM(H484:H488)</f>
        <v>58800</v>
      </c>
      <c r="I483" s="61">
        <f>SUM(I484:I489)</f>
        <v>6</v>
      </c>
      <c r="J483" s="61"/>
      <c r="K483" s="62"/>
      <c r="L483" s="62">
        <f>SUM(L484:L489)</f>
        <v>5000</v>
      </c>
      <c r="M483" s="62">
        <f>SUM(M484:M489)</f>
        <v>60000</v>
      </c>
      <c r="N483" s="61">
        <f>SUM(N484:N488)</f>
        <v>8</v>
      </c>
      <c r="O483" s="61"/>
      <c r="P483" s="62"/>
      <c r="Q483" s="62">
        <f>SUM(Q484:Q488)</f>
        <v>4900</v>
      </c>
      <c r="R483" s="62">
        <f>SUM(R484:R488)</f>
        <v>58800</v>
      </c>
    </row>
    <row r="484" spans="2:18" s="6" customFormat="1" x14ac:dyDescent="0.25">
      <c r="B484" s="28"/>
      <c r="C484" s="68" t="s">
        <v>76</v>
      </c>
      <c r="D484" s="58">
        <v>1</v>
      </c>
      <c r="E484" s="59">
        <v>1</v>
      </c>
      <c r="F484" s="57">
        <f>E484*1000</f>
        <v>1000</v>
      </c>
      <c r="G484" s="57">
        <f t="shared" ref="G484:G488" si="687">D484*F484</f>
        <v>1000</v>
      </c>
      <c r="H484" s="57">
        <f t="shared" ref="H484:H488" si="688">G484*12</f>
        <v>12000</v>
      </c>
      <c r="I484" s="58">
        <v>1</v>
      </c>
      <c r="J484" s="108">
        <v>1.1000000000000001</v>
      </c>
      <c r="K484" s="109">
        <f t="shared" ref="K484:K486" si="689">J484*1000</f>
        <v>1100</v>
      </c>
      <c r="L484" s="109">
        <f t="shared" ref="L484:L486" si="690">I484*K484</f>
        <v>1100</v>
      </c>
      <c r="M484" s="109">
        <f t="shared" ref="M484:M486" si="691">L484*12</f>
        <v>13200</v>
      </c>
      <c r="N484" s="58">
        <v>1</v>
      </c>
      <c r="O484" s="59">
        <v>1</v>
      </c>
      <c r="P484" s="57">
        <f>O484*1000</f>
        <v>1000</v>
      </c>
      <c r="Q484" s="57">
        <f t="shared" ref="Q484:Q488" si="692">N484*P484</f>
        <v>1000</v>
      </c>
      <c r="R484" s="57">
        <f t="shared" ref="R484:R488" si="693">Q484*12</f>
        <v>12000</v>
      </c>
    </row>
    <row r="485" spans="2:18" s="6" customFormat="1" x14ac:dyDescent="0.25">
      <c r="B485" s="28"/>
      <c r="C485" s="68" t="s">
        <v>3</v>
      </c>
      <c r="D485" s="58">
        <v>1</v>
      </c>
      <c r="E485" s="59">
        <v>0.65</v>
      </c>
      <c r="F485" s="57">
        <f t="shared" ref="F485:F488" si="694">E485*1000</f>
        <v>650</v>
      </c>
      <c r="G485" s="57">
        <f t="shared" si="687"/>
        <v>650</v>
      </c>
      <c r="H485" s="57">
        <f t="shared" si="688"/>
        <v>7800</v>
      </c>
      <c r="I485" s="58">
        <v>1</v>
      </c>
      <c r="J485" s="108">
        <v>0.85</v>
      </c>
      <c r="K485" s="109">
        <f t="shared" si="689"/>
        <v>850</v>
      </c>
      <c r="L485" s="109">
        <f t="shared" si="690"/>
        <v>850</v>
      </c>
      <c r="M485" s="109">
        <f t="shared" si="691"/>
        <v>10200</v>
      </c>
      <c r="N485" s="58">
        <v>1</v>
      </c>
      <c r="O485" s="59">
        <v>0.65</v>
      </c>
      <c r="P485" s="57">
        <f t="shared" ref="P485:P488" si="695">O485*1000</f>
        <v>650</v>
      </c>
      <c r="Q485" s="57">
        <f t="shared" si="692"/>
        <v>650</v>
      </c>
      <c r="R485" s="57">
        <f t="shared" si="693"/>
        <v>7800</v>
      </c>
    </row>
    <row r="486" spans="2:18" s="6" customFormat="1" x14ac:dyDescent="0.25">
      <c r="B486" s="28"/>
      <c r="C486" s="68" t="s">
        <v>4</v>
      </c>
      <c r="D486" s="58">
        <v>3</v>
      </c>
      <c r="E486" s="59">
        <v>0.55000000000000004</v>
      </c>
      <c r="F486" s="57">
        <f t="shared" si="694"/>
        <v>550</v>
      </c>
      <c r="G486" s="57">
        <f t="shared" si="687"/>
        <v>1650</v>
      </c>
      <c r="H486" s="57">
        <f t="shared" si="688"/>
        <v>19800</v>
      </c>
      <c r="I486" s="58">
        <v>3</v>
      </c>
      <c r="J486" s="108">
        <v>0.75</v>
      </c>
      <c r="K486" s="109">
        <f t="shared" si="689"/>
        <v>750</v>
      </c>
      <c r="L486" s="109">
        <f t="shared" si="690"/>
        <v>2250</v>
      </c>
      <c r="M486" s="109">
        <f t="shared" si="691"/>
        <v>27000</v>
      </c>
      <c r="N486" s="58">
        <v>3</v>
      </c>
      <c r="O486" s="59">
        <v>0.55000000000000004</v>
      </c>
      <c r="P486" s="57">
        <f t="shared" si="695"/>
        <v>550</v>
      </c>
      <c r="Q486" s="57">
        <f t="shared" si="692"/>
        <v>1650</v>
      </c>
      <c r="R486" s="57">
        <f t="shared" si="693"/>
        <v>19800</v>
      </c>
    </row>
    <row r="487" spans="2:18" s="6" customFormat="1" x14ac:dyDescent="0.25">
      <c r="B487" s="28"/>
      <c r="C487" s="68" t="s">
        <v>8</v>
      </c>
      <c r="D487" s="58">
        <v>2</v>
      </c>
      <c r="E487" s="59">
        <v>0.45</v>
      </c>
      <c r="F487" s="57">
        <f t="shared" si="694"/>
        <v>450</v>
      </c>
      <c r="G487" s="57">
        <f t="shared" si="687"/>
        <v>900</v>
      </c>
      <c r="H487" s="57">
        <f t="shared" si="688"/>
        <v>10800</v>
      </c>
      <c r="I487" s="58">
        <v>0</v>
      </c>
      <c r="J487" s="108">
        <v>0.65</v>
      </c>
      <c r="K487" s="57">
        <f t="shared" ref="K487:K489" si="696">J487*1000</f>
        <v>650</v>
      </c>
      <c r="L487" s="57">
        <f t="shared" ref="L487:L488" si="697">I487*K487</f>
        <v>0</v>
      </c>
      <c r="M487" s="57">
        <f t="shared" ref="M487:M489" si="698">L487*12</f>
        <v>0</v>
      </c>
      <c r="N487" s="58">
        <v>2</v>
      </c>
      <c r="O487" s="59">
        <v>0.45</v>
      </c>
      <c r="P487" s="57">
        <f t="shared" si="695"/>
        <v>450</v>
      </c>
      <c r="Q487" s="57">
        <f t="shared" si="692"/>
        <v>900</v>
      </c>
      <c r="R487" s="57">
        <f t="shared" si="693"/>
        <v>10800</v>
      </c>
    </row>
    <row r="488" spans="2:18" s="6" customFormat="1" x14ac:dyDescent="0.25">
      <c r="B488" s="28"/>
      <c r="C488" s="68" t="s">
        <v>6</v>
      </c>
      <c r="D488" s="58">
        <v>1</v>
      </c>
      <c r="E488" s="59">
        <v>0.7</v>
      </c>
      <c r="F488" s="57">
        <f t="shared" si="694"/>
        <v>700</v>
      </c>
      <c r="G488" s="57">
        <f t="shared" si="687"/>
        <v>700</v>
      </c>
      <c r="H488" s="57">
        <f t="shared" si="688"/>
        <v>8400</v>
      </c>
      <c r="I488" s="58">
        <v>0</v>
      </c>
      <c r="J488" s="59">
        <v>0.7</v>
      </c>
      <c r="K488" s="57">
        <f t="shared" si="696"/>
        <v>700</v>
      </c>
      <c r="L488" s="57">
        <f t="shared" si="697"/>
        <v>0</v>
      </c>
      <c r="M488" s="57">
        <f t="shared" si="698"/>
        <v>0</v>
      </c>
      <c r="N488" s="58">
        <v>1</v>
      </c>
      <c r="O488" s="59">
        <v>0.7</v>
      </c>
      <c r="P488" s="57">
        <f t="shared" si="695"/>
        <v>700</v>
      </c>
      <c r="Q488" s="57">
        <f t="shared" si="692"/>
        <v>700</v>
      </c>
      <c r="R488" s="57">
        <f t="shared" si="693"/>
        <v>8400</v>
      </c>
    </row>
    <row r="489" spans="2:18" s="6" customFormat="1" x14ac:dyDescent="0.25">
      <c r="B489" s="28"/>
      <c r="C489" s="107" t="s">
        <v>11</v>
      </c>
      <c r="D489" s="58"/>
      <c r="E489" s="59"/>
      <c r="F489" s="57"/>
      <c r="G489" s="57"/>
      <c r="H489" s="57"/>
      <c r="I489" s="58">
        <v>1</v>
      </c>
      <c r="J489" s="108">
        <v>0.8</v>
      </c>
      <c r="K489" s="109">
        <f t="shared" si="696"/>
        <v>800</v>
      </c>
      <c r="L489" s="109">
        <f>I489*K489</f>
        <v>800</v>
      </c>
      <c r="M489" s="109">
        <f t="shared" si="698"/>
        <v>9600</v>
      </c>
      <c r="N489" s="58"/>
      <c r="O489" s="59"/>
      <c r="P489" s="57"/>
      <c r="Q489" s="57"/>
      <c r="R489" s="57"/>
    </row>
    <row r="490" spans="2:18" ht="34.5" customHeight="1" x14ac:dyDescent="0.25">
      <c r="B490" s="29">
        <v>6</v>
      </c>
      <c r="C490" s="69" t="s">
        <v>149</v>
      </c>
      <c r="D490" s="61">
        <f>SUM(D491:D495)</f>
        <v>12</v>
      </c>
      <c r="E490" s="61"/>
      <c r="F490" s="62"/>
      <c r="G490" s="62">
        <f>SUM(G491:G495)</f>
        <v>7000</v>
      </c>
      <c r="H490" s="62">
        <f>SUM(H491:H495)</f>
        <v>84000</v>
      </c>
      <c r="I490" s="61">
        <f>SUM(I491:I496)</f>
        <v>7</v>
      </c>
      <c r="J490" s="61"/>
      <c r="K490" s="62"/>
      <c r="L490" s="62">
        <f>SUM(L491:L496)</f>
        <v>5650</v>
      </c>
      <c r="M490" s="62">
        <f>SUM(M491:M496)</f>
        <v>67800</v>
      </c>
      <c r="N490" s="61">
        <f>SUM(N491:N495)</f>
        <v>12</v>
      </c>
      <c r="O490" s="61"/>
      <c r="P490" s="62"/>
      <c r="Q490" s="62">
        <f>SUM(Q491:Q495)</f>
        <v>7000</v>
      </c>
      <c r="R490" s="62">
        <f>SUM(R491:R495)</f>
        <v>84000</v>
      </c>
    </row>
    <row r="491" spans="2:18" s="6" customFormat="1" x14ac:dyDescent="0.25">
      <c r="B491" s="28"/>
      <c r="C491" s="68" t="s">
        <v>76</v>
      </c>
      <c r="D491" s="58">
        <v>1</v>
      </c>
      <c r="E491" s="59">
        <v>1</v>
      </c>
      <c r="F491" s="57">
        <f>E491*1000</f>
        <v>1000</v>
      </c>
      <c r="G491" s="57">
        <f t="shared" ref="G491:G495" si="699">D491*F491</f>
        <v>1000</v>
      </c>
      <c r="H491" s="57">
        <f t="shared" ref="H491:H495" si="700">G491*12</f>
        <v>12000</v>
      </c>
      <c r="I491" s="58">
        <v>1</v>
      </c>
      <c r="J491" s="108">
        <v>1.1000000000000001</v>
      </c>
      <c r="K491" s="109">
        <f t="shared" ref="K491:K494" si="701">J491*1000</f>
        <v>1100</v>
      </c>
      <c r="L491" s="109">
        <f t="shared" ref="L491:L494" si="702">I491*K491</f>
        <v>1100</v>
      </c>
      <c r="M491" s="109">
        <f t="shared" ref="M491:M494" si="703">L491*12</f>
        <v>13200</v>
      </c>
      <c r="N491" s="58">
        <v>1</v>
      </c>
      <c r="O491" s="59">
        <v>1</v>
      </c>
      <c r="P491" s="57">
        <f>O491*1000</f>
        <v>1000</v>
      </c>
      <c r="Q491" s="57">
        <f t="shared" ref="Q491:Q495" si="704">N491*P491</f>
        <v>1000</v>
      </c>
      <c r="R491" s="57">
        <f t="shared" ref="R491:R495" si="705">Q491*12</f>
        <v>12000</v>
      </c>
    </row>
    <row r="492" spans="2:18" s="6" customFormat="1" x14ac:dyDescent="0.25">
      <c r="B492" s="28"/>
      <c r="C492" s="68" t="s">
        <v>3</v>
      </c>
      <c r="D492" s="58">
        <v>2</v>
      </c>
      <c r="E492" s="59">
        <v>0.65</v>
      </c>
      <c r="F492" s="57">
        <f t="shared" ref="F492:F495" si="706">E492*1000</f>
        <v>650</v>
      </c>
      <c r="G492" s="57">
        <f t="shared" si="699"/>
        <v>1300</v>
      </c>
      <c r="H492" s="57">
        <f t="shared" si="700"/>
        <v>15600</v>
      </c>
      <c r="I492" s="58">
        <v>1</v>
      </c>
      <c r="J492" s="108">
        <v>0.85</v>
      </c>
      <c r="K492" s="109">
        <f t="shared" si="701"/>
        <v>850</v>
      </c>
      <c r="L492" s="109">
        <f t="shared" si="702"/>
        <v>850</v>
      </c>
      <c r="M492" s="109">
        <f t="shared" si="703"/>
        <v>10200</v>
      </c>
      <c r="N492" s="58">
        <v>2</v>
      </c>
      <c r="O492" s="59">
        <v>0.65</v>
      </c>
      <c r="P492" s="57">
        <f t="shared" ref="P492:P495" si="707">O492*1000</f>
        <v>650</v>
      </c>
      <c r="Q492" s="57">
        <f t="shared" si="704"/>
        <v>1300</v>
      </c>
      <c r="R492" s="57">
        <f t="shared" si="705"/>
        <v>15600</v>
      </c>
    </row>
    <row r="493" spans="2:18" s="6" customFormat="1" x14ac:dyDescent="0.25">
      <c r="B493" s="28"/>
      <c r="C493" s="68" t="s">
        <v>4</v>
      </c>
      <c r="D493" s="58">
        <v>4</v>
      </c>
      <c r="E493" s="59">
        <v>0.55000000000000004</v>
      </c>
      <c r="F493" s="57">
        <f t="shared" si="706"/>
        <v>550</v>
      </c>
      <c r="G493" s="57">
        <f t="shared" si="699"/>
        <v>2200</v>
      </c>
      <c r="H493" s="57">
        <f t="shared" si="700"/>
        <v>26400</v>
      </c>
      <c r="I493" s="58">
        <v>3</v>
      </c>
      <c r="J493" s="108">
        <v>0.75</v>
      </c>
      <c r="K493" s="109">
        <f t="shared" si="701"/>
        <v>750</v>
      </c>
      <c r="L493" s="109">
        <f t="shared" si="702"/>
        <v>2250</v>
      </c>
      <c r="M493" s="109">
        <f t="shared" si="703"/>
        <v>27000</v>
      </c>
      <c r="N493" s="58">
        <v>4</v>
      </c>
      <c r="O493" s="59">
        <v>0.55000000000000004</v>
      </c>
      <c r="P493" s="57">
        <f t="shared" si="707"/>
        <v>550</v>
      </c>
      <c r="Q493" s="57">
        <f t="shared" si="704"/>
        <v>2200</v>
      </c>
      <c r="R493" s="57">
        <f t="shared" si="705"/>
        <v>26400</v>
      </c>
    </row>
    <row r="494" spans="2:18" s="6" customFormat="1" x14ac:dyDescent="0.25">
      <c r="B494" s="28"/>
      <c r="C494" s="68" t="s">
        <v>8</v>
      </c>
      <c r="D494" s="58">
        <v>4</v>
      </c>
      <c r="E494" s="59">
        <v>0.45</v>
      </c>
      <c r="F494" s="57">
        <f t="shared" si="706"/>
        <v>450</v>
      </c>
      <c r="G494" s="57">
        <f t="shared" si="699"/>
        <v>1800</v>
      </c>
      <c r="H494" s="57">
        <f t="shared" si="700"/>
        <v>21600</v>
      </c>
      <c r="I494" s="58">
        <v>1</v>
      </c>
      <c r="J494" s="108">
        <v>0.65</v>
      </c>
      <c r="K494" s="109">
        <f t="shared" si="701"/>
        <v>650</v>
      </c>
      <c r="L494" s="109">
        <f t="shared" si="702"/>
        <v>650</v>
      </c>
      <c r="M494" s="109">
        <f t="shared" si="703"/>
        <v>7800</v>
      </c>
      <c r="N494" s="58">
        <v>4</v>
      </c>
      <c r="O494" s="59">
        <v>0.45</v>
      </c>
      <c r="P494" s="57">
        <f t="shared" si="707"/>
        <v>450</v>
      </c>
      <c r="Q494" s="57">
        <f t="shared" si="704"/>
        <v>1800</v>
      </c>
      <c r="R494" s="57">
        <f t="shared" si="705"/>
        <v>21600</v>
      </c>
    </row>
    <row r="495" spans="2:18" s="6" customFormat="1" x14ac:dyDescent="0.25">
      <c r="B495" s="28"/>
      <c r="C495" s="68" t="s">
        <v>6</v>
      </c>
      <c r="D495" s="58">
        <v>1</v>
      </c>
      <c r="E495" s="59">
        <v>0.7</v>
      </c>
      <c r="F495" s="57">
        <f t="shared" si="706"/>
        <v>700</v>
      </c>
      <c r="G495" s="57">
        <f t="shared" si="699"/>
        <v>700</v>
      </c>
      <c r="H495" s="57">
        <f t="shared" si="700"/>
        <v>8400</v>
      </c>
      <c r="I495" s="58">
        <v>0</v>
      </c>
      <c r="J495" s="59">
        <v>0.7</v>
      </c>
      <c r="K495" s="57">
        <f t="shared" ref="K495:K496" si="708">J495*1000</f>
        <v>700</v>
      </c>
      <c r="L495" s="57">
        <f t="shared" ref="L495" si="709">I495*K495</f>
        <v>0</v>
      </c>
      <c r="M495" s="57">
        <f t="shared" ref="M495:M496" si="710">L495*12</f>
        <v>0</v>
      </c>
      <c r="N495" s="58">
        <v>1</v>
      </c>
      <c r="O495" s="59">
        <v>0.7</v>
      </c>
      <c r="P495" s="57">
        <f t="shared" si="707"/>
        <v>700</v>
      </c>
      <c r="Q495" s="57">
        <f t="shared" si="704"/>
        <v>700</v>
      </c>
      <c r="R495" s="57">
        <f t="shared" si="705"/>
        <v>8400</v>
      </c>
    </row>
    <row r="496" spans="2:18" s="6" customFormat="1" x14ac:dyDescent="0.25">
      <c r="B496" s="28"/>
      <c r="C496" s="107" t="s">
        <v>11</v>
      </c>
      <c r="D496" s="58"/>
      <c r="E496" s="59"/>
      <c r="F496" s="57"/>
      <c r="G496" s="57"/>
      <c r="H496" s="57"/>
      <c r="I496" s="58">
        <v>1</v>
      </c>
      <c r="J496" s="108">
        <v>0.8</v>
      </c>
      <c r="K496" s="109">
        <f t="shared" si="708"/>
        <v>800</v>
      </c>
      <c r="L496" s="109">
        <f>I496*K496</f>
        <v>800</v>
      </c>
      <c r="M496" s="109">
        <f t="shared" si="710"/>
        <v>9600</v>
      </c>
      <c r="N496" s="58"/>
      <c r="O496" s="59"/>
      <c r="P496" s="57"/>
      <c r="Q496" s="57"/>
      <c r="R496" s="57"/>
    </row>
    <row r="497" spans="2:18" x14ac:dyDescent="0.25">
      <c r="B497" s="71" t="s">
        <v>179</v>
      </c>
      <c r="C497" s="66" t="s">
        <v>150</v>
      </c>
      <c r="D497" s="42">
        <f>SUM(D498:D500)</f>
        <v>4</v>
      </c>
      <c r="E497" s="42"/>
      <c r="F497" s="54"/>
      <c r="G497" s="54">
        <f>SUM(G498:G500)</f>
        <v>2900</v>
      </c>
      <c r="H497" s="54">
        <f>SUM(H498:H500)</f>
        <v>34800</v>
      </c>
      <c r="I497" s="42">
        <f>SUM(I498:I500)</f>
        <v>3</v>
      </c>
      <c r="J497" s="42"/>
      <c r="K497" s="54"/>
      <c r="L497" s="54">
        <f>SUM(L498:L500)</f>
        <v>2600</v>
      </c>
      <c r="M497" s="54">
        <f>SUM(M498:M500)</f>
        <v>31200</v>
      </c>
      <c r="N497" s="42">
        <f>SUM(N498:N500)</f>
        <v>4</v>
      </c>
      <c r="O497" s="42"/>
      <c r="P497" s="54"/>
      <c r="Q497" s="54">
        <f>SUM(Q498:Q500)</f>
        <v>2900</v>
      </c>
      <c r="R497" s="54">
        <f>SUM(R498:R500)</f>
        <v>34800</v>
      </c>
    </row>
    <row r="498" spans="2:18" s="6" customFormat="1" x14ac:dyDescent="0.25">
      <c r="B498" s="28"/>
      <c r="C498" s="68" t="s">
        <v>140</v>
      </c>
      <c r="D498" s="58">
        <v>1</v>
      </c>
      <c r="E498" s="59">
        <v>1</v>
      </c>
      <c r="F498" s="57">
        <f>E498*1000</f>
        <v>1000</v>
      </c>
      <c r="G498" s="57">
        <f>D498*F498</f>
        <v>1000</v>
      </c>
      <c r="H498" s="57">
        <f t="shared" ref="H498:H500" si="711">G498*12</f>
        <v>12000</v>
      </c>
      <c r="I498" s="58">
        <v>1</v>
      </c>
      <c r="J498" s="108">
        <v>1</v>
      </c>
      <c r="K498" s="109">
        <f>J498*1000</f>
        <v>1000</v>
      </c>
      <c r="L498" s="109">
        <f>I498*K498</f>
        <v>1000</v>
      </c>
      <c r="M498" s="109">
        <f>L498*12</f>
        <v>12000</v>
      </c>
      <c r="N498" s="58">
        <v>1</v>
      </c>
      <c r="O498" s="59">
        <v>1</v>
      </c>
      <c r="P498" s="57">
        <f>O498*1000</f>
        <v>1000</v>
      </c>
      <c r="Q498" s="57">
        <f>N498*P498</f>
        <v>1000</v>
      </c>
      <c r="R498" s="57">
        <f t="shared" ref="R498:R500" si="712">Q498*12</f>
        <v>12000</v>
      </c>
    </row>
    <row r="499" spans="2:18" s="6" customFormat="1" x14ac:dyDescent="0.25">
      <c r="B499" s="28"/>
      <c r="C499" s="68" t="s">
        <v>3</v>
      </c>
      <c r="D499" s="58">
        <v>1</v>
      </c>
      <c r="E499" s="59">
        <v>0.7</v>
      </c>
      <c r="F499" s="57">
        <f t="shared" ref="F499:F500" si="713">E499*1000</f>
        <v>700</v>
      </c>
      <c r="G499" s="57">
        <f>D499*F499</f>
        <v>700</v>
      </c>
      <c r="H499" s="57">
        <f t="shared" si="711"/>
        <v>8400</v>
      </c>
      <c r="I499" s="58">
        <v>1</v>
      </c>
      <c r="J499" s="108">
        <v>0.85</v>
      </c>
      <c r="K499" s="109">
        <f>J499*1000</f>
        <v>850</v>
      </c>
      <c r="L499" s="109">
        <f>I499*K499</f>
        <v>850</v>
      </c>
      <c r="M499" s="109">
        <f>L499*12</f>
        <v>10200</v>
      </c>
      <c r="N499" s="58">
        <v>1</v>
      </c>
      <c r="O499" s="59">
        <v>0.7</v>
      </c>
      <c r="P499" s="57">
        <f t="shared" ref="P499:P500" si="714">O499*1000</f>
        <v>700</v>
      </c>
      <c r="Q499" s="57">
        <f>N499*P499</f>
        <v>700</v>
      </c>
      <c r="R499" s="57">
        <f t="shared" si="712"/>
        <v>8400</v>
      </c>
    </row>
    <row r="500" spans="2:18" s="6" customFormat="1" x14ac:dyDescent="0.25">
      <c r="B500" s="28"/>
      <c r="C500" s="68" t="s">
        <v>4</v>
      </c>
      <c r="D500" s="58">
        <v>2</v>
      </c>
      <c r="E500" s="59">
        <v>0.6</v>
      </c>
      <c r="F500" s="57">
        <f t="shared" si="713"/>
        <v>600</v>
      </c>
      <c r="G500" s="57">
        <f>D500*F500</f>
        <v>1200</v>
      </c>
      <c r="H500" s="57">
        <f t="shared" si="711"/>
        <v>14400</v>
      </c>
      <c r="I500" s="58">
        <v>1</v>
      </c>
      <c r="J500" s="108">
        <v>0.75</v>
      </c>
      <c r="K500" s="109">
        <f>J500*1000</f>
        <v>750</v>
      </c>
      <c r="L500" s="109">
        <f>I500*K500</f>
        <v>750</v>
      </c>
      <c r="M500" s="109">
        <f>L500*12</f>
        <v>9000</v>
      </c>
      <c r="N500" s="58">
        <v>2</v>
      </c>
      <c r="O500" s="59">
        <v>0.6</v>
      </c>
      <c r="P500" s="57">
        <f t="shared" si="714"/>
        <v>600</v>
      </c>
      <c r="Q500" s="57">
        <f>N500*P500</f>
        <v>1200</v>
      </c>
      <c r="R500" s="57">
        <f t="shared" si="712"/>
        <v>14400</v>
      </c>
    </row>
    <row r="501" spans="2:18" x14ac:dyDescent="0.25">
      <c r="B501" s="71"/>
      <c r="C501" s="66" t="s">
        <v>65</v>
      </c>
      <c r="D501" s="42">
        <f>D4+D15+D22+D29+D36+D43+D50+D56+D63+D70+D77+D84+D91+D102+D108+D115+D122+D133+D140+D147+D158+D164+D171+D178+D185+D191+D198+D204+D211+D222+D228+D235+D242+D249+D256+D263+D270+D281+D288+D295+D301+D308+D315+D326+D333+D340+D345+D352+D363+D370+D377+D380+D387+D392+D403+D410+D417+D423+D430+D437+D444+D455+D462+D469+D476+D483+D490+D497</f>
        <v>772</v>
      </c>
      <c r="E501" s="42"/>
      <c r="F501" s="54"/>
      <c r="G501" s="54">
        <f>G4+G15+G22+G29+G36+G43+G50+G56+G63+G70+G77+G84+G91+G102+G108+G115+G122+G133+G140+G147+G158+G164+G171+G178+G185+G191+G198+G204+G211+G222+G228+G235+G242+G249+G256+G263+G270+G281+G288+G295+G301+G308+G315+G326+G333+G340+G345+G352+G363+G370+G377+G380+G387+G392+G403+G410+G417+G423+G430+G437+G444+G455+G462+G469+G476+G483+G490+G497</f>
        <v>510450</v>
      </c>
      <c r="H501" s="54">
        <f>H4+H15+H22+H29+H36+H43+H50+H56+H63+H70+H77+H84+H91+H102+H108+H115+H122+H133+H140+H147+H158+H164+H171+H178+H185+H191+H198+H204+H211+H222+H228+H235+H242+H249+H256+H263+H270+H281+H288+H295+H301+H308+H315+H326+H333+H340+H345+H352+H363+H370+H377+H380+H387+H392+H403+H410+H417+H423+H430+H437+H444+H455+H462+H469+H476+H483+H490+H497</f>
        <v>6125400</v>
      </c>
      <c r="I501" s="42">
        <f>I4+I15+I22+I29+I36+I43+I50+I56+I63+I70+I77+I84+I91+I102+I108+I115+I122+I133+I140+I147+I158+I164+I171+I178+I185+I191+I198+I204+I211+I222+I228+I235+I242+I249+I256+I263+I270+I281+I288+I295+I301+I308+I315+I326+I333+I340+I345+I352+I363+I370+I377+I380+I387+I392+I403+I410+I417+I423+I430+I437+I444+I455+I462+I469+I476+I483+I490+I497</f>
        <v>548</v>
      </c>
      <c r="J501" s="42"/>
      <c r="K501" s="54"/>
      <c r="L501" s="54">
        <f>L4+L15+L22+L29+L36+L43+L50+L56+L63+L70+L77+L84+L91+L102+L108+L115+L122+L133+L140+L147+L158+L164+L171+L178+L185+L191+L198+L204+L211+L222+L228+L235+L242+L249+L256+L263+L270+L281+L288+L295+L301+L308+L315+L326+L333+L340+L345+L352+L363+L370+L377+L380+L387+L392+L403+L410+L417+L423+L430+L437+L444+L455+L462+L469+L476+L483+L490+L497</f>
        <v>445050</v>
      </c>
      <c r="M501" s="54">
        <f>M4+M15+M22+M29+M36+M43+M50+M56+M63+M70+M77+M84+M91+M102+M108+M115+M122+M133+M140+M147+M158+M164+M171+M178+M185+M191+M198+M204+M211+M222+M228+M235+M242+M249+M256+M263+M270+M281+M288+M295+M301+M308+M315+M326+M333+M340+M345+M352+M363+M370+M377+M380+M387+M392+M403+M410+M417+M423+M430+M437+M444+M455+M462+M469+M476+M483+M490+M497</f>
        <v>5340600</v>
      </c>
      <c r="N501" s="42">
        <f>N4+N15+N22+N29+N36+N43+N50+N56+N63+N70+N77+N84+N91+N102+N108+N115+N122+N133+N140+N147+N158+N164+N171+N178+N185+N191+N198+N204+N211+N222+N228+N235+N242+N249+N256+N263+N270+N281+N288+N295+N301+N308+N315+N326+N333+N340+N345+N352+N363+N370+N377+N380+N387+N392+N403+N410+N417+N423+N430+N437+N444+N455+N462+N469+N476+N483+N490+N497</f>
        <v>754</v>
      </c>
      <c r="O501" s="42"/>
      <c r="P501" s="54"/>
      <c r="Q501" s="54">
        <f>Q4+Q15+Q22+Q29+Q36+Q43+Q50+Q56+Q63+Q70+Q77+Q84+Q91+Q102+Q108+Q115+Q122+Q133+Q140+Q147+Q158+Q164+Q171+Q178+Q185+Q191+Q198+Q204+Q211+Q222+Q228+Q235+Q242+Q249+Q256+Q263+Q270+Q281+Q288+Q295+Q301+Q308+Q315+Q326+Q333+Q340+Q345+Q352+Q363+Q370+Q377+Q380+Q387+Q392+Q403+Q410+Q417+Q423+Q430+Q437+Q444+Q455+Q462+Q469+Q476+Q483+Q490+Q497</f>
        <v>499450</v>
      </c>
      <c r="R501" s="54">
        <f>R4+R15+R22+R29+R36+R43+R50+R56+R63+R70+R77+R84+R91+R102+R108+R115+R122+R133+R140+R147+R158+R164+R171+R178+R185+R191+R198+R204+R211+R222+R228+R235+R242+R249+R256+R263+R270+R281+R288+R295+R301+R308+R315+R326+R333+R340+R345+R352+R363+R370+R377+R380+R387+R392+R403+R410+R417+R423+R430+R437+R444+R455+R462+R469+R476+R483+R490+R497</f>
        <v>5993400</v>
      </c>
    </row>
    <row r="503" spans="2:18" ht="21" x14ac:dyDescent="0.25">
      <c r="D503" s="9"/>
      <c r="E503" s="9"/>
      <c r="I503" s="9"/>
      <c r="J503" s="9"/>
      <c r="N503" s="9"/>
      <c r="O503" s="9"/>
    </row>
    <row r="505" spans="2:18" x14ac:dyDescent="0.25">
      <c r="D505" s="10"/>
      <c r="E505" s="10"/>
      <c r="I505" s="10"/>
      <c r="J505" s="10"/>
      <c r="N505" s="10"/>
      <c r="O505" s="10"/>
    </row>
  </sheetData>
  <autoFilter ref="B3:R501"/>
  <mergeCells count="1">
    <mergeCell ref="B2:H2"/>
  </mergeCells>
  <printOptions horizontalCentered="1"/>
  <pageMargins left="0" right="0" top="0.196850393700787" bottom="0.196850393700787" header="0.196850393700787" footer="0.196850393700787"/>
  <pageSetup scale="3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06"/>
  <sheetViews>
    <sheetView view="pageBreakPreview" zoomScaleNormal="100" zoomScaleSheetLayoutView="100" workbookViewId="0">
      <pane ySplit="3" topLeftCell="A479" activePane="bottomLeft" state="frozen"/>
      <selection pane="bottomLeft" activeCell="D554" sqref="D554"/>
    </sheetView>
  </sheetViews>
  <sheetFormatPr defaultColWidth="12.5703125" defaultRowHeight="15" x14ac:dyDescent="0.25"/>
  <cols>
    <col min="1" max="1" width="3.85546875" style="19" customWidth="1"/>
    <col min="2" max="2" width="5.28515625" style="27" customWidth="1"/>
    <col min="3" max="3" width="50.85546875" style="76" customWidth="1"/>
    <col min="4" max="4" width="15.5703125" style="17" customWidth="1"/>
    <col min="5" max="5" width="21.42578125" style="18" customWidth="1"/>
    <col min="6" max="6" width="20.7109375" style="30" customWidth="1"/>
    <col min="7" max="7" width="20.85546875" style="30" customWidth="1"/>
    <col min="8" max="8" width="20.85546875" style="32" customWidth="1"/>
    <col min="9" max="9" width="14" style="19" hidden="1" customWidth="1"/>
    <col min="10" max="10" width="12.140625" style="19" hidden="1" customWidth="1"/>
    <col min="11" max="11" width="12.5703125" style="19" hidden="1" customWidth="1"/>
    <col min="12" max="12" width="12.28515625" style="19" hidden="1" customWidth="1"/>
    <col min="13" max="13" width="15" style="19" hidden="1" customWidth="1"/>
    <col min="14" max="14" width="11.28515625" style="19" hidden="1" customWidth="1"/>
    <col min="15" max="15" width="17.28515625" style="19" hidden="1" customWidth="1"/>
    <col min="16" max="16" width="14.85546875" style="19" hidden="1" customWidth="1"/>
    <col min="17" max="17" width="12.140625" style="19" hidden="1" customWidth="1"/>
    <col min="18" max="18" width="15" style="19" hidden="1" customWidth="1"/>
    <col min="19" max="19" width="9.140625" style="19" customWidth="1"/>
    <col min="20" max="20" width="11.140625" style="19" bestFit="1" customWidth="1"/>
    <col min="21" max="21" width="14.85546875" style="19" bestFit="1" customWidth="1"/>
    <col min="22" max="22" width="15.85546875" style="19" bestFit="1" customWidth="1"/>
    <col min="23" max="23" width="9.140625" style="19" customWidth="1"/>
    <col min="24" max="24" width="13.140625" style="19" bestFit="1" customWidth="1"/>
    <col min="25" max="188" width="9.140625" style="19" customWidth="1"/>
    <col min="189" max="189" width="42.140625" style="19" customWidth="1"/>
    <col min="190" max="190" width="10.5703125" style="19" customWidth="1"/>
    <col min="191" max="191" width="10" style="19" customWidth="1"/>
    <col min="192" max="16384" width="12.5703125" style="19"/>
  </cols>
  <sheetData>
    <row r="1" spans="1:18" ht="38.25" customHeight="1" x14ac:dyDescent="0.25">
      <c r="B1" s="161"/>
      <c r="C1" s="162"/>
      <c r="D1" s="162"/>
      <c r="E1" s="163" t="s">
        <v>216</v>
      </c>
      <c r="F1" s="162"/>
      <c r="G1" s="162"/>
      <c r="H1" s="162"/>
      <c r="I1" s="164"/>
      <c r="J1" s="164"/>
      <c r="K1" s="164"/>
      <c r="L1" s="164"/>
      <c r="M1" s="164"/>
      <c r="N1" s="164"/>
    </row>
    <row r="2" spans="1:18" x14ac:dyDescent="0.25">
      <c r="B2" s="165"/>
      <c r="C2" s="166"/>
      <c r="D2" s="166"/>
      <c r="E2" s="166" t="s">
        <v>68</v>
      </c>
      <c r="F2" s="166"/>
      <c r="G2" s="166"/>
      <c r="H2" s="167"/>
      <c r="I2" s="168" t="s">
        <v>169</v>
      </c>
      <c r="J2" s="168" t="s">
        <v>170</v>
      </c>
      <c r="K2" s="168" t="s">
        <v>171</v>
      </c>
      <c r="L2" s="168" t="s">
        <v>172</v>
      </c>
      <c r="M2" s="168" t="s">
        <v>173</v>
      </c>
      <c r="N2" s="168" t="s">
        <v>174</v>
      </c>
      <c r="O2" s="320" t="s">
        <v>217</v>
      </c>
      <c r="P2" s="320"/>
      <c r="Q2" s="320"/>
      <c r="R2" s="169" t="s">
        <v>218</v>
      </c>
    </row>
    <row r="3" spans="1:18" s="20" customFormat="1" ht="87.75" customHeight="1" x14ac:dyDescent="0.25">
      <c r="A3" s="170"/>
      <c r="B3" s="171" t="s">
        <v>168</v>
      </c>
      <c r="C3" s="172" t="s">
        <v>160</v>
      </c>
      <c r="D3" s="172" t="s">
        <v>0</v>
      </c>
      <c r="E3" s="173" t="s">
        <v>161</v>
      </c>
      <c r="F3" s="172" t="s">
        <v>162</v>
      </c>
      <c r="G3" s="172" t="s">
        <v>163</v>
      </c>
      <c r="H3" s="172" t="s">
        <v>164</v>
      </c>
      <c r="I3" s="174" t="s">
        <v>219</v>
      </c>
      <c r="J3" s="174" t="s">
        <v>220</v>
      </c>
      <c r="K3" s="174" t="s">
        <v>221</v>
      </c>
      <c r="L3" s="174" t="s">
        <v>222</v>
      </c>
      <c r="M3" s="174" t="s">
        <v>223</v>
      </c>
      <c r="N3" s="174" t="s">
        <v>55</v>
      </c>
      <c r="O3" s="174" t="s">
        <v>217</v>
      </c>
      <c r="P3" s="174" t="s">
        <v>73</v>
      </c>
      <c r="Q3" s="174" t="s">
        <v>10</v>
      </c>
      <c r="R3" s="174"/>
    </row>
    <row r="4" spans="1:18" x14ac:dyDescent="0.25">
      <c r="A4" s="175"/>
      <c r="B4" s="176"/>
      <c r="C4" s="118" t="s">
        <v>12</v>
      </c>
      <c r="D4" s="115">
        <v>1</v>
      </c>
      <c r="E4" s="116">
        <v>5.6</v>
      </c>
      <c r="F4" s="113">
        <f t="shared" ref="F4:F9" si="0">E4*1000</f>
        <v>5600</v>
      </c>
      <c r="G4" s="113">
        <f t="shared" ref="G4:G9" si="1">D4*F4</f>
        <v>5600</v>
      </c>
      <c r="H4" s="113">
        <f t="shared" ref="H4:H9" si="2">G4*12</f>
        <v>67200</v>
      </c>
      <c r="I4" s="175"/>
      <c r="J4" s="175"/>
      <c r="K4" s="175"/>
      <c r="L4" s="175"/>
      <c r="M4" s="175"/>
      <c r="N4" s="175"/>
    </row>
    <row r="5" spans="1:18" x14ac:dyDescent="0.25">
      <c r="A5" s="175"/>
      <c r="B5" s="176"/>
      <c r="C5" s="118" t="s">
        <v>13</v>
      </c>
      <c r="D5" s="115">
        <v>3</v>
      </c>
      <c r="E5" s="116">
        <v>4.8</v>
      </c>
      <c r="F5" s="113">
        <f t="shared" si="0"/>
        <v>4800</v>
      </c>
      <c r="G5" s="113">
        <f t="shared" si="1"/>
        <v>14400</v>
      </c>
      <c r="H5" s="113">
        <f t="shared" si="2"/>
        <v>172800</v>
      </c>
      <c r="I5" s="175"/>
      <c r="J5" s="175"/>
      <c r="K5" s="175"/>
      <c r="L5" s="175"/>
      <c r="M5" s="175"/>
      <c r="N5" s="175"/>
    </row>
    <row r="6" spans="1:18" x14ac:dyDescent="0.25">
      <c r="A6" s="175"/>
      <c r="B6" s="177"/>
      <c r="C6" s="110" t="s">
        <v>189</v>
      </c>
      <c r="D6" s="111">
        <v>1</v>
      </c>
      <c r="E6" s="112">
        <v>1.3</v>
      </c>
      <c r="F6" s="113">
        <f t="shared" si="0"/>
        <v>1300</v>
      </c>
      <c r="G6" s="114">
        <f t="shared" si="1"/>
        <v>1300</v>
      </c>
      <c r="H6" s="114">
        <f t="shared" si="2"/>
        <v>15600</v>
      </c>
      <c r="I6" s="175"/>
      <c r="J6" s="175"/>
      <c r="K6" s="175"/>
      <c r="L6" s="175"/>
      <c r="M6" s="175"/>
      <c r="N6" s="175"/>
    </row>
    <row r="7" spans="1:18" x14ac:dyDescent="0.25">
      <c r="A7" s="175"/>
      <c r="B7" s="177"/>
      <c r="C7" s="110" t="s">
        <v>190</v>
      </c>
      <c r="D7" s="111">
        <v>3</v>
      </c>
      <c r="E7" s="112">
        <v>1.2</v>
      </c>
      <c r="F7" s="113">
        <f t="shared" si="0"/>
        <v>1200</v>
      </c>
      <c r="G7" s="114">
        <f t="shared" si="1"/>
        <v>3600</v>
      </c>
      <c r="H7" s="114">
        <f t="shared" si="2"/>
        <v>43200</v>
      </c>
      <c r="I7" s="175"/>
      <c r="J7" s="175"/>
      <c r="K7" s="175"/>
      <c r="L7" s="175"/>
      <c r="M7" s="175"/>
      <c r="N7" s="175"/>
    </row>
    <row r="8" spans="1:18" ht="21" customHeight="1" x14ac:dyDescent="0.25">
      <c r="A8" s="175"/>
      <c r="B8" s="177"/>
      <c r="C8" s="110" t="s">
        <v>191</v>
      </c>
      <c r="D8" s="111">
        <v>1</v>
      </c>
      <c r="E8" s="112">
        <v>2.5</v>
      </c>
      <c r="F8" s="113">
        <f t="shared" si="0"/>
        <v>2500</v>
      </c>
      <c r="G8" s="114">
        <f t="shared" si="1"/>
        <v>2500</v>
      </c>
      <c r="H8" s="114">
        <f t="shared" si="2"/>
        <v>30000</v>
      </c>
      <c r="I8" s="175"/>
      <c r="J8" s="175"/>
      <c r="K8" s="175"/>
      <c r="L8" s="175"/>
      <c r="M8" s="175"/>
      <c r="N8" s="175"/>
    </row>
    <row r="9" spans="1:18" ht="18.75" customHeight="1" x14ac:dyDescent="0.25">
      <c r="A9" s="178"/>
      <c r="B9" s="177"/>
      <c r="C9" s="110" t="s">
        <v>192</v>
      </c>
      <c r="D9" s="111">
        <v>1</v>
      </c>
      <c r="E9" s="112">
        <v>2.5</v>
      </c>
      <c r="F9" s="113">
        <f t="shared" si="0"/>
        <v>2500</v>
      </c>
      <c r="G9" s="114">
        <f t="shared" si="1"/>
        <v>2500</v>
      </c>
      <c r="H9" s="114">
        <f t="shared" si="2"/>
        <v>30000</v>
      </c>
      <c r="I9" s="175"/>
      <c r="J9" s="175"/>
      <c r="K9" s="175"/>
      <c r="L9" s="175"/>
      <c r="M9" s="175"/>
      <c r="N9" s="175"/>
    </row>
    <row r="10" spans="1:18" s="22" customFormat="1" ht="30" x14ac:dyDescent="0.25">
      <c r="A10" s="179"/>
      <c r="B10" s="180" t="s">
        <v>169</v>
      </c>
      <c r="C10" s="117" t="s">
        <v>193</v>
      </c>
      <c r="D10" s="131">
        <f>D11+D12+D13+D16</f>
        <v>31</v>
      </c>
      <c r="E10" s="131"/>
      <c r="F10" s="132"/>
      <c r="G10" s="132">
        <f>G11+G12+G13+G16</f>
        <v>45150</v>
      </c>
      <c r="H10" s="132">
        <f>H11+H12+H13+H16</f>
        <v>541800</v>
      </c>
      <c r="I10" s="175"/>
      <c r="J10" s="175"/>
      <c r="K10" s="175"/>
      <c r="L10" s="175"/>
      <c r="M10" s="175"/>
      <c r="N10" s="175"/>
    </row>
    <row r="11" spans="1:18" x14ac:dyDescent="0.25">
      <c r="A11" s="175"/>
      <c r="B11" s="176"/>
      <c r="C11" s="118" t="s">
        <v>28</v>
      </c>
      <c r="D11" s="115">
        <v>1</v>
      </c>
      <c r="E11" s="116">
        <v>3.6</v>
      </c>
      <c r="F11" s="114">
        <f>E11*1000</f>
        <v>3600</v>
      </c>
      <c r="G11" s="114">
        <f>D11*F11</f>
        <v>3600</v>
      </c>
      <c r="H11" s="113">
        <f>G11*12</f>
        <v>43200</v>
      </c>
      <c r="I11" s="175"/>
      <c r="J11" s="175"/>
      <c r="K11" s="175"/>
      <c r="L11" s="175"/>
      <c r="M11" s="175"/>
      <c r="N11" s="175"/>
    </row>
    <row r="12" spans="1:18" x14ac:dyDescent="0.25">
      <c r="A12" s="175"/>
      <c r="B12" s="176"/>
      <c r="C12" s="118" t="s">
        <v>24</v>
      </c>
      <c r="D12" s="115">
        <v>1</v>
      </c>
      <c r="E12" s="116">
        <v>2.8</v>
      </c>
      <c r="F12" s="114">
        <f>E12*1000</f>
        <v>2800</v>
      </c>
      <c r="G12" s="114">
        <f>D12*F12</f>
        <v>2800</v>
      </c>
      <c r="H12" s="113">
        <f>G12*12</f>
        <v>33600</v>
      </c>
      <c r="I12" s="175"/>
      <c r="J12" s="175"/>
      <c r="K12" s="175"/>
      <c r="L12" s="175"/>
      <c r="M12" s="175"/>
      <c r="N12" s="175"/>
    </row>
    <row r="13" spans="1:18" x14ac:dyDescent="0.25">
      <c r="A13" s="181"/>
      <c r="B13" s="182">
        <v>1</v>
      </c>
      <c r="C13" s="119" t="s">
        <v>194</v>
      </c>
      <c r="D13" s="120">
        <f>SUM(D14:D15)</f>
        <v>9</v>
      </c>
      <c r="E13" s="119"/>
      <c r="F13" s="114"/>
      <c r="G13" s="121">
        <f>SUM(G14:G15)</f>
        <v>13700</v>
      </c>
      <c r="H13" s="121">
        <f>SUM(H14:H15)</f>
        <v>164400</v>
      </c>
      <c r="I13" s="175"/>
      <c r="J13" s="175"/>
      <c r="K13" s="175"/>
      <c r="L13" s="175"/>
      <c r="M13" s="175"/>
      <c r="N13" s="175"/>
    </row>
    <row r="14" spans="1:18" x14ac:dyDescent="0.25">
      <c r="A14" s="175"/>
      <c r="B14" s="176"/>
      <c r="C14" s="118" t="s">
        <v>18</v>
      </c>
      <c r="D14" s="115">
        <v>1</v>
      </c>
      <c r="E14" s="116">
        <v>2.5</v>
      </c>
      <c r="F14" s="114">
        <f>E14*1000</f>
        <v>2500</v>
      </c>
      <c r="G14" s="114">
        <f>D14*F14</f>
        <v>2500</v>
      </c>
      <c r="H14" s="113">
        <f>G14*12</f>
        <v>30000</v>
      </c>
      <c r="I14" s="175"/>
      <c r="J14" s="175"/>
      <c r="K14" s="175"/>
      <c r="L14" s="175"/>
      <c r="M14" s="175"/>
      <c r="N14" s="175"/>
    </row>
    <row r="15" spans="1:18" x14ac:dyDescent="0.25">
      <c r="A15" s="175"/>
      <c r="B15" s="176"/>
      <c r="C15" s="118" t="s">
        <v>19</v>
      </c>
      <c r="D15" s="115">
        <v>8</v>
      </c>
      <c r="E15" s="116">
        <v>1.4</v>
      </c>
      <c r="F15" s="114">
        <f>E15*1000</f>
        <v>1400</v>
      </c>
      <c r="G15" s="114">
        <f>D15*F15</f>
        <v>11200</v>
      </c>
      <c r="H15" s="113">
        <f>G15*12</f>
        <v>134400</v>
      </c>
      <c r="I15" s="175"/>
      <c r="J15" s="175"/>
      <c r="K15" s="175"/>
      <c r="L15" s="175"/>
      <c r="M15" s="175"/>
      <c r="N15" s="175"/>
    </row>
    <row r="16" spans="1:18" s="22" customFormat="1" x14ac:dyDescent="0.25">
      <c r="A16" s="183"/>
      <c r="B16" s="182">
        <v>2</v>
      </c>
      <c r="C16" s="119" t="s">
        <v>195</v>
      </c>
      <c r="D16" s="122">
        <f>SUM(D17:D20)</f>
        <v>20</v>
      </c>
      <c r="E16" s="122"/>
      <c r="F16" s="114"/>
      <c r="G16" s="121">
        <f>SUM(G17:G20)</f>
        <v>25050</v>
      </c>
      <c r="H16" s="121">
        <f>SUM(H17:H20)</f>
        <v>300600</v>
      </c>
      <c r="I16" s="175"/>
      <c r="J16" s="175"/>
      <c r="K16" s="175"/>
      <c r="L16" s="175"/>
      <c r="M16" s="175"/>
      <c r="N16" s="175"/>
    </row>
    <row r="17" spans="1:14" x14ac:dyDescent="0.25">
      <c r="A17" s="175"/>
      <c r="B17" s="176"/>
      <c r="C17" s="118" t="s">
        <v>18</v>
      </c>
      <c r="D17" s="115">
        <v>1</v>
      </c>
      <c r="E17" s="116">
        <v>2.5</v>
      </c>
      <c r="F17" s="114">
        <f t="shared" ref="F17:F20" si="3">E17*1000</f>
        <v>2500</v>
      </c>
      <c r="G17" s="113">
        <f t="shared" ref="G17:G20" si="4">D17*F17</f>
        <v>2500</v>
      </c>
      <c r="H17" s="113">
        <f t="shared" ref="H17:H20" si="5">G17*12</f>
        <v>30000</v>
      </c>
      <c r="I17" s="175"/>
      <c r="J17" s="175"/>
      <c r="K17" s="175"/>
      <c r="L17" s="175"/>
      <c r="M17" s="175"/>
      <c r="N17" s="175"/>
    </row>
    <row r="18" spans="1:14" x14ac:dyDescent="0.25">
      <c r="A18" s="175"/>
      <c r="B18" s="176"/>
      <c r="C18" s="118" t="s">
        <v>19</v>
      </c>
      <c r="D18" s="115">
        <v>8</v>
      </c>
      <c r="E18" s="116">
        <v>1.4</v>
      </c>
      <c r="F18" s="114">
        <f t="shared" si="3"/>
        <v>1400</v>
      </c>
      <c r="G18" s="114">
        <f t="shared" si="4"/>
        <v>11200</v>
      </c>
      <c r="H18" s="113">
        <f t="shared" si="5"/>
        <v>134400</v>
      </c>
      <c r="I18" s="175"/>
      <c r="J18" s="175"/>
      <c r="K18" s="175"/>
      <c r="L18" s="175"/>
      <c r="M18" s="175"/>
      <c r="N18" s="175"/>
    </row>
    <row r="19" spans="1:14" x14ac:dyDescent="0.25">
      <c r="A19" s="175"/>
      <c r="B19" s="176"/>
      <c r="C19" s="118" t="s">
        <v>7</v>
      </c>
      <c r="D19" s="115">
        <v>6</v>
      </c>
      <c r="E19" s="116">
        <v>1.1000000000000001</v>
      </c>
      <c r="F19" s="114">
        <f t="shared" si="3"/>
        <v>1100</v>
      </c>
      <c r="G19" s="114">
        <f t="shared" si="4"/>
        <v>6600</v>
      </c>
      <c r="H19" s="113">
        <f t="shared" si="5"/>
        <v>79200</v>
      </c>
      <c r="I19" s="175"/>
      <c r="J19" s="175"/>
      <c r="K19" s="175"/>
      <c r="L19" s="175"/>
      <c r="M19" s="175"/>
      <c r="N19" s="175"/>
    </row>
    <row r="20" spans="1:14" x14ac:dyDescent="0.25">
      <c r="A20" s="175"/>
      <c r="B20" s="176"/>
      <c r="C20" s="118" t="s">
        <v>8</v>
      </c>
      <c r="D20" s="115">
        <v>5</v>
      </c>
      <c r="E20" s="116">
        <v>0.95</v>
      </c>
      <c r="F20" s="114">
        <f t="shared" si="3"/>
        <v>950</v>
      </c>
      <c r="G20" s="114">
        <f t="shared" si="4"/>
        <v>4750</v>
      </c>
      <c r="H20" s="113">
        <f t="shared" si="5"/>
        <v>57000</v>
      </c>
      <c r="I20" s="175"/>
      <c r="J20" s="175"/>
      <c r="K20" s="175"/>
      <c r="L20" s="175"/>
      <c r="M20" s="175"/>
      <c r="N20" s="175"/>
    </row>
    <row r="21" spans="1:14" s="22" customFormat="1" ht="25.5" customHeight="1" x14ac:dyDescent="0.25">
      <c r="A21" s="179"/>
      <c r="B21" s="180" t="s">
        <v>170</v>
      </c>
      <c r="C21" s="117" t="s">
        <v>27</v>
      </c>
      <c r="D21" s="131">
        <f>D22+D23+D27</f>
        <v>20</v>
      </c>
      <c r="E21" s="135"/>
      <c r="F21" s="135"/>
      <c r="G21" s="132">
        <f>G22+G23+G27</f>
        <v>29900</v>
      </c>
      <c r="H21" s="132">
        <f>H22+H23+H27</f>
        <v>358800</v>
      </c>
      <c r="I21" s="175"/>
      <c r="J21" s="175"/>
      <c r="K21" s="175"/>
      <c r="L21" s="175"/>
      <c r="M21" s="175"/>
      <c r="N21" s="175"/>
    </row>
    <row r="22" spans="1:14" x14ac:dyDescent="0.25">
      <c r="A22" s="175"/>
      <c r="B22" s="176"/>
      <c r="C22" s="118" t="s">
        <v>28</v>
      </c>
      <c r="D22" s="115">
        <v>1</v>
      </c>
      <c r="E22" s="116">
        <v>3.6</v>
      </c>
      <c r="F22" s="114">
        <f>E22*1000</f>
        <v>3600</v>
      </c>
      <c r="G22" s="114">
        <f>D22*F22</f>
        <v>3600</v>
      </c>
      <c r="H22" s="113">
        <f>G22*12</f>
        <v>43200</v>
      </c>
      <c r="I22" s="175"/>
      <c r="J22" s="175"/>
      <c r="K22" s="175"/>
      <c r="L22" s="175"/>
      <c r="M22" s="175"/>
      <c r="N22" s="175"/>
    </row>
    <row r="23" spans="1:14" s="22" customFormat="1" ht="30" x14ac:dyDescent="0.25">
      <c r="A23" s="184"/>
      <c r="B23" s="185">
        <v>1</v>
      </c>
      <c r="C23" s="124" t="s">
        <v>29</v>
      </c>
      <c r="D23" s="125">
        <f>SUM(D24:D26)</f>
        <v>9</v>
      </c>
      <c r="E23" s="126"/>
      <c r="F23" s="114"/>
      <c r="G23" s="127">
        <f>SUM(G24:G26)</f>
        <v>12700</v>
      </c>
      <c r="H23" s="127">
        <f>SUM(H24:H26)</f>
        <v>152400</v>
      </c>
      <c r="I23" s="175"/>
      <c r="J23" s="175"/>
      <c r="K23" s="175"/>
      <c r="L23" s="175"/>
      <c r="M23" s="175"/>
      <c r="N23" s="175"/>
    </row>
    <row r="24" spans="1:14" x14ac:dyDescent="0.25">
      <c r="A24" s="175"/>
      <c r="B24" s="176"/>
      <c r="C24" s="118" t="s">
        <v>18</v>
      </c>
      <c r="D24" s="115">
        <v>1</v>
      </c>
      <c r="E24" s="116">
        <v>2.4</v>
      </c>
      <c r="F24" s="114">
        <f>E24*1000</f>
        <v>2400</v>
      </c>
      <c r="G24" s="113">
        <f>D24*F24</f>
        <v>2400</v>
      </c>
      <c r="H24" s="113">
        <f>G24*12</f>
        <v>28800</v>
      </c>
      <c r="I24" s="175"/>
      <c r="J24" s="175"/>
      <c r="K24" s="175"/>
      <c r="L24" s="175"/>
      <c r="M24" s="175"/>
      <c r="N24" s="175"/>
    </row>
    <row r="25" spans="1:14" x14ac:dyDescent="0.25">
      <c r="A25" s="175"/>
      <c r="B25" s="176"/>
      <c r="C25" s="118" t="s">
        <v>19</v>
      </c>
      <c r="D25" s="115">
        <v>5</v>
      </c>
      <c r="E25" s="116">
        <v>1.4</v>
      </c>
      <c r="F25" s="114">
        <f>E25*1000</f>
        <v>1400</v>
      </c>
      <c r="G25" s="113">
        <f>D25*F25</f>
        <v>7000</v>
      </c>
      <c r="H25" s="113">
        <f>G25*12</f>
        <v>84000</v>
      </c>
      <c r="I25" s="175"/>
      <c r="J25" s="175"/>
      <c r="K25" s="175"/>
      <c r="L25" s="175"/>
      <c r="M25" s="175"/>
      <c r="N25" s="175"/>
    </row>
    <row r="26" spans="1:14" x14ac:dyDescent="0.25">
      <c r="A26" s="175"/>
      <c r="B26" s="176"/>
      <c r="C26" s="118" t="s">
        <v>7</v>
      </c>
      <c r="D26" s="115">
        <v>3</v>
      </c>
      <c r="E26" s="116">
        <v>1.1000000000000001</v>
      </c>
      <c r="F26" s="114">
        <f>E26*1000</f>
        <v>1100</v>
      </c>
      <c r="G26" s="113">
        <f>D26*F26</f>
        <v>3300</v>
      </c>
      <c r="H26" s="113">
        <f>G26*12</f>
        <v>39600</v>
      </c>
      <c r="I26" s="175"/>
      <c r="J26" s="175"/>
      <c r="K26" s="175"/>
      <c r="L26" s="175"/>
      <c r="M26" s="175"/>
      <c r="N26" s="175"/>
    </row>
    <row r="27" spans="1:14" s="22" customFormat="1" ht="30" x14ac:dyDescent="0.25">
      <c r="A27" s="184"/>
      <c r="B27" s="185">
        <v>2</v>
      </c>
      <c r="C27" s="124" t="s">
        <v>30</v>
      </c>
      <c r="D27" s="125">
        <f>SUM(D28:D30)</f>
        <v>10</v>
      </c>
      <c r="E27" s="126"/>
      <c r="F27" s="114"/>
      <c r="G27" s="127">
        <f>SUM(G28:G30)</f>
        <v>13600</v>
      </c>
      <c r="H27" s="127">
        <f>SUM(H28:H30)</f>
        <v>163200</v>
      </c>
      <c r="I27" s="175"/>
      <c r="J27" s="175"/>
      <c r="K27" s="175"/>
      <c r="L27" s="175"/>
      <c r="M27" s="175"/>
      <c r="N27" s="175"/>
    </row>
    <row r="28" spans="1:14" x14ac:dyDescent="0.25">
      <c r="A28" s="175"/>
      <c r="B28" s="176"/>
      <c r="C28" s="118" t="s">
        <v>18</v>
      </c>
      <c r="D28" s="115">
        <v>1</v>
      </c>
      <c r="E28" s="116">
        <v>2.5</v>
      </c>
      <c r="F28" s="114">
        <f>E28*1000</f>
        <v>2500</v>
      </c>
      <c r="G28" s="113">
        <f>D28*F28</f>
        <v>2500</v>
      </c>
      <c r="H28" s="113">
        <f>G28*12</f>
        <v>30000</v>
      </c>
      <c r="I28" s="175"/>
      <c r="J28" s="175"/>
      <c r="K28" s="175"/>
      <c r="L28" s="175"/>
      <c r="M28" s="175"/>
      <c r="N28" s="175"/>
    </row>
    <row r="29" spans="1:14" x14ac:dyDescent="0.25">
      <c r="A29" s="175"/>
      <c r="B29" s="176"/>
      <c r="C29" s="118" t="s">
        <v>19</v>
      </c>
      <c r="D29" s="115">
        <v>4</v>
      </c>
      <c r="E29" s="116">
        <v>1.4</v>
      </c>
      <c r="F29" s="114">
        <f>E29*1000</f>
        <v>1400</v>
      </c>
      <c r="G29" s="113">
        <f>D29*F29</f>
        <v>5600</v>
      </c>
      <c r="H29" s="113">
        <f>G29*12</f>
        <v>67200</v>
      </c>
      <c r="I29" s="175"/>
      <c r="J29" s="175"/>
      <c r="K29" s="175"/>
      <c r="L29" s="175"/>
      <c r="M29" s="175"/>
      <c r="N29" s="175"/>
    </row>
    <row r="30" spans="1:14" x14ac:dyDescent="0.25">
      <c r="A30" s="175"/>
      <c r="B30" s="176"/>
      <c r="C30" s="118" t="s">
        <v>7</v>
      </c>
      <c r="D30" s="115">
        <v>5</v>
      </c>
      <c r="E30" s="116">
        <v>1.1000000000000001</v>
      </c>
      <c r="F30" s="114">
        <f>E30*1000</f>
        <v>1100</v>
      </c>
      <c r="G30" s="113">
        <f>D30*F30</f>
        <v>5500</v>
      </c>
      <c r="H30" s="113">
        <f>G30*12</f>
        <v>66000</v>
      </c>
      <c r="I30" s="175"/>
      <c r="J30" s="175"/>
      <c r="K30" s="175"/>
      <c r="L30" s="175"/>
      <c r="M30" s="175"/>
      <c r="N30" s="175"/>
    </row>
    <row r="31" spans="1:14" s="22" customFormat="1" ht="45" x14ac:dyDescent="0.25">
      <c r="A31" s="179"/>
      <c r="B31" s="180" t="s">
        <v>171</v>
      </c>
      <c r="C31" s="123" t="s">
        <v>196</v>
      </c>
      <c r="D31" s="131">
        <f>D32+D33+D34+D39</f>
        <v>40</v>
      </c>
      <c r="E31" s="135"/>
      <c r="F31" s="131"/>
      <c r="G31" s="132">
        <f>G32+G33+G34+G39</f>
        <v>53250</v>
      </c>
      <c r="H31" s="132">
        <f>H32+H33+H34+H39</f>
        <v>639000</v>
      </c>
      <c r="I31" s="175"/>
      <c r="J31" s="175"/>
      <c r="K31" s="175"/>
      <c r="L31" s="175"/>
      <c r="M31" s="175"/>
      <c r="N31" s="175"/>
    </row>
    <row r="32" spans="1:14" x14ac:dyDescent="0.25">
      <c r="A32" s="175"/>
      <c r="B32" s="176"/>
      <c r="C32" s="118" t="s">
        <v>23</v>
      </c>
      <c r="D32" s="115">
        <v>1</v>
      </c>
      <c r="E32" s="116">
        <v>3.6</v>
      </c>
      <c r="F32" s="114">
        <f>E32*1000</f>
        <v>3600</v>
      </c>
      <c r="G32" s="114">
        <f>D32*F32</f>
        <v>3600</v>
      </c>
      <c r="H32" s="113">
        <f>G32*12</f>
        <v>43200</v>
      </c>
      <c r="I32" s="175"/>
      <c r="J32" s="175"/>
      <c r="K32" s="175"/>
      <c r="L32" s="175"/>
      <c r="M32" s="175"/>
      <c r="N32" s="175"/>
    </row>
    <row r="33" spans="1:14" x14ac:dyDescent="0.25">
      <c r="A33" s="175"/>
      <c r="B33" s="176"/>
      <c r="C33" s="118" t="s">
        <v>24</v>
      </c>
      <c r="D33" s="115">
        <v>1</v>
      </c>
      <c r="E33" s="116">
        <v>2.6</v>
      </c>
      <c r="F33" s="114">
        <f>E33*1000</f>
        <v>2600</v>
      </c>
      <c r="G33" s="113">
        <f>D33*F33</f>
        <v>2600</v>
      </c>
      <c r="H33" s="113">
        <f>G33*12</f>
        <v>31200</v>
      </c>
      <c r="I33" s="175"/>
      <c r="J33" s="175"/>
      <c r="K33" s="175"/>
      <c r="L33" s="175"/>
      <c r="M33" s="175"/>
      <c r="N33" s="175"/>
    </row>
    <row r="34" spans="1:14" s="22" customFormat="1" ht="30" x14ac:dyDescent="0.25">
      <c r="A34" s="184"/>
      <c r="B34" s="185">
        <v>1</v>
      </c>
      <c r="C34" s="124" t="s">
        <v>197</v>
      </c>
      <c r="D34" s="125">
        <f>SUM(D35:D38)</f>
        <v>22</v>
      </c>
      <c r="E34" s="126"/>
      <c r="F34" s="114"/>
      <c r="G34" s="127">
        <f>SUM(G35:G38)</f>
        <v>27150</v>
      </c>
      <c r="H34" s="127">
        <f>SUM(H35:H38)</f>
        <v>325800</v>
      </c>
      <c r="I34" s="175"/>
      <c r="J34" s="175"/>
      <c r="K34" s="175"/>
      <c r="L34" s="175"/>
      <c r="M34" s="175"/>
      <c r="N34" s="175"/>
    </row>
    <row r="35" spans="1:14" ht="17.25" customHeight="1" x14ac:dyDescent="0.25">
      <c r="A35" s="175"/>
      <c r="B35" s="176"/>
      <c r="C35" s="118" t="s">
        <v>18</v>
      </c>
      <c r="D35" s="115">
        <v>1</v>
      </c>
      <c r="E35" s="116">
        <v>2.4</v>
      </c>
      <c r="F35" s="114">
        <f>E35*1000</f>
        <v>2400</v>
      </c>
      <c r="G35" s="113">
        <f>D35*F35</f>
        <v>2400</v>
      </c>
      <c r="H35" s="113">
        <f>G35*12</f>
        <v>28800</v>
      </c>
      <c r="I35" s="175"/>
      <c r="J35" s="175"/>
      <c r="K35" s="175"/>
      <c r="L35" s="175"/>
      <c r="M35" s="175"/>
      <c r="N35" s="175"/>
    </row>
    <row r="36" spans="1:14" x14ac:dyDescent="0.25">
      <c r="A36" s="175"/>
      <c r="B36" s="176"/>
      <c r="C36" s="118" t="s">
        <v>19</v>
      </c>
      <c r="D36" s="115">
        <v>7</v>
      </c>
      <c r="E36" s="116">
        <v>1.4</v>
      </c>
      <c r="F36" s="114">
        <f>E36*1000</f>
        <v>1400</v>
      </c>
      <c r="G36" s="113">
        <f>D36*F36</f>
        <v>9800</v>
      </c>
      <c r="H36" s="113">
        <f>G36*12</f>
        <v>117600</v>
      </c>
      <c r="I36" s="175"/>
      <c r="J36" s="175"/>
      <c r="K36" s="175"/>
      <c r="L36" s="175"/>
      <c r="M36" s="175"/>
      <c r="N36" s="175"/>
    </row>
    <row r="37" spans="1:14" x14ac:dyDescent="0.25">
      <c r="A37" s="175"/>
      <c r="B37" s="176"/>
      <c r="C37" s="118" t="s">
        <v>7</v>
      </c>
      <c r="D37" s="115">
        <v>11</v>
      </c>
      <c r="E37" s="116">
        <v>1.1000000000000001</v>
      </c>
      <c r="F37" s="114">
        <f>E37*1000</f>
        <v>1100</v>
      </c>
      <c r="G37" s="113">
        <f>D37*F37</f>
        <v>12100</v>
      </c>
      <c r="H37" s="113">
        <f>G37*12</f>
        <v>145200</v>
      </c>
      <c r="I37" s="175"/>
      <c r="J37" s="175"/>
      <c r="K37" s="175"/>
      <c r="L37" s="175"/>
      <c r="M37" s="175"/>
      <c r="N37" s="175"/>
    </row>
    <row r="38" spans="1:14" x14ac:dyDescent="0.25">
      <c r="A38" s="175"/>
      <c r="B38" s="176"/>
      <c r="C38" s="118" t="s">
        <v>8</v>
      </c>
      <c r="D38" s="115">
        <v>3</v>
      </c>
      <c r="E38" s="116">
        <v>0.95</v>
      </c>
      <c r="F38" s="114">
        <f>E38*1000</f>
        <v>950</v>
      </c>
      <c r="G38" s="113">
        <f>D38*F38</f>
        <v>2850</v>
      </c>
      <c r="H38" s="113">
        <f>G38*12</f>
        <v>34200</v>
      </c>
      <c r="I38" s="175"/>
      <c r="J38" s="175"/>
      <c r="K38" s="175"/>
      <c r="L38" s="175"/>
      <c r="M38" s="175"/>
      <c r="N38" s="175"/>
    </row>
    <row r="39" spans="1:14" s="22" customFormat="1" ht="60" x14ac:dyDescent="0.25">
      <c r="A39" s="184"/>
      <c r="B39" s="185">
        <v>2</v>
      </c>
      <c r="C39" s="124" t="s">
        <v>198</v>
      </c>
      <c r="D39" s="125">
        <f>SUM(D40:D43)</f>
        <v>16</v>
      </c>
      <c r="E39" s="126"/>
      <c r="F39" s="114"/>
      <c r="G39" s="127">
        <f>SUM(G40:G43)</f>
        <v>19900</v>
      </c>
      <c r="H39" s="127">
        <f>SUM(H40:H43)</f>
        <v>238800</v>
      </c>
      <c r="I39" s="175"/>
      <c r="J39" s="175"/>
      <c r="K39" s="175"/>
      <c r="L39" s="175"/>
      <c r="M39" s="175"/>
      <c r="N39" s="175"/>
    </row>
    <row r="40" spans="1:14" x14ac:dyDescent="0.25">
      <c r="A40" s="175"/>
      <c r="B40" s="176"/>
      <c r="C40" s="118" t="s">
        <v>18</v>
      </c>
      <c r="D40" s="115">
        <v>1</v>
      </c>
      <c r="E40" s="116">
        <v>2.5</v>
      </c>
      <c r="F40" s="114">
        <f>E40*1000</f>
        <v>2500</v>
      </c>
      <c r="G40" s="113">
        <f>D40*F40</f>
        <v>2500</v>
      </c>
      <c r="H40" s="113">
        <f>G40*12</f>
        <v>30000</v>
      </c>
      <c r="I40" s="175"/>
      <c r="J40" s="175"/>
      <c r="K40" s="175"/>
      <c r="L40" s="175"/>
      <c r="M40" s="175"/>
      <c r="N40" s="175"/>
    </row>
    <row r="41" spans="1:14" x14ac:dyDescent="0.25">
      <c r="A41" s="175"/>
      <c r="B41" s="176"/>
      <c r="C41" s="118" t="s">
        <v>19</v>
      </c>
      <c r="D41" s="115">
        <v>5</v>
      </c>
      <c r="E41" s="116">
        <v>1.4</v>
      </c>
      <c r="F41" s="114">
        <f>E41*1000</f>
        <v>1400</v>
      </c>
      <c r="G41" s="113">
        <f>D41*F41</f>
        <v>7000</v>
      </c>
      <c r="H41" s="113">
        <f>G41*12</f>
        <v>84000</v>
      </c>
      <c r="I41" s="175"/>
      <c r="J41" s="175"/>
      <c r="K41" s="175"/>
      <c r="L41" s="175"/>
      <c r="M41" s="175"/>
      <c r="N41" s="175"/>
    </row>
    <row r="42" spans="1:14" x14ac:dyDescent="0.25">
      <c r="A42" s="175"/>
      <c r="B42" s="176"/>
      <c r="C42" s="118" t="s">
        <v>7</v>
      </c>
      <c r="D42" s="115">
        <v>6</v>
      </c>
      <c r="E42" s="116">
        <v>1.1000000000000001</v>
      </c>
      <c r="F42" s="114">
        <f>E42*1000</f>
        <v>1100</v>
      </c>
      <c r="G42" s="113">
        <f>D42*F42</f>
        <v>6600</v>
      </c>
      <c r="H42" s="113">
        <f>G42*12</f>
        <v>79200</v>
      </c>
      <c r="I42" s="175"/>
      <c r="J42" s="175"/>
      <c r="K42" s="175"/>
      <c r="L42" s="175"/>
      <c r="M42" s="175"/>
      <c r="N42" s="175"/>
    </row>
    <row r="43" spans="1:14" x14ac:dyDescent="0.25">
      <c r="A43" s="175"/>
      <c r="B43" s="176"/>
      <c r="C43" s="118" t="s">
        <v>8</v>
      </c>
      <c r="D43" s="115">
        <v>4</v>
      </c>
      <c r="E43" s="116">
        <v>0.95</v>
      </c>
      <c r="F43" s="114">
        <f>E43*1000</f>
        <v>950</v>
      </c>
      <c r="G43" s="113">
        <f>D43*F43</f>
        <v>3800</v>
      </c>
      <c r="H43" s="113">
        <f>G43*12</f>
        <v>45600</v>
      </c>
      <c r="I43" s="175"/>
      <c r="J43" s="175"/>
      <c r="K43" s="175"/>
      <c r="L43" s="175"/>
      <c r="M43" s="175"/>
      <c r="N43" s="175"/>
    </row>
    <row r="44" spans="1:14" s="22" customFormat="1" ht="63" x14ac:dyDescent="0.25">
      <c r="A44" s="179"/>
      <c r="B44" s="180" t="s">
        <v>172</v>
      </c>
      <c r="C44" s="128" t="s">
        <v>199</v>
      </c>
      <c r="D44" s="131">
        <f>D45+D46+D47+D51</f>
        <v>20</v>
      </c>
      <c r="E44" s="131"/>
      <c r="F44" s="131"/>
      <c r="G44" s="132">
        <f>G45+G46+G47+G51</f>
        <v>32000</v>
      </c>
      <c r="H44" s="132">
        <f>H45+H46+H47+H51</f>
        <v>384000</v>
      </c>
      <c r="I44" s="175"/>
      <c r="J44" s="175"/>
      <c r="K44" s="175"/>
      <c r="L44" s="175"/>
      <c r="M44" s="175"/>
      <c r="N44" s="175"/>
    </row>
    <row r="45" spans="1:14" x14ac:dyDescent="0.25">
      <c r="A45" s="175"/>
      <c r="B45" s="176"/>
      <c r="C45" s="110" t="s">
        <v>28</v>
      </c>
      <c r="D45" s="115">
        <v>1</v>
      </c>
      <c r="E45" s="112">
        <v>3.6</v>
      </c>
      <c r="F45" s="114">
        <f>E45*1000</f>
        <v>3600</v>
      </c>
      <c r="G45" s="114">
        <f>D45*F45</f>
        <v>3600</v>
      </c>
      <c r="H45" s="113">
        <f>G45*12</f>
        <v>43200</v>
      </c>
      <c r="I45" s="175"/>
      <c r="J45" s="175"/>
      <c r="K45" s="175"/>
      <c r="L45" s="175"/>
      <c r="M45" s="175"/>
      <c r="N45" s="175"/>
    </row>
    <row r="46" spans="1:14" x14ac:dyDescent="0.25">
      <c r="A46" s="175"/>
      <c r="B46" s="176"/>
      <c r="C46" s="110" t="s">
        <v>24</v>
      </c>
      <c r="D46" s="115">
        <v>1</v>
      </c>
      <c r="E46" s="112">
        <v>2.6</v>
      </c>
      <c r="F46" s="114">
        <f>E46*1000</f>
        <v>2600</v>
      </c>
      <c r="G46" s="114">
        <f>D46*F46</f>
        <v>2600</v>
      </c>
      <c r="H46" s="113">
        <f>G46*12</f>
        <v>31200</v>
      </c>
      <c r="I46" s="175"/>
      <c r="J46" s="175"/>
      <c r="K46" s="175"/>
      <c r="L46" s="175"/>
      <c r="M46" s="175"/>
      <c r="N46" s="175"/>
    </row>
    <row r="47" spans="1:14" s="22" customFormat="1" x14ac:dyDescent="0.25">
      <c r="A47" s="184"/>
      <c r="B47" s="185">
        <v>1</v>
      </c>
      <c r="C47" s="129" t="s">
        <v>200</v>
      </c>
      <c r="D47" s="125">
        <f>SUM(D48:D50)</f>
        <v>8</v>
      </c>
      <c r="E47" s="130"/>
      <c r="F47" s="114"/>
      <c r="G47" s="121">
        <f>SUM(G48:G50)</f>
        <v>10700</v>
      </c>
      <c r="H47" s="121">
        <f>SUM(H48:H50)</f>
        <v>128400</v>
      </c>
      <c r="I47" s="175"/>
      <c r="J47" s="175"/>
      <c r="K47" s="175"/>
      <c r="L47" s="175"/>
      <c r="M47" s="175"/>
      <c r="N47" s="175"/>
    </row>
    <row r="48" spans="1:14" x14ac:dyDescent="0.25">
      <c r="A48" s="175"/>
      <c r="B48" s="176"/>
      <c r="C48" s="110" t="s">
        <v>18</v>
      </c>
      <c r="D48" s="115">
        <v>1</v>
      </c>
      <c r="E48" s="112">
        <v>2.4</v>
      </c>
      <c r="F48" s="114">
        <f>E48*1000</f>
        <v>2400</v>
      </c>
      <c r="G48" s="114">
        <f>D48*F48</f>
        <v>2400</v>
      </c>
      <c r="H48" s="113">
        <f>G48*12</f>
        <v>28800</v>
      </c>
      <c r="I48" s="175"/>
      <c r="J48" s="175"/>
      <c r="K48" s="175"/>
      <c r="L48" s="175"/>
      <c r="M48" s="175"/>
      <c r="N48" s="175"/>
    </row>
    <row r="49" spans="1:14" x14ac:dyDescent="0.25">
      <c r="A49" s="175"/>
      <c r="B49" s="176"/>
      <c r="C49" s="110" t="s">
        <v>19</v>
      </c>
      <c r="D49" s="115">
        <v>2</v>
      </c>
      <c r="E49" s="116">
        <v>1.4</v>
      </c>
      <c r="F49" s="114">
        <f>E49*1000</f>
        <v>1400</v>
      </c>
      <c r="G49" s="114">
        <f>D49*F49</f>
        <v>2800</v>
      </c>
      <c r="H49" s="113">
        <f>G49*12</f>
        <v>33600</v>
      </c>
      <c r="I49" s="175"/>
      <c r="J49" s="175"/>
      <c r="K49" s="175"/>
      <c r="L49" s="175"/>
      <c r="M49" s="175"/>
      <c r="N49" s="175"/>
    </row>
    <row r="50" spans="1:14" x14ac:dyDescent="0.25">
      <c r="A50" s="175"/>
      <c r="B50" s="176"/>
      <c r="C50" s="118" t="s">
        <v>7</v>
      </c>
      <c r="D50" s="115">
        <v>5</v>
      </c>
      <c r="E50" s="116">
        <v>1.1000000000000001</v>
      </c>
      <c r="F50" s="114">
        <f>E50*1000</f>
        <v>1100</v>
      </c>
      <c r="G50" s="114">
        <f>D50*F50</f>
        <v>5500</v>
      </c>
      <c r="H50" s="113">
        <f>G50*12</f>
        <v>66000</v>
      </c>
      <c r="I50" s="175"/>
      <c r="J50" s="175"/>
      <c r="K50" s="175"/>
      <c r="L50" s="175"/>
      <c r="M50" s="175"/>
      <c r="N50" s="175"/>
    </row>
    <row r="51" spans="1:14" s="22" customFormat="1" ht="30" x14ac:dyDescent="0.25">
      <c r="A51" s="184"/>
      <c r="B51" s="185">
        <v>2</v>
      </c>
      <c r="C51" s="129" t="s">
        <v>201</v>
      </c>
      <c r="D51" s="125">
        <f>SUM(D52:D53)</f>
        <v>10</v>
      </c>
      <c r="E51" s="126"/>
      <c r="F51" s="114"/>
      <c r="G51" s="127">
        <f>SUM(G52:G53)</f>
        <v>15100</v>
      </c>
      <c r="H51" s="127">
        <f>SUM(H52:H53)</f>
        <v>181200</v>
      </c>
      <c r="I51" s="175"/>
      <c r="J51" s="175"/>
      <c r="K51" s="175"/>
      <c r="L51" s="175"/>
      <c r="M51" s="175"/>
      <c r="N51" s="175"/>
    </row>
    <row r="52" spans="1:14" x14ac:dyDescent="0.25">
      <c r="A52" s="175"/>
      <c r="B52" s="176"/>
      <c r="C52" s="110" t="s">
        <v>18</v>
      </c>
      <c r="D52" s="115">
        <v>1</v>
      </c>
      <c r="E52" s="116">
        <v>2.5</v>
      </c>
      <c r="F52" s="114">
        <f>E52*1000</f>
        <v>2500</v>
      </c>
      <c r="G52" s="114">
        <f>D52*F52</f>
        <v>2500</v>
      </c>
      <c r="H52" s="113">
        <f>G52*12</f>
        <v>30000</v>
      </c>
      <c r="I52" s="175"/>
      <c r="J52" s="175"/>
      <c r="K52" s="175"/>
      <c r="L52" s="175"/>
      <c r="M52" s="175"/>
      <c r="N52" s="175"/>
    </row>
    <row r="53" spans="1:14" x14ac:dyDescent="0.25">
      <c r="A53" s="175"/>
      <c r="B53" s="176"/>
      <c r="C53" s="110" t="s">
        <v>19</v>
      </c>
      <c r="D53" s="115">
        <v>9</v>
      </c>
      <c r="E53" s="116">
        <v>1.4</v>
      </c>
      <c r="F53" s="114">
        <f>E53*1000</f>
        <v>1400</v>
      </c>
      <c r="G53" s="114">
        <f>D53*F53</f>
        <v>12600</v>
      </c>
      <c r="H53" s="113">
        <f>G53*12</f>
        <v>151200</v>
      </c>
      <c r="I53" s="175"/>
      <c r="J53" s="175"/>
      <c r="K53" s="175"/>
      <c r="L53" s="175"/>
      <c r="M53" s="175"/>
      <c r="N53" s="175"/>
    </row>
    <row r="54" spans="1:14" s="22" customFormat="1" ht="47.25" x14ac:dyDescent="0.25">
      <c r="A54" s="179"/>
      <c r="B54" s="180" t="s">
        <v>173</v>
      </c>
      <c r="C54" s="128" t="s">
        <v>202</v>
      </c>
      <c r="D54" s="131">
        <f>D55+D56+D57+D61+D65</f>
        <v>57</v>
      </c>
      <c r="E54" s="131"/>
      <c r="F54" s="131"/>
      <c r="G54" s="132">
        <f>G55+G56+G57+G61+G65</f>
        <v>81450</v>
      </c>
      <c r="H54" s="132">
        <f>H55+H56+H57+H61+H65</f>
        <v>977400</v>
      </c>
      <c r="I54" s="175"/>
      <c r="J54" s="175"/>
      <c r="K54" s="175"/>
      <c r="L54" s="175"/>
      <c r="M54" s="175"/>
      <c r="N54" s="175"/>
    </row>
    <row r="55" spans="1:14" x14ac:dyDescent="0.25">
      <c r="A55" s="175"/>
      <c r="B55" s="176"/>
      <c r="C55" s="110" t="s">
        <v>28</v>
      </c>
      <c r="D55" s="115">
        <v>1</v>
      </c>
      <c r="E55" s="112">
        <v>3.6</v>
      </c>
      <c r="F55" s="114">
        <f>E55*1000</f>
        <v>3600</v>
      </c>
      <c r="G55" s="114">
        <f>D55*F55</f>
        <v>3600</v>
      </c>
      <c r="H55" s="113">
        <f>G55*12</f>
        <v>43200</v>
      </c>
      <c r="I55" s="175"/>
      <c r="J55" s="175"/>
      <c r="K55" s="175"/>
      <c r="L55" s="175"/>
      <c r="M55" s="175"/>
      <c r="N55" s="175"/>
    </row>
    <row r="56" spans="1:14" x14ac:dyDescent="0.25">
      <c r="A56" s="175"/>
      <c r="B56" s="176"/>
      <c r="C56" s="110" t="s">
        <v>24</v>
      </c>
      <c r="D56" s="115">
        <v>1</v>
      </c>
      <c r="E56" s="112">
        <v>2.6</v>
      </c>
      <c r="F56" s="114">
        <f>E56*1000</f>
        <v>2600</v>
      </c>
      <c r="G56" s="114">
        <f>D56*F56</f>
        <v>2600</v>
      </c>
      <c r="H56" s="113">
        <f>G56*12</f>
        <v>31200</v>
      </c>
      <c r="I56" s="175"/>
      <c r="J56" s="175"/>
      <c r="K56" s="175"/>
      <c r="L56" s="175"/>
      <c r="M56" s="175"/>
      <c r="N56" s="175"/>
    </row>
    <row r="57" spans="1:14" s="22" customFormat="1" x14ac:dyDescent="0.25">
      <c r="A57" s="184"/>
      <c r="B57" s="185">
        <v>1</v>
      </c>
      <c r="C57" s="133" t="s">
        <v>203</v>
      </c>
      <c r="D57" s="125">
        <f>SUM(D58:D60)</f>
        <v>10</v>
      </c>
      <c r="E57" s="122"/>
      <c r="F57" s="114"/>
      <c r="G57" s="127">
        <f>SUM(G58:G60)</f>
        <v>13500</v>
      </c>
      <c r="H57" s="127">
        <f>SUM(H58:H60)</f>
        <v>162000</v>
      </c>
      <c r="I57" s="175"/>
      <c r="J57" s="175"/>
      <c r="K57" s="175"/>
      <c r="L57" s="175"/>
      <c r="M57" s="175"/>
      <c r="N57" s="175"/>
    </row>
    <row r="58" spans="1:14" x14ac:dyDescent="0.25">
      <c r="A58" s="175"/>
      <c r="B58" s="176"/>
      <c r="C58" s="110" t="s">
        <v>18</v>
      </c>
      <c r="D58" s="115">
        <v>1</v>
      </c>
      <c r="E58" s="112">
        <v>2.4</v>
      </c>
      <c r="F58" s="114">
        <f>E58*1000</f>
        <v>2400</v>
      </c>
      <c r="G58" s="114">
        <f>D58*F58</f>
        <v>2400</v>
      </c>
      <c r="H58" s="113">
        <f>G58*12</f>
        <v>28800</v>
      </c>
      <c r="I58" s="175"/>
      <c r="J58" s="175"/>
      <c r="K58" s="175"/>
      <c r="L58" s="175"/>
      <c r="M58" s="175"/>
      <c r="N58" s="175"/>
    </row>
    <row r="59" spans="1:14" x14ac:dyDescent="0.25">
      <c r="A59" s="175"/>
      <c r="B59" s="176"/>
      <c r="C59" s="110" t="s">
        <v>19</v>
      </c>
      <c r="D59" s="115">
        <v>4</v>
      </c>
      <c r="E59" s="116">
        <v>1.4</v>
      </c>
      <c r="F59" s="114">
        <f>E59*1000</f>
        <v>1400</v>
      </c>
      <c r="G59" s="114">
        <f>D59*F59</f>
        <v>5600</v>
      </c>
      <c r="H59" s="113">
        <f>G59*12</f>
        <v>67200</v>
      </c>
      <c r="I59" s="175"/>
      <c r="J59" s="175"/>
      <c r="K59" s="175"/>
      <c r="L59" s="175"/>
      <c r="M59" s="175"/>
      <c r="N59" s="175"/>
    </row>
    <row r="60" spans="1:14" x14ac:dyDescent="0.25">
      <c r="A60" s="175"/>
      <c r="B60" s="176"/>
      <c r="C60" s="118" t="s">
        <v>7</v>
      </c>
      <c r="D60" s="115">
        <v>5</v>
      </c>
      <c r="E60" s="116">
        <v>1.1000000000000001</v>
      </c>
      <c r="F60" s="114">
        <f>E60*1000</f>
        <v>1100</v>
      </c>
      <c r="G60" s="114">
        <f>D60*F60</f>
        <v>5500</v>
      </c>
      <c r="H60" s="113">
        <f>G60*12</f>
        <v>66000</v>
      </c>
      <c r="I60" s="175"/>
      <c r="J60" s="175"/>
      <c r="K60" s="175"/>
      <c r="L60" s="175"/>
      <c r="M60" s="175"/>
      <c r="N60" s="175"/>
    </row>
    <row r="61" spans="1:14" s="22" customFormat="1" ht="30" x14ac:dyDescent="0.25">
      <c r="A61" s="184"/>
      <c r="B61" s="185">
        <v>2</v>
      </c>
      <c r="C61" s="133" t="s">
        <v>204</v>
      </c>
      <c r="D61" s="125">
        <f>SUM(D62:D64)</f>
        <v>36</v>
      </c>
      <c r="E61" s="125"/>
      <c r="F61" s="114"/>
      <c r="G61" s="127">
        <f>SUM(G62:G64)</f>
        <v>48500</v>
      </c>
      <c r="H61" s="127">
        <f>SUM(H62:H64)</f>
        <v>582000</v>
      </c>
      <c r="I61" s="175"/>
      <c r="J61" s="175"/>
      <c r="K61" s="175"/>
      <c r="L61" s="175"/>
      <c r="M61" s="175"/>
      <c r="N61" s="175"/>
    </row>
    <row r="62" spans="1:14" x14ac:dyDescent="0.25">
      <c r="A62" s="175"/>
      <c r="B62" s="176"/>
      <c r="C62" s="110" t="s">
        <v>18</v>
      </c>
      <c r="D62" s="115">
        <v>1</v>
      </c>
      <c r="E62" s="116">
        <v>2.5</v>
      </c>
      <c r="F62" s="114">
        <f>E62*1000</f>
        <v>2500</v>
      </c>
      <c r="G62" s="114">
        <f>D62*F62</f>
        <v>2500</v>
      </c>
      <c r="H62" s="113">
        <f>G62*12</f>
        <v>30000</v>
      </c>
      <c r="I62" s="175"/>
      <c r="J62" s="175"/>
      <c r="K62" s="175"/>
      <c r="L62" s="175"/>
      <c r="M62" s="175"/>
      <c r="N62" s="175"/>
    </row>
    <row r="63" spans="1:14" x14ac:dyDescent="0.25">
      <c r="A63" s="175"/>
      <c r="B63" s="176"/>
      <c r="C63" s="110" t="s">
        <v>19</v>
      </c>
      <c r="D63" s="115">
        <v>25</v>
      </c>
      <c r="E63" s="116">
        <v>1.4</v>
      </c>
      <c r="F63" s="114">
        <f>E63*1000</f>
        <v>1400</v>
      </c>
      <c r="G63" s="114">
        <f>D63*F63</f>
        <v>35000</v>
      </c>
      <c r="H63" s="113">
        <f>G63*12</f>
        <v>420000</v>
      </c>
      <c r="I63" s="175"/>
      <c r="J63" s="175"/>
      <c r="K63" s="175"/>
      <c r="L63" s="175"/>
      <c r="M63" s="175"/>
      <c r="N63" s="175"/>
    </row>
    <row r="64" spans="1:14" x14ac:dyDescent="0.25">
      <c r="A64" s="175"/>
      <c r="B64" s="176"/>
      <c r="C64" s="118" t="s">
        <v>7</v>
      </c>
      <c r="D64" s="115">
        <v>10</v>
      </c>
      <c r="E64" s="116">
        <v>1.1000000000000001</v>
      </c>
      <c r="F64" s="114">
        <f>E64*1000</f>
        <v>1100</v>
      </c>
      <c r="G64" s="114">
        <f>D64*F64</f>
        <v>11000</v>
      </c>
      <c r="H64" s="113">
        <f>G64*12</f>
        <v>132000</v>
      </c>
      <c r="I64" s="175"/>
      <c r="J64" s="175"/>
      <c r="K64" s="175"/>
      <c r="L64" s="175"/>
      <c r="M64" s="175"/>
      <c r="N64" s="175"/>
    </row>
    <row r="65" spans="1:14" s="22" customFormat="1" ht="45" x14ac:dyDescent="0.25">
      <c r="A65" s="184"/>
      <c r="B65" s="185">
        <v>3</v>
      </c>
      <c r="C65" s="133" t="s">
        <v>205</v>
      </c>
      <c r="D65" s="125">
        <f>SUM(D66:D70)</f>
        <v>9</v>
      </c>
      <c r="E65" s="126"/>
      <c r="F65" s="114"/>
      <c r="G65" s="127">
        <f>SUM(G66:G70)</f>
        <v>13250</v>
      </c>
      <c r="H65" s="127">
        <f>SUM(H66:H70)</f>
        <v>159000</v>
      </c>
      <c r="I65" s="175"/>
      <c r="J65" s="175"/>
      <c r="K65" s="175"/>
      <c r="L65" s="175"/>
      <c r="M65" s="175"/>
      <c r="N65" s="175"/>
    </row>
    <row r="66" spans="1:14" x14ac:dyDescent="0.25">
      <c r="A66" s="175"/>
      <c r="B66" s="176"/>
      <c r="C66" s="110" t="s">
        <v>18</v>
      </c>
      <c r="D66" s="115">
        <v>1</v>
      </c>
      <c r="E66" s="116">
        <v>2.5</v>
      </c>
      <c r="F66" s="114">
        <f>E66*1000</f>
        <v>2500</v>
      </c>
      <c r="G66" s="114">
        <f>D66*F66</f>
        <v>2500</v>
      </c>
      <c r="H66" s="113">
        <f>G66*12</f>
        <v>30000</v>
      </c>
      <c r="I66" s="175"/>
      <c r="J66" s="175"/>
      <c r="K66" s="175"/>
      <c r="L66" s="175"/>
      <c r="M66" s="175"/>
      <c r="N66" s="175"/>
    </row>
    <row r="67" spans="1:14" x14ac:dyDescent="0.25">
      <c r="A67" s="175"/>
      <c r="B67" s="176"/>
      <c r="C67" s="110" t="s">
        <v>19</v>
      </c>
      <c r="D67" s="115">
        <v>1</v>
      </c>
      <c r="E67" s="116">
        <v>2</v>
      </c>
      <c r="F67" s="114">
        <f>E67*1000</f>
        <v>2000</v>
      </c>
      <c r="G67" s="114">
        <f>D67*F67</f>
        <v>2000</v>
      </c>
      <c r="H67" s="113">
        <f>G67*12</f>
        <v>24000</v>
      </c>
      <c r="I67" s="175"/>
      <c r="J67" s="175"/>
      <c r="K67" s="175"/>
      <c r="L67" s="175"/>
      <c r="M67" s="175"/>
      <c r="N67" s="175"/>
    </row>
    <row r="68" spans="1:14" x14ac:dyDescent="0.25">
      <c r="A68" s="175"/>
      <c r="B68" s="176"/>
      <c r="C68" s="110" t="s">
        <v>19</v>
      </c>
      <c r="D68" s="115">
        <v>4</v>
      </c>
      <c r="E68" s="116">
        <v>1.4</v>
      </c>
      <c r="F68" s="114">
        <f>E68*1000</f>
        <v>1400</v>
      </c>
      <c r="G68" s="114">
        <f>D68*F68</f>
        <v>5600</v>
      </c>
      <c r="H68" s="113">
        <f>G68*12</f>
        <v>67200</v>
      </c>
      <c r="I68" s="175"/>
      <c r="J68" s="175"/>
      <c r="K68" s="175"/>
      <c r="L68" s="175"/>
      <c r="M68" s="175"/>
      <c r="N68" s="175"/>
    </row>
    <row r="69" spans="1:14" x14ac:dyDescent="0.25">
      <c r="A69" s="175"/>
      <c r="B69" s="176"/>
      <c r="C69" s="118" t="s">
        <v>7</v>
      </c>
      <c r="D69" s="115">
        <v>2</v>
      </c>
      <c r="E69" s="116">
        <v>1.1000000000000001</v>
      </c>
      <c r="F69" s="114">
        <f>E69*1000</f>
        <v>1100</v>
      </c>
      <c r="G69" s="114">
        <f>D69*F69</f>
        <v>2200</v>
      </c>
      <c r="H69" s="113">
        <f>G69*12</f>
        <v>26400</v>
      </c>
      <c r="I69" s="175"/>
      <c r="J69" s="175"/>
      <c r="K69" s="175"/>
      <c r="L69" s="175"/>
      <c r="M69" s="175"/>
      <c r="N69" s="175"/>
    </row>
    <row r="70" spans="1:14" x14ac:dyDescent="0.25">
      <c r="A70" s="175"/>
      <c r="B70" s="176"/>
      <c r="C70" s="118" t="s">
        <v>8</v>
      </c>
      <c r="D70" s="115">
        <v>1</v>
      </c>
      <c r="E70" s="116">
        <v>0.95</v>
      </c>
      <c r="F70" s="114">
        <f>E70*1000</f>
        <v>950</v>
      </c>
      <c r="G70" s="114">
        <f>D70*F70</f>
        <v>950</v>
      </c>
      <c r="H70" s="113">
        <f>G70*12</f>
        <v>11400</v>
      </c>
      <c r="I70" s="175"/>
      <c r="J70" s="175"/>
      <c r="K70" s="175"/>
      <c r="L70" s="175"/>
      <c r="M70" s="175"/>
      <c r="N70" s="175"/>
    </row>
    <row r="71" spans="1:14" s="22" customFormat="1" ht="27" customHeight="1" x14ac:dyDescent="0.25">
      <c r="A71" s="179"/>
      <c r="B71" s="180" t="s">
        <v>174</v>
      </c>
      <c r="C71" s="117" t="s">
        <v>48</v>
      </c>
      <c r="D71" s="131">
        <f>D72+D73+D78</f>
        <v>24</v>
      </c>
      <c r="E71" s="135"/>
      <c r="F71" s="131"/>
      <c r="G71" s="132">
        <f>G72+G73+G78</f>
        <v>37400</v>
      </c>
      <c r="H71" s="132">
        <f>H72++H73+H78</f>
        <v>448800</v>
      </c>
      <c r="I71" s="175"/>
      <c r="J71" s="175"/>
      <c r="K71" s="175"/>
      <c r="L71" s="175"/>
      <c r="M71" s="175"/>
      <c r="N71" s="175"/>
    </row>
    <row r="72" spans="1:14" x14ac:dyDescent="0.25">
      <c r="A72" s="175"/>
      <c r="B72" s="176"/>
      <c r="C72" s="118" t="s">
        <v>23</v>
      </c>
      <c r="D72" s="115">
        <v>1</v>
      </c>
      <c r="E72" s="116">
        <v>4.4000000000000004</v>
      </c>
      <c r="F72" s="114">
        <f>E72*1000</f>
        <v>4400</v>
      </c>
      <c r="G72" s="114">
        <f>D72*F72</f>
        <v>4400</v>
      </c>
      <c r="H72" s="113">
        <f>G72*12</f>
        <v>52800</v>
      </c>
      <c r="I72" s="175"/>
      <c r="J72" s="175"/>
      <c r="K72" s="175"/>
      <c r="L72" s="175"/>
      <c r="M72" s="175"/>
      <c r="N72" s="175"/>
    </row>
    <row r="73" spans="1:14" s="22" customFormat="1" ht="45" x14ac:dyDescent="0.25">
      <c r="A73" s="184"/>
      <c r="B73" s="185">
        <v>1</v>
      </c>
      <c r="C73" s="124" t="s">
        <v>224</v>
      </c>
      <c r="D73" s="125">
        <f>SUM(D74:D77)</f>
        <v>14</v>
      </c>
      <c r="E73" s="126"/>
      <c r="F73" s="114"/>
      <c r="G73" s="127">
        <f>SUM(G74:G77)</f>
        <v>19600</v>
      </c>
      <c r="H73" s="127">
        <f>SUM(H74:H77)</f>
        <v>235200</v>
      </c>
      <c r="I73" s="175"/>
      <c r="J73" s="175"/>
      <c r="K73" s="175"/>
      <c r="L73" s="175"/>
      <c r="M73" s="175"/>
      <c r="N73" s="175"/>
    </row>
    <row r="74" spans="1:14" x14ac:dyDescent="0.25">
      <c r="A74" s="175"/>
      <c r="B74" s="176"/>
      <c r="C74" s="118" t="s">
        <v>18</v>
      </c>
      <c r="D74" s="115">
        <v>1</v>
      </c>
      <c r="E74" s="116">
        <v>2.5</v>
      </c>
      <c r="F74" s="114">
        <f>E74*1000</f>
        <v>2500</v>
      </c>
      <c r="G74" s="113">
        <f>D74*F74</f>
        <v>2500</v>
      </c>
      <c r="H74" s="113">
        <f>G74*12</f>
        <v>30000</v>
      </c>
      <c r="I74" s="175"/>
      <c r="J74" s="175"/>
      <c r="K74" s="175"/>
      <c r="L74" s="175"/>
      <c r="M74" s="175"/>
      <c r="N74" s="175"/>
    </row>
    <row r="75" spans="1:14" x14ac:dyDescent="0.25">
      <c r="A75" s="175"/>
      <c r="B75" s="176"/>
      <c r="C75" s="118" t="s">
        <v>19</v>
      </c>
      <c r="D75" s="115">
        <v>1</v>
      </c>
      <c r="E75" s="116">
        <v>1.5</v>
      </c>
      <c r="F75" s="114">
        <f>E75*1000</f>
        <v>1500</v>
      </c>
      <c r="G75" s="113">
        <f>D75*F75</f>
        <v>1500</v>
      </c>
      <c r="H75" s="113">
        <f>G75*12</f>
        <v>18000</v>
      </c>
      <c r="I75" s="175"/>
      <c r="J75" s="175"/>
      <c r="K75" s="175"/>
      <c r="L75" s="175"/>
      <c r="M75" s="175"/>
      <c r="N75" s="175"/>
    </row>
    <row r="76" spans="1:14" x14ac:dyDescent="0.25">
      <c r="A76" s="175"/>
      <c r="B76" s="176"/>
      <c r="C76" s="118" t="s">
        <v>19</v>
      </c>
      <c r="D76" s="115">
        <v>8</v>
      </c>
      <c r="E76" s="116">
        <v>1.4</v>
      </c>
      <c r="F76" s="114">
        <f>E76*1000</f>
        <v>1400</v>
      </c>
      <c r="G76" s="113">
        <f>D76*F76</f>
        <v>11200</v>
      </c>
      <c r="H76" s="113">
        <f>G76*12</f>
        <v>134400</v>
      </c>
      <c r="I76" s="175"/>
      <c r="J76" s="175"/>
      <c r="K76" s="175"/>
      <c r="L76" s="175"/>
      <c r="M76" s="175"/>
      <c r="N76" s="175"/>
    </row>
    <row r="77" spans="1:14" x14ac:dyDescent="0.25">
      <c r="A77" s="175"/>
      <c r="B77" s="176"/>
      <c r="C77" s="118" t="s">
        <v>7</v>
      </c>
      <c r="D77" s="115">
        <v>4</v>
      </c>
      <c r="E77" s="116">
        <v>1.1000000000000001</v>
      </c>
      <c r="F77" s="114">
        <f>E77*1000</f>
        <v>1100</v>
      </c>
      <c r="G77" s="113">
        <f>D77*F77</f>
        <v>4400</v>
      </c>
      <c r="H77" s="113">
        <f>G77*12</f>
        <v>52800</v>
      </c>
      <c r="I77" s="175"/>
      <c r="J77" s="175"/>
      <c r="K77" s="175"/>
      <c r="L77" s="175"/>
      <c r="M77" s="175"/>
      <c r="N77" s="175"/>
    </row>
    <row r="78" spans="1:14" s="22" customFormat="1" ht="30" x14ac:dyDescent="0.25">
      <c r="A78" s="184"/>
      <c r="B78" s="185">
        <v>2</v>
      </c>
      <c r="C78" s="124" t="s">
        <v>50</v>
      </c>
      <c r="D78" s="125">
        <f>SUM(D79:D81)</f>
        <v>9</v>
      </c>
      <c r="E78" s="126"/>
      <c r="F78" s="114"/>
      <c r="G78" s="127">
        <f>SUM(G79:G81)</f>
        <v>13400</v>
      </c>
      <c r="H78" s="127">
        <f>SUM(H79:H81)</f>
        <v>160800</v>
      </c>
      <c r="I78" s="175"/>
      <c r="J78" s="175"/>
      <c r="K78" s="175"/>
      <c r="L78" s="175"/>
      <c r="M78" s="175"/>
      <c r="N78" s="175"/>
    </row>
    <row r="79" spans="1:14" x14ac:dyDescent="0.25">
      <c r="A79" s="175"/>
      <c r="B79" s="176"/>
      <c r="C79" s="118" t="s">
        <v>18</v>
      </c>
      <c r="D79" s="115">
        <v>1</v>
      </c>
      <c r="E79" s="116">
        <v>2.5</v>
      </c>
      <c r="F79" s="114">
        <f>E79*1000</f>
        <v>2500</v>
      </c>
      <c r="G79" s="113">
        <f>D79*F79</f>
        <v>2500</v>
      </c>
      <c r="H79" s="113">
        <f>G79*12</f>
        <v>30000</v>
      </c>
      <c r="I79" s="175"/>
      <c r="J79" s="175"/>
      <c r="K79" s="175"/>
      <c r="L79" s="175"/>
      <c r="M79" s="175"/>
      <c r="N79" s="175"/>
    </row>
    <row r="80" spans="1:14" ht="17.25" customHeight="1" x14ac:dyDescent="0.25">
      <c r="A80" s="175"/>
      <c r="B80" s="176"/>
      <c r="C80" s="118" t="s">
        <v>19</v>
      </c>
      <c r="D80" s="115">
        <v>7</v>
      </c>
      <c r="E80" s="116">
        <v>1.4</v>
      </c>
      <c r="F80" s="114">
        <f>E80*1000</f>
        <v>1400</v>
      </c>
      <c r="G80" s="113">
        <f>D80*F80</f>
        <v>9800</v>
      </c>
      <c r="H80" s="113">
        <f>G80*12</f>
        <v>117600</v>
      </c>
      <c r="I80" s="175"/>
      <c r="J80" s="175"/>
      <c r="K80" s="175"/>
      <c r="L80" s="175"/>
      <c r="M80" s="175"/>
      <c r="N80" s="175"/>
    </row>
    <row r="81" spans="1:14" x14ac:dyDescent="0.25">
      <c r="A81" s="175"/>
      <c r="B81" s="176"/>
      <c r="C81" s="118" t="s">
        <v>7</v>
      </c>
      <c r="D81" s="115">
        <v>1</v>
      </c>
      <c r="E81" s="116">
        <v>1.1000000000000001</v>
      </c>
      <c r="F81" s="114">
        <f>E81*1000</f>
        <v>1100</v>
      </c>
      <c r="G81" s="113">
        <f>D81*F81</f>
        <v>1100</v>
      </c>
      <c r="H81" s="113">
        <f>G81*12</f>
        <v>13200</v>
      </c>
      <c r="I81" s="175"/>
      <c r="J81" s="175"/>
      <c r="K81" s="175"/>
      <c r="L81" s="175"/>
      <c r="M81" s="175"/>
      <c r="N81" s="175"/>
    </row>
    <row r="82" spans="1:14" s="22" customFormat="1" x14ac:dyDescent="0.25">
      <c r="A82" s="179"/>
      <c r="B82" s="180" t="s">
        <v>175</v>
      </c>
      <c r="C82" s="117" t="s">
        <v>52</v>
      </c>
      <c r="D82" s="131">
        <f>D83+D84+D89+D93+D97</f>
        <v>37</v>
      </c>
      <c r="E82" s="131"/>
      <c r="F82" s="131"/>
      <c r="G82" s="132">
        <f>G83+G84+G89+G93+G97</f>
        <v>51100</v>
      </c>
      <c r="H82" s="132">
        <f>H83+H84+H89+H93+H97</f>
        <v>613200</v>
      </c>
      <c r="I82" s="175"/>
      <c r="J82" s="175"/>
      <c r="K82" s="175"/>
      <c r="L82" s="175"/>
      <c r="M82" s="175"/>
      <c r="N82" s="175"/>
    </row>
    <row r="83" spans="1:14" x14ac:dyDescent="0.25">
      <c r="A83" s="175"/>
      <c r="B83" s="176"/>
      <c r="C83" s="118" t="s">
        <v>23</v>
      </c>
      <c r="D83" s="115">
        <v>1</v>
      </c>
      <c r="E83" s="116">
        <v>3.6</v>
      </c>
      <c r="F83" s="114">
        <f>E83*1000</f>
        <v>3600</v>
      </c>
      <c r="G83" s="114">
        <f>D83*F83</f>
        <v>3600</v>
      </c>
      <c r="H83" s="113">
        <f>G83*12</f>
        <v>43200</v>
      </c>
      <c r="I83" s="175"/>
      <c r="J83" s="175"/>
      <c r="K83" s="175"/>
      <c r="L83" s="175"/>
      <c r="M83" s="175"/>
      <c r="N83" s="175"/>
    </row>
    <row r="84" spans="1:14" s="22" customFormat="1" ht="30" x14ac:dyDescent="0.25">
      <c r="A84" s="184"/>
      <c r="B84" s="185">
        <v>1</v>
      </c>
      <c r="C84" s="124" t="s">
        <v>206</v>
      </c>
      <c r="D84" s="125">
        <f>SUM(D85:D88)</f>
        <v>15</v>
      </c>
      <c r="E84" s="126"/>
      <c r="F84" s="114"/>
      <c r="G84" s="127">
        <f>SUM(G85:G88)</f>
        <v>18800</v>
      </c>
      <c r="H84" s="127">
        <f>SUM(H85:H88)</f>
        <v>225600</v>
      </c>
      <c r="I84" s="175"/>
      <c r="J84" s="175"/>
      <c r="K84" s="175"/>
      <c r="L84" s="175"/>
      <c r="M84" s="175"/>
      <c r="N84" s="175"/>
    </row>
    <row r="85" spans="1:14" x14ac:dyDescent="0.25">
      <c r="A85" s="175"/>
      <c r="B85" s="176"/>
      <c r="C85" s="118" t="s">
        <v>21</v>
      </c>
      <c r="D85" s="115">
        <v>1</v>
      </c>
      <c r="E85" s="116">
        <v>2.5</v>
      </c>
      <c r="F85" s="114">
        <f>E85*1000</f>
        <v>2500</v>
      </c>
      <c r="G85" s="113">
        <f>D85*F85</f>
        <v>2500</v>
      </c>
      <c r="H85" s="113">
        <f>G85*12</f>
        <v>30000</v>
      </c>
      <c r="I85" s="175"/>
      <c r="J85" s="175"/>
      <c r="K85" s="175"/>
      <c r="L85" s="175"/>
      <c r="M85" s="175"/>
      <c r="N85" s="175"/>
    </row>
    <row r="86" spans="1:14" x14ac:dyDescent="0.25">
      <c r="A86" s="175"/>
      <c r="B86" s="176"/>
      <c r="C86" s="118" t="s">
        <v>19</v>
      </c>
      <c r="D86" s="115">
        <v>5</v>
      </c>
      <c r="E86" s="116">
        <v>1.4</v>
      </c>
      <c r="F86" s="114">
        <f>E86*1000</f>
        <v>1400</v>
      </c>
      <c r="G86" s="113">
        <f>D86*F86</f>
        <v>7000</v>
      </c>
      <c r="H86" s="113">
        <f>G86*12</f>
        <v>84000</v>
      </c>
      <c r="I86" s="175"/>
      <c r="J86" s="175"/>
      <c r="K86" s="175"/>
      <c r="L86" s="175"/>
      <c r="M86" s="175"/>
      <c r="N86" s="175"/>
    </row>
    <row r="87" spans="1:14" x14ac:dyDescent="0.25">
      <c r="A87" s="175"/>
      <c r="B87" s="176"/>
      <c r="C87" s="118" t="s">
        <v>7</v>
      </c>
      <c r="D87" s="115">
        <v>5</v>
      </c>
      <c r="E87" s="116">
        <v>1.1000000000000001</v>
      </c>
      <c r="F87" s="114">
        <f>E87*1000</f>
        <v>1100</v>
      </c>
      <c r="G87" s="113">
        <f>D87*F87</f>
        <v>5500</v>
      </c>
      <c r="H87" s="113">
        <f>G87*12</f>
        <v>66000</v>
      </c>
      <c r="I87" s="175"/>
      <c r="J87" s="175"/>
      <c r="K87" s="175"/>
      <c r="L87" s="175"/>
      <c r="M87" s="175"/>
      <c r="N87" s="175"/>
    </row>
    <row r="88" spans="1:14" x14ac:dyDescent="0.25">
      <c r="A88" s="175"/>
      <c r="B88" s="176"/>
      <c r="C88" s="118" t="s">
        <v>8</v>
      </c>
      <c r="D88" s="115">
        <v>4</v>
      </c>
      <c r="E88" s="116">
        <v>0.95</v>
      </c>
      <c r="F88" s="114">
        <f>E88*1000</f>
        <v>950</v>
      </c>
      <c r="G88" s="113">
        <f>D88*F88</f>
        <v>3800</v>
      </c>
      <c r="H88" s="113">
        <f>G88*12</f>
        <v>45600</v>
      </c>
      <c r="I88" s="175"/>
      <c r="J88" s="175"/>
      <c r="K88" s="175"/>
      <c r="L88" s="175"/>
      <c r="M88" s="175"/>
      <c r="N88" s="175"/>
    </row>
    <row r="89" spans="1:14" s="22" customFormat="1" ht="30" x14ac:dyDescent="0.25">
      <c r="A89" s="184"/>
      <c r="B89" s="185">
        <v>2</v>
      </c>
      <c r="C89" s="124" t="s">
        <v>225</v>
      </c>
      <c r="D89" s="125">
        <f>SUM(D90:D92)</f>
        <v>7</v>
      </c>
      <c r="E89" s="126"/>
      <c r="F89" s="114"/>
      <c r="G89" s="127">
        <f>SUM(G90:G92)</f>
        <v>10300</v>
      </c>
      <c r="H89" s="127">
        <f>SUM(H90:H92)</f>
        <v>123600</v>
      </c>
      <c r="I89" s="175"/>
      <c r="J89" s="175"/>
      <c r="K89" s="175"/>
      <c r="L89" s="175"/>
      <c r="M89" s="175"/>
      <c r="N89" s="175"/>
    </row>
    <row r="90" spans="1:14" x14ac:dyDescent="0.25">
      <c r="A90" s="175"/>
      <c r="B90" s="176"/>
      <c r="C90" s="118" t="s">
        <v>18</v>
      </c>
      <c r="D90" s="115">
        <v>1</v>
      </c>
      <c r="E90" s="116">
        <v>2.5</v>
      </c>
      <c r="F90" s="114">
        <f>E90*1000</f>
        <v>2500</v>
      </c>
      <c r="G90" s="113">
        <f>D90*F90</f>
        <v>2500</v>
      </c>
      <c r="H90" s="113">
        <f>G90*12</f>
        <v>30000</v>
      </c>
      <c r="I90" s="175"/>
      <c r="J90" s="175"/>
      <c r="K90" s="175"/>
      <c r="L90" s="175"/>
      <c r="M90" s="175"/>
      <c r="N90" s="175"/>
    </row>
    <row r="91" spans="1:14" x14ac:dyDescent="0.25">
      <c r="A91" s="175"/>
      <c r="B91" s="176"/>
      <c r="C91" s="118" t="s">
        <v>3</v>
      </c>
      <c r="D91" s="115">
        <v>4</v>
      </c>
      <c r="E91" s="116">
        <v>1.4</v>
      </c>
      <c r="F91" s="114">
        <f>E91*1000</f>
        <v>1400</v>
      </c>
      <c r="G91" s="113">
        <f>D91*F91</f>
        <v>5600</v>
      </c>
      <c r="H91" s="113">
        <f>G91*12</f>
        <v>67200</v>
      </c>
      <c r="I91" s="175"/>
      <c r="J91" s="175"/>
      <c r="K91" s="175"/>
      <c r="L91" s="175"/>
      <c r="M91" s="175"/>
      <c r="N91" s="175"/>
    </row>
    <row r="92" spans="1:14" x14ac:dyDescent="0.25">
      <c r="A92" s="175"/>
      <c r="B92" s="176"/>
      <c r="C92" s="118" t="s">
        <v>7</v>
      </c>
      <c r="D92" s="115">
        <v>2</v>
      </c>
      <c r="E92" s="116">
        <v>1.1000000000000001</v>
      </c>
      <c r="F92" s="114">
        <f>E92*1000</f>
        <v>1100</v>
      </c>
      <c r="G92" s="113">
        <f>D92*F92</f>
        <v>2200</v>
      </c>
      <c r="H92" s="113">
        <f>G92*12</f>
        <v>26400</v>
      </c>
      <c r="I92" s="175"/>
      <c r="J92" s="175"/>
      <c r="K92" s="175"/>
      <c r="L92" s="175"/>
      <c r="M92" s="175"/>
      <c r="N92" s="175"/>
    </row>
    <row r="93" spans="1:14" s="22" customFormat="1" x14ac:dyDescent="0.25">
      <c r="A93" s="184"/>
      <c r="B93" s="185">
        <v>3</v>
      </c>
      <c r="C93" s="124" t="s">
        <v>55</v>
      </c>
      <c r="D93" s="125">
        <f>SUM(D94:D96)</f>
        <v>5</v>
      </c>
      <c r="E93" s="126"/>
      <c r="F93" s="114"/>
      <c r="G93" s="127">
        <f>SUM(G94:G96)</f>
        <v>6900</v>
      </c>
      <c r="H93" s="127">
        <f>SUM(H94:H96)</f>
        <v>82800</v>
      </c>
      <c r="I93" s="175"/>
      <c r="J93" s="175"/>
      <c r="K93" s="175"/>
      <c r="L93" s="175"/>
      <c r="M93" s="175"/>
      <c r="N93" s="175"/>
    </row>
    <row r="94" spans="1:14" x14ac:dyDescent="0.25">
      <c r="A94" s="175"/>
      <c r="B94" s="176"/>
      <c r="C94" s="118" t="s">
        <v>18</v>
      </c>
      <c r="D94" s="115">
        <v>1</v>
      </c>
      <c r="E94" s="116">
        <v>2.2000000000000002</v>
      </c>
      <c r="F94" s="114">
        <f>E94*1000</f>
        <v>2200</v>
      </c>
      <c r="G94" s="113">
        <f>D94*F94</f>
        <v>2200</v>
      </c>
      <c r="H94" s="113">
        <f>G94*12</f>
        <v>26400</v>
      </c>
      <c r="I94" s="175"/>
      <c r="J94" s="175"/>
      <c r="K94" s="175"/>
      <c r="L94" s="175"/>
      <c r="M94" s="175"/>
      <c r="N94" s="175"/>
    </row>
    <row r="95" spans="1:14" x14ac:dyDescent="0.25">
      <c r="A95" s="175"/>
      <c r="B95" s="176"/>
      <c r="C95" s="118" t="s">
        <v>3</v>
      </c>
      <c r="D95" s="115">
        <v>1</v>
      </c>
      <c r="E95" s="116">
        <v>1.4</v>
      </c>
      <c r="F95" s="114">
        <f>E95*1000</f>
        <v>1400</v>
      </c>
      <c r="G95" s="113">
        <f>D95*F95</f>
        <v>1400</v>
      </c>
      <c r="H95" s="113">
        <f>G95*12</f>
        <v>16800</v>
      </c>
      <c r="I95" s="175"/>
      <c r="J95" s="175"/>
      <c r="K95" s="175"/>
      <c r="L95" s="175"/>
      <c r="M95" s="175"/>
      <c r="N95" s="175"/>
    </row>
    <row r="96" spans="1:14" x14ac:dyDescent="0.25">
      <c r="A96" s="175"/>
      <c r="B96" s="176"/>
      <c r="C96" s="118" t="s">
        <v>7</v>
      </c>
      <c r="D96" s="115">
        <v>3</v>
      </c>
      <c r="E96" s="116">
        <v>1.1000000000000001</v>
      </c>
      <c r="F96" s="114">
        <f>E96*1000</f>
        <v>1100</v>
      </c>
      <c r="G96" s="113">
        <f>D96*F96</f>
        <v>3300</v>
      </c>
      <c r="H96" s="113">
        <f>G96*12</f>
        <v>39600</v>
      </c>
      <c r="I96" s="175"/>
      <c r="J96" s="175"/>
      <c r="K96" s="175"/>
      <c r="L96" s="175"/>
      <c r="M96" s="175"/>
      <c r="N96" s="175"/>
    </row>
    <row r="97" spans="1:14" s="22" customFormat="1" x14ac:dyDescent="0.25">
      <c r="A97" s="184"/>
      <c r="B97" s="185">
        <v>4</v>
      </c>
      <c r="C97" s="124" t="s">
        <v>207</v>
      </c>
      <c r="D97" s="125">
        <f>SUM(D98:D100)</f>
        <v>9</v>
      </c>
      <c r="E97" s="125"/>
      <c r="F97" s="114"/>
      <c r="G97" s="127">
        <f>SUM(G98:G100)</f>
        <v>11500</v>
      </c>
      <c r="H97" s="127">
        <f>SUM(H98:H100)</f>
        <v>138000</v>
      </c>
      <c r="I97" s="175"/>
      <c r="J97" s="175"/>
      <c r="K97" s="175"/>
      <c r="L97" s="175"/>
      <c r="M97" s="175"/>
      <c r="N97" s="175"/>
    </row>
    <row r="98" spans="1:14" x14ac:dyDescent="0.25">
      <c r="A98" s="175"/>
      <c r="B98" s="176"/>
      <c r="C98" s="118" t="s">
        <v>21</v>
      </c>
      <c r="D98" s="115">
        <v>1</v>
      </c>
      <c r="E98" s="116">
        <v>2.4</v>
      </c>
      <c r="F98" s="114">
        <f>E98*1000</f>
        <v>2400</v>
      </c>
      <c r="G98" s="113">
        <f>F98*D98</f>
        <v>2400</v>
      </c>
      <c r="H98" s="113">
        <f>G98*12</f>
        <v>28800</v>
      </c>
      <c r="I98" s="175"/>
      <c r="J98" s="175"/>
      <c r="K98" s="175"/>
      <c r="L98" s="175"/>
      <c r="M98" s="175"/>
      <c r="N98" s="175"/>
    </row>
    <row r="99" spans="1:14" x14ac:dyDescent="0.25">
      <c r="A99" s="175"/>
      <c r="B99" s="176"/>
      <c r="C99" s="118" t="s">
        <v>19</v>
      </c>
      <c r="D99" s="115">
        <v>1</v>
      </c>
      <c r="E99" s="116">
        <v>1.4</v>
      </c>
      <c r="F99" s="114">
        <f>E99*1000</f>
        <v>1400</v>
      </c>
      <c r="G99" s="113">
        <f>F99*D99</f>
        <v>1400</v>
      </c>
      <c r="H99" s="113">
        <f>G99*12</f>
        <v>16800</v>
      </c>
      <c r="I99" s="175"/>
      <c r="J99" s="175"/>
      <c r="K99" s="175"/>
      <c r="L99" s="175"/>
      <c r="M99" s="175"/>
      <c r="N99" s="175"/>
    </row>
    <row r="100" spans="1:14" x14ac:dyDescent="0.25">
      <c r="A100" s="175"/>
      <c r="B100" s="176"/>
      <c r="C100" s="118" t="s">
        <v>4</v>
      </c>
      <c r="D100" s="115">
        <v>7</v>
      </c>
      <c r="E100" s="116">
        <v>1.1000000000000001</v>
      </c>
      <c r="F100" s="114">
        <f>E100*1000</f>
        <v>1100</v>
      </c>
      <c r="G100" s="113">
        <f>F100*D100</f>
        <v>7700</v>
      </c>
      <c r="H100" s="113">
        <f>G100*12</f>
        <v>92400</v>
      </c>
      <c r="I100" s="175"/>
      <c r="J100" s="175"/>
      <c r="K100" s="175"/>
      <c r="L100" s="175"/>
      <c r="M100" s="175"/>
      <c r="N100" s="175"/>
    </row>
    <row r="101" spans="1:14" s="22" customFormat="1" ht="45" x14ac:dyDescent="0.25">
      <c r="A101" s="184"/>
      <c r="B101" s="180" t="s">
        <v>176</v>
      </c>
      <c r="C101" s="134" t="s">
        <v>208</v>
      </c>
      <c r="D101" s="131">
        <f>SUM(D102:D107)</f>
        <v>23</v>
      </c>
      <c r="E101" s="135"/>
      <c r="F101" s="136"/>
      <c r="G101" s="132">
        <f>SUM(G102:G107)</f>
        <v>32350</v>
      </c>
      <c r="H101" s="132">
        <f>SUM(H102:H107)</f>
        <v>388200</v>
      </c>
      <c r="I101" s="175"/>
      <c r="J101" s="175"/>
      <c r="K101" s="175"/>
      <c r="L101" s="175"/>
      <c r="M101" s="175"/>
      <c r="N101" s="175"/>
    </row>
    <row r="102" spans="1:14" x14ac:dyDescent="0.25">
      <c r="A102" s="175"/>
      <c r="B102" s="176"/>
      <c r="C102" s="118" t="s">
        <v>165</v>
      </c>
      <c r="D102" s="115">
        <v>1</v>
      </c>
      <c r="E102" s="116">
        <v>3.6</v>
      </c>
      <c r="F102" s="114">
        <f>E102*1000</f>
        <v>3600</v>
      </c>
      <c r="G102" s="113">
        <f>D102*F102</f>
        <v>3600</v>
      </c>
      <c r="H102" s="113">
        <f>G102*12</f>
        <v>43200</v>
      </c>
      <c r="I102" s="175"/>
      <c r="J102" s="175"/>
      <c r="K102" s="175"/>
      <c r="L102" s="175"/>
      <c r="M102" s="175"/>
      <c r="N102" s="175"/>
    </row>
    <row r="103" spans="1:14" x14ac:dyDescent="0.25">
      <c r="A103" s="175"/>
      <c r="B103" s="176"/>
      <c r="C103" s="118" t="s">
        <v>167</v>
      </c>
      <c r="D103" s="115">
        <v>1</v>
      </c>
      <c r="E103" s="116">
        <v>2.8</v>
      </c>
      <c r="F103" s="114">
        <f>E103*1000</f>
        <v>2800</v>
      </c>
      <c r="G103" s="113">
        <f>D103*F103</f>
        <v>2800</v>
      </c>
      <c r="H103" s="113">
        <f>G103*12</f>
        <v>33600</v>
      </c>
      <c r="I103" s="175"/>
      <c r="J103" s="175"/>
      <c r="K103" s="175"/>
      <c r="L103" s="175"/>
      <c r="M103" s="175"/>
      <c r="N103" s="175"/>
    </row>
    <row r="104" spans="1:14" x14ac:dyDescent="0.25">
      <c r="A104" s="175"/>
      <c r="B104" s="176"/>
      <c r="C104" s="118" t="s">
        <v>19</v>
      </c>
      <c r="D104" s="115">
        <v>5</v>
      </c>
      <c r="E104" s="116">
        <v>1.4</v>
      </c>
      <c r="F104" s="114">
        <f>E104*1000</f>
        <v>1400</v>
      </c>
      <c r="G104" s="113">
        <f>D104*F104</f>
        <v>7000</v>
      </c>
      <c r="H104" s="113">
        <f>G104*12</f>
        <v>84000</v>
      </c>
      <c r="I104" s="175"/>
      <c r="J104" s="175"/>
      <c r="K104" s="175"/>
      <c r="L104" s="175"/>
      <c r="M104" s="175"/>
      <c r="N104" s="175"/>
    </row>
    <row r="105" spans="1:14" x14ac:dyDescent="0.25">
      <c r="A105" s="175"/>
      <c r="B105" s="176"/>
      <c r="C105" s="118" t="s">
        <v>19</v>
      </c>
      <c r="D105" s="115">
        <f>2+5</f>
        <v>7</v>
      </c>
      <c r="E105" s="116">
        <v>1.4</v>
      </c>
      <c r="F105" s="114">
        <f t="shared" ref="F105:F107" si="6">E105*1000</f>
        <v>1400</v>
      </c>
      <c r="G105" s="113">
        <f t="shared" ref="G105:G107" si="7">D105*F105</f>
        <v>9800</v>
      </c>
      <c r="H105" s="113">
        <f t="shared" ref="H105:H107" si="8">G105*12</f>
        <v>117600</v>
      </c>
      <c r="I105" s="175"/>
      <c r="J105" s="175"/>
      <c r="K105" s="175"/>
      <c r="L105" s="175"/>
      <c r="M105" s="175"/>
      <c r="N105" s="175"/>
    </row>
    <row r="106" spans="1:14" x14ac:dyDescent="0.25">
      <c r="A106" s="175"/>
      <c r="B106" s="176"/>
      <c r="C106" s="118" t="s">
        <v>7</v>
      </c>
      <c r="D106" s="115">
        <f>2+2</f>
        <v>4</v>
      </c>
      <c r="E106" s="116">
        <v>1.1000000000000001</v>
      </c>
      <c r="F106" s="114">
        <f t="shared" si="6"/>
        <v>1100</v>
      </c>
      <c r="G106" s="113">
        <f t="shared" si="7"/>
        <v>4400</v>
      </c>
      <c r="H106" s="113">
        <f t="shared" si="8"/>
        <v>52800</v>
      </c>
      <c r="I106" s="175"/>
      <c r="J106" s="175"/>
      <c r="K106" s="175"/>
      <c r="L106" s="175"/>
      <c r="M106" s="175"/>
      <c r="N106" s="175"/>
    </row>
    <row r="107" spans="1:14" x14ac:dyDescent="0.25">
      <c r="A107" s="186"/>
      <c r="B107" s="176"/>
      <c r="C107" s="118" t="s">
        <v>8</v>
      </c>
      <c r="D107" s="115">
        <f>2+3</f>
        <v>5</v>
      </c>
      <c r="E107" s="116">
        <v>0.95</v>
      </c>
      <c r="F107" s="114">
        <f t="shared" si="6"/>
        <v>950</v>
      </c>
      <c r="G107" s="113">
        <f t="shared" si="7"/>
        <v>4750</v>
      </c>
      <c r="H107" s="113">
        <f t="shared" si="8"/>
        <v>57000</v>
      </c>
      <c r="I107" s="175"/>
      <c r="J107" s="175"/>
      <c r="K107" s="175"/>
      <c r="L107" s="175"/>
      <c r="M107" s="175"/>
      <c r="N107" s="175"/>
    </row>
    <row r="108" spans="1:14" s="22" customFormat="1" ht="30" x14ac:dyDescent="0.25">
      <c r="A108" s="179"/>
      <c r="B108" s="180" t="s">
        <v>177</v>
      </c>
      <c r="C108" s="117" t="s">
        <v>209</v>
      </c>
      <c r="D108" s="131">
        <f>SUM(D109:D119)</f>
        <v>16</v>
      </c>
      <c r="E108" s="131"/>
      <c r="F108" s="131"/>
      <c r="G108" s="132">
        <f>SUM(G109:G119)</f>
        <v>32100</v>
      </c>
      <c r="H108" s="132">
        <f>SUM(H109:H119)</f>
        <v>385200</v>
      </c>
      <c r="I108" s="175"/>
      <c r="J108" s="175"/>
      <c r="K108" s="175"/>
      <c r="L108" s="175"/>
      <c r="M108" s="175"/>
      <c r="N108" s="175"/>
    </row>
    <row r="109" spans="1:14" x14ac:dyDescent="0.25">
      <c r="A109" s="175"/>
      <c r="B109" s="176"/>
      <c r="C109" s="118" t="s">
        <v>165</v>
      </c>
      <c r="D109" s="115">
        <v>1</v>
      </c>
      <c r="E109" s="116">
        <v>4.4000000000000004</v>
      </c>
      <c r="F109" s="114">
        <f>E109*1000</f>
        <v>4400</v>
      </c>
      <c r="G109" s="113">
        <f>D109*F109</f>
        <v>4400</v>
      </c>
      <c r="H109" s="113">
        <f>G109*12</f>
        <v>52800</v>
      </c>
      <c r="I109" s="175"/>
      <c r="J109" s="175"/>
      <c r="K109" s="175"/>
      <c r="L109" s="175"/>
      <c r="M109" s="175"/>
      <c r="N109" s="175"/>
    </row>
    <row r="110" spans="1:14" x14ac:dyDescent="0.25">
      <c r="A110" s="175"/>
      <c r="B110" s="176"/>
      <c r="C110" s="118" t="s">
        <v>167</v>
      </c>
      <c r="D110" s="115">
        <v>1</v>
      </c>
      <c r="E110" s="116">
        <v>3.5</v>
      </c>
      <c r="F110" s="114">
        <f>E110*1000</f>
        <v>3500</v>
      </c>
      <c r="G110" s="113">
        <f>D110*F110</f>
        <v>3500</v>
      </c>
      <c r="H110" s="113">
        <f>G110*12</f>
        <v>42000</v>
      </c>
      <c r="I110" s="175"/>
      <c r="J110" s="175"/>
      <c r="K110" s="175"/>
      <c r="L110" s="175"/>
      <c r="M110" s="175"/>
      <c r="N110" s="175"/>
    </row>
    <row r="111" spans="1:14" x14ac:dyDescent="0.25">
      <c r="A111" s="175"/>
      <c r="B111" s="176"/>
      <c r="C111" s="118" t="s">
        <v>210</v>
      </c>
      <c r="D111" s="115">
        <v>1</v>
      </c>
      <c r="E111" s="116">
        <v>3.1</v>
      </c>
      <c r="F111" s="114">
        <f t="shared" ref="F111:F119" si="9">E111*1000</f>
        <v>3100</v>
      </c>
      <c r="G111" s="113">
        <f t="shared" ref="G111:G119" si="10">D111*F111</f>
        <v>3100</v>
      </c>
      <c r="H111" s="113">
        <f t="shared" ref="H111:H119" si="11">G111*12</f>
        <v>37200</v>
      </c>
      <c r="I111" s="175"/>
      <c r="J111" s="175"/>
      <c r="K111" s="175"/>
      <c r="L111" s="175"/>
      <c r="M111" s="175"/>
      <c r="N111" s="175"/>
    </row>
    <row r="112" spans="1:14" x14ac:dyDescent="0.25">
      <c r="A112" s="175"/>
      <c r="B112" s="176"/>
      <c r="C112" s="118" t="s">
        <v>19</v>
      </c>
      <c r="D112" s="115">
        <v>1</v>
      </c>
      <c r="E112" s="116">
        <v>2.8</v>
      </c>
      <c r="F112" s="114">
        <f t="shared" si="9"/>
        <v>2800</v>
      </c>
      <c r="G112" s="113">
        <f t="shared" si="10"/>
        <v>2800</v>
      </c>
      <c r="H112" s="113">
        <f t="shared" si="11"/>
        <v>33600</v>
      </c>
      <c r="I112" s="175"/>
      <c r="J112" s="175"/>
      <c r="K112" s="175"/>
      <c r="L112" s="175"/>
      <c r="M112" s="175"/>
      <c r="N112" s="175"/>
    </row>
    <row r="113" spans="1:18" x14ac:dyDescent="0.25">
      <c r="A113" s="175"/>
      <c r="B113" s="176"/>
      <c r="C113" s="118" t="s">
        <v>19</v>
      </c>
      <c r="D113" s="115">
        <v>1</v>
      </c>
      <c r="E113" s="116">
        <v>2.4</v>
      </c>
      <c r="F113" s="114">
        <f t="shared" si="9"/>
        <v>2400</v>
      </c>
      <c r="G113" s="113">
        <f t="shared" si="10"/>
        <v>2400</v>
      </c>
      <c r="H113" s="113">
        <f t="shared" si="11"/>
        <v>28800</v>
      </c>
      <c r="I113" s="175"/>
      <c r="J113" s="175"/>
      <c r="K113" s="175"/>
      <c r="L113" s="175"/>
      <c r="M113" s="175"/>
      <c r="N113" s="175"/>
    </row>
    <row r="114" spans="1:18" ht="17.25" customHeight="1" x14ac:dyDescent="0.25">
      <c r="A114" s="175"/>
      <c r="B114" s="176"/>
      <c r="C114" s="118" t="s">
        <v>19</v>
      </c>
      <c r="D114" s="115">
        <v>1</v>
      </c>
      <c r="E114" s="116">
        <v>2</v>
      </c>
      <c r="F114" s="114">
        <f t="shared" si="9"/>
        <v>2000</v>
      </c>
      <c r="G114" s="113">
        <f t="shared" si="10"/>
        <v>2000</v>
      </c>
      <c r="H114" s="113">
        <f t="shared" si="11"/>
        <v>24000</v>
      </c>
      <c r="I114" s="175"/>
      <c r="J114" s="175"/>
      <c r="K114" s="175"/>
      <c r="L114" s="175"/>
      <c r="M114" s="175"/>
      <c r="N114" s="175"/>
    </row>
    <row r="115" spans="1:18" ht="17.25" customHeight="1" x14ac:dyDescent="0.25">
      <c r="A115" s="175"/>
      <c r="B115" s="176"/>
      <c r="C115" s="118" t="s">
        <v>19</v>
      </c>
      <c r="D115" s="115">
        <v>1</v>
      </c>
      <c r="E115" s="116">
        <v>1.6</v>
      </c>
      <c r="F115" s="114">
        <f t="shared" si="9"/>
        <v>1600</v>
      </c>
      <c r="G115" s="113">
        <f t="shared" si="10"/>
        <v>1600</v>
      </c>
      <c r="H115" s="113">
        <f t="shared" si="11"/>
        <v>19200</v>
      </c>
      <c r="I115" s="175"/>
      <c r="J115" s="175"/>
      <c r="K115" s="175"/>
      <c r="L115" s="175"/>
      <c r="M115" s="175"/>
      <c r="N115" s="175"/>
    </row>
    <row r="116" spans="1:18" ht="17.25" customHeight="1" x14ac:dyDescent="0.25">
      <c r="A116" s="175"/>
      <c r="B116" s="176"/>
      <c r="C116" s="118" t="s">
        <v>19</v>
      </c>
      <c r="D116" s="115">
        <v>4</v>
      </c>
      <c r="E116" s="116">
        <v>1.5</v>
      </c>
      <c r="F116" s="114">
        <f t="shared" si="9"/>
        <v>1500</v>
      </c>
      <c r="G116" s="113">
        <f t="shared" si="10"/>
        <v>6000</v>
      </c>
      <c r="H116" s="113">
        <f t="shared" si="11"/>
        <v>72000</v>
      </c>
      <c r="I116" s="175"/>
      <c r="J116" s="175"/>
      <c r="K116" s="175"/>
      <c r="L116" s="175"/>
      <c r="M116" s="175"/>
      <c r="N116" s="175"/>
    </row>
    <row r="117" spans="1:18" x14ac:dyDescent="0.25">
      <c r="A117" s="175"/>
      <c r="B117" s="176"/>
      <c r="C117" s="118" t="s">
        <v>19</v>
      </c>
      <c r="D117" s="115">
        <v>2</v>
      </c>
      <c r="E117" s="116">
        <v>1.4</v>
      </c>
      <c r="F117" s="114">
        <f t="shared" si="9"/>
        <v>1400</v>
      </c>
      <c r="G117" s="113">
        <f t="shared" si="10"/>
        <v>2800</v>
      </c>
      <c r="H117" s="113">
        <f t="shared" si="11"/>
        <v>33600</v>
      </c>
      <c r="I117" s="175"/>
      <c r="J117" s="175"/>
      <c r="K117" s="175"/>
      <c r="L117" s="175"/>
      <c r="M117" s="175"/>
      <c r="N117" s="175"/>
    </row>
    <row r="118" spans="1:18" x14ac:dyDescent="0.25">
      <c r="A118" s="175"/>
      <c r="B118" s="176"/>
      <c r="C118" s="118" t="s">
        <v>7</v>
      </c>
      <c r="D118" s="115">
        <v>2</v>
      </c>
      <c r="E118" s="116">
        <v>1.1000000000000001</v>
      </c>
      <c r="F118" s="113">
        <f t="shared" si="9"/>
        <v>1100</v>
      </c>
      <c r="G118" s="113">
        <f t="shared" si="10"/>
        <v>2200</v>
      </c>
      <c r="H118" s="113">
        <f t="shared" si="11"/>
        <v>26400</v>
      </c>
      <c r="I118" s="175"/>
      <c r="J118" s="175"/>
      <c r="K118" s="175"/>
      <c r="L118" s="175"/>
      <c r="M118" s="175"/>
      <c r="N118" s="175"/>
    </row>
    <row r="119" spans="1:18" x14ac:dyDescent="0.25">
      <c r="A119" s="175"/>
      <c r="B119" s="176"/>
      <c r="C119" s="118" t="s">
        <v>8</v>
      </c>
      <c r="D119" s="115">
        <v>1</v>
      </c>
      <c r="E119" s="116">
        <v>1.3</v>
      </c>
      <c r="F119" s="113">
        <f t="shared" si="9"/>
        <v>1300</v>
      </c>
      <c r="G119" s="113">
        <f t="shared" si="10"/>
        <v>1300</v>
      </c>
      <c r="H119" s="113">
        <f t="shared" si="11"/>
        <v>15600</v>
      </c>
      <c r="I119" s="175"/>
      <c r="J119" s="175"/>
      <c r="K119" s="175"/>
      <c r="L119" s="175"/>
      <c r="M119" s="175"/>
      <c r="N119" s="175"/>
    </row>
    <row r="120" spans="1:18" s="22" customFormat="1" x14ac:dyDescent="0.25">
      <c r="A120" s="184"/>
      <c r="B120" s="187"/>
      <c r="C120" s="188" t="s">
        <v>65</v>
      </c>
      <c r="D120" s="187">
        <f>D4+D5+D6+D7+D8+D9+D10+D21+D31+D44+D54+D71+D82+D101+D108</f>
        <v>278</v>
      </c>
      <c r="E120" s="187"/>
      <c r="F120" s="187"/>
      <c r="G120" s="189">
        <f>G4+G5+G6+G7+G8+G9+G10+G21+G31+G44+G54+G71+G82+G101+G108</f>
        <v>424600</v>
      </c>
      <c r="H120" s="189">
        <f>H4+H5+H6+H7+H8+H9+H10+H21+H31+H44+H54+H71+H82+H101+H108</f>
        <v>5095200</v>
      </c>
      <c r="I120" s="175"/>
      <c r="J120" s="175"/>
      <c r="K120" s="175"/>
      <c r="L120" s="175"/>
      <c r="M120" s="175"/>
      <c r="N120" s="175"/>
    </row>
    <row r="121" spans="1:18" x14ac:dyDescent="0.25">
      <c r="A121" s="175"/>
      <c r="B121" s="176"/>
      <c r="C121" s="190"/>
      <c r="D121" s="191"/>
      <c r="E121" s="192"/>
      <c r="F121" s="193"/>
      <c r="G121" s="193"/>
      <c r="H121" s="194"/>
      <c r="I121" s="175"/>
      <c r="J121" s="175"/>
      <c r="K121" s="175"/>
      <c r="L121" s="175"/>
      <c r="M121" s="175"/>
      <c r="N121" s="175"/>
    </row>
    <row r="122" spans="1:18" x14ac:dyDescent="0.25">
      <c r="A122" s="175"/>
      <c r="B122" s="195"/>
      <c r="C122" s="196"/>
      <c r="D122" s="197"/>
      <c r="E122" s="198"/>
      <c r="F122" s="199"/>
      <c r="G122" s="199"/>
      <c r="H122" s="200"/>
      <c r="I122" s="175"/>
      <c r="J122" s="175"/>
      <c r="K122" s="175"/>
      <c r="L122" s="175"/>
      <c r="M122" s="175"/>
      <c r="N122" s="175"/>
    </row>
    <row r="123" spans="1:18" ht="29.25" customHeight="1" x14ac:dyDescent="0.25">
      <c r="A123" s="186"/>
      <c r="B123" s="165"/>
      <c r="C123" s="166"/>
      <c r="D123" s="166"/>
      <c r="E123" s="166" t="s">
        <v>226</v>
      </c>
      <c r="F123" s="166"/>
      <c r="G123" s="166"/>
      <c r="H123" s="167"/>
      <c r="I123" s="175"/>
      <c r="J123" s="175"/>
      <c r="K123" s="175"/>
      <c r="L123" s="175"/>
      <c r="M123" s="175"/>
      <c r="N123" s="175"/>
    </row>
    <row r="124" spans="1:18" s="207" customFormat="1" ht="60" x14ac:dyDescent="0.25">
      <c r="A124" s="178" t="s">
        <v>227</v>
      </c>
      <c r="B124" s="201" t="s">
        <v>168</v>
      </c>
      <c r="C124" s="202" t="s">
        <v>160</v>
      </c>
      <c r="D124" s="203" t="s">
        <v>0</v>
      </c>
      <c r="E124" s="204" t="s">
        <v>161</v>
      </c>
      <c r="F124" s="203" t="s">
        <v>162</v>
      </c>
      <c r="G124" s="203" t="s">
        <v>163</v>
      </c>
      <c r="H124" s="203" t="s">
        <v>164</v>
      </c>
      <c r="I124" s="205"/>
      <c r="J124" s="205"/>
      <c r="K124" s="205"/>
      <c r="L124" s="205"/>
      <c r="M124" s="205"/>
      <c r="N124" s="206"/>
      <c r="O124" s="2"/>
      <c r="P124" s="2"/>
      <c r="Q124" s="2"/>
      <c r="R124" s="2"/>
    </row>
    <row r="125" spans="1:18" s="159" customFormat="1" ht="30" x14ac:dyDescent="0.25">
      <c r="A125" s="178"/>
      <c r="B125" s="208" t="s">
        <v>169</v>
      </c>
      <c r="C125" s="209" t="s">
        <v>151</v>
      </c>
      <c r="D125" s="208">
        <f>SUM(D126:D128)</f>
        <v>5</v>
      </c>
      <c r="E125" s="208"/>
      <c r="F125" s="210"/>
      <c r="G125" s="211">
        <f>SUM(G126:G128)</f>
        <v>6400</v>
      </c>
      <c r="H125" s="211">
        <f>SUM(H126:H128)</f>
        <v>76800</v>
      </c>
      <c r="I125" s="178"/>
      <c r="J125" s="178"/>
      <c r="K125" s="178"/>
      <c r="L125" s="178"/>
      <c r="M125" s="178"/>
      <c r="N125" s="175"/>
    </row>
    <row r="126" spans="1:18" s="159" customFormat="1" x14ac:dyDescent="0.25">
      <c r="A126" s="178"/>
      <c r="B126" s="178"/>
      <c r="C126" s="212" t="s">
        <v>1</v>
      </c>
      <c r="D126" s="171">
        <v>1</v>
      </c>
      <c r="E126" s="116">
        <v>1.8</v>
      </c>
      <c r="F126" s="109">
        <f>E126*1000</f>
        <v>1800</v>
      </c>
      <c r="G126" s="109">
        <f>D126*F126</f>
        <v>1800</v>
      </c>
      <c r="H126" s="109">
        <f>G126*12</f>
        <v>21600</v>
      </c>
      <c r="I126" s="178"/>
      <c r="J126" s="178"/>
      <c r="K126" s="178"/>
      <c r="L126" s="178"/>
      <c r="M126" s="178"/>
      <c r="N126" s="175"/>
    </row>
    <row r="127" spans="1:18" s="159" customFormat="1" x14ac:dyDescent="0.25">
      <c r="A127" s="178"/>
      <c r="B127" s="178"/>
      <c r="C127" s="213" t="s">
        <v>228</v>
      </c>
      <c r="D127" s="171">
        <v>3</v>
      </c>
      <c r="E127" s="116">
        <v>1.3</v>
      </c>
      <c r="F127" s="109">
        <f>E127*1000</f>
        <v>1300</v>
      </c>
      <c r="G127" s="109">
        <f>D127*F127</f>
        <v>3900</v>
      </c>
      <c r="H127" s="109">
        <f>G127*12</f>
        <v>46800</v>
      </c>
      <c r="I127" s="178"/>
      <c r="J127" s="178"/>
      <c r="K127" s="178"/>
      <c r="L127" s="178"/>
      <c r="M127" s="178"/>
      <c r="N127" s="175"/>
    </row>
    <row r="128" spans="1:18" s="159" customFormat="1" x14ac:dyDescent="0.25">
      <c r="A128" s="178"/>
      <c r="B128" s="178"/>
      <c r="C128" s="212" t="s">
        <v>5</v>
      </c>
      <c r="D128" s="171">
        <v>1</v>
      </c>
      <c r="E128" s="116">
        <v>0.7</v>
      </c>
      <c r="F128" s="109">
        <f>E128*1000</f>
        <v>700</v>
      </c>
      <c r="G128" s="109">
        <f>D128*F128</f>
        <v>700</v>
      </c>
      <c r="H128" s="109">
        <f>G128*12</f>
        <v>8400</v>
      </c>
      <c r="I128" s="178"/>
      <c r="J128" s="178"/>
      <c r="K128" s="178"/>
      <c r="L128" s="178"/>
      <c r="M128" s="178"/>
      <c r="N128" s="175"/>
    </row>
    <row r="129" spans="1:19" s="36" customFormat="1" ht="19.5" customHeight="1" x14ac:dyDescent="0.25">
      <c r="A129" s="214"/>
      <c r="B129" s="208" t="s">
        <v>170</v>
      </c>
      <c r="C129" s="117" t="s">
        <v>152</v>
      </c>
      <c r="D129" s="208">
        <f>SUM(D130:D132)</f>
        <v>22</v>
      </c>
      <c r="E129" s="208"/>
      <c r="F129" s="211"/>
      <c r="G129" s="211">
        <f>SUM(G130:G132)</f>
        <v>17400</v>
      </c>
      <c r="H129" s="211">
        <f>SUM(H130:H132)</f>
        <v>208800</v>
      </c>
      <c r="I129" s="215"/>
      <c r="J129" s="215"/>
      <c r="K129" s="215"/>
      <c r="L129" s="215"/>
      <c r="M129" s="215"/>
      <c r="N129" s="175"/>
    </row>
    <row r="130" spans="1:19" s="38" customFormat="1" x14ac:dyDescent="0.25">
      <c r="A130" s="212"/>
      <c r="B130" s="216"/>
      <c r="C130" s="212" t="s">
        <v>3</v>
      </c>
      <c r="D130" s="140">
        <f>SUM(I130:N130)</f>
        <v>5</v>
      </c>
      <c r="E130" s="108">
        <v>0.9</v>
      </c>
      <c r="F130" s="109">
        <f>E130*1000</f>
        <v>900</v>
      </c>
      <c r="G130" s="109">
        <f t="shared" ref="G130:G132" si="12">D130*F130</f>
        <v>4500</v>
      </c>
      <c r="H130" s="109">
        <f t="shared" ref="H130:H132" si="13">G130*12</f>
        <v>54000</v>
      </c>
      <c r="I130" s="215">
        <v>3</v>
      </c>
      <c r="J130" s="215">
        <v>1</v>
      </c>
      <c r="K130" s="215">
        <v>1</v>
      </c>
      <c r="L130" s="215"/>
      <c r="M130" s="215"/>
      <c r="N130" s="175"/>
    </row>
    <row r="131" spans="1:19" s="38" customFormat="1" x14ac:dyDescent="0.25">
      <c r="A131" s="215"/>
      <c r="B131" s="217"/>
      <c r="C131" s="215" t="s">
        <v>4</v>
      </c>
      <c r="D131" s="140">
        <f>SUM(I131:N131)</f>
        <v>10</v>
      </c>
      <c r="E131" s="108">
        <v>0.8</v>
      </c>
      <c r="F131" s="109">
        <f>E131*1000</f>
        <v>800</v>
      </c>
      <c r="G131" s="109">
        <f t="shared" si="12"/>
        <v>8000</v>
      </c>
      <c r="H131" s="109">
        <f t="shared" si="13"/>
        <v>96000</v>
      </c>
      <c r="I131" s="215">
        <v>8</v>
      </c>
      <c r="J131" s="215">
        <v>1</v>
      </c>
      <c r="K131" s="215">
        <v>1</v>
      </c>
      <c r="L131" s="215"/>
      <c r="M131" s="215"/>
      <c r="N131" s="175"/>
      <c r="O131" s="38">
        <v>8</v>
      </c>
    </row>
    <row r="132" spans="1:19" s="38" customFormat="1" x14ac:dyDescent="0.25">
      <c r="A132" s="212"/>
      <c r="B132" s="216"/>
      <c r="C132" s="212" t="s">
        <v>5</v>
      </c>
      <c r="D132" s="140">
        <f>SUM(I132:N132)</f>
        <v>7</v>
      </c>
      <c r="E132" s="116">
        <v>0.7</v>
      </c>
      <c r="F132" s="109">
        <f>E132*1000</f>
        <v>700</v>
      </c>
      <c r="G132" s="109">
        <f t="shared" si="12"/>
        <v>4900</v>
      </c>
      <c r="H132" s="109">
        <f t="shared" si="13"/>
        <v>58800</v>
      </c>
      <c r="I132" s="215">
        <v>2</v>
      </c>
      <c r="J132" s="218">
        <v>1</v>
      </c>
      <c r="K132" s="215"/>
      <c r="L132" s="215"/>
      <c r="M132" s="215">
        <v>2</v>
      </c>
      <c r="N132" s="175">
        <v>2</v>
      </c>
      <c r="O132" s="38">
        <v>4</v>
      </c>
    </row>
    <row r="133" spans="1:19" s="36" customFormat="1" ht="22.5" customHeight="1" x14ac:dyDescent="0.25">
      <c r="A133" s="214"/>
      <c r="B133" s="208" t="s">
        <v>171</v>
      </c>
      <c r="C133" s="117" t="s">
        <v>182</v>
      </c>
      <c r="D133" s="208">
        <f>SUM(D134:D136)</f>
        <v>25</v>
      </c>
      <c r="E133" s="208"/>
      <c r="F133" s="208"/>
      <c r="G133" s="211">
        <f>SUM(G134:G136)</f>
        <v>19700</v>
      </c>
      <c r="H133" s="211">
        <f>SUM(H134:H136)</f>
        <v>236400</v>
      </c>
      <c r="I133" s="215"/>
      <c r="J133" s="215"/>
      <c r="K133" s="215"/>
      <c r="L133" s="215"/>
      <c r="M133" s="215"/>
      <c r="N133" s="175"/>
    </row>
    <row r="134" spans="1:19" s="38" customFormat="1" x14ac:dyDescent="0.25">
      <c r="A134" s="215"/>
      <c r="B134" s="217"/>
      <c r="C134" s="215" t="s">
        <v>3</v>
      </c>
      <c r="D134" s="140">
        <f>SUM(I134:N134)</f>
        <v>5</v>
      </c>
      <c r="E134" s="108">
        <v>0.9</v>
      </c>
      <c r="F134" s="109">
        <f>E134*1000</f>
        <v>900</v>
      </c>
      <c r="G134" s="109">
        <f t="shared" ref="G134:G136" si="14">D134*F134</f>
        <v>4500</v>
      </c>
      <c r="H134" s="109">
        <f t="shared" ref="H134:H136" si="15">G134*12</f>
        <v>54000</v>
      </c>
      <c r="I134" s="219">
        <v>3</v>
      </c>
      <c r="J134" s="219">
        <v>2</v>
      </c>
      <c r="K134" s="219"/>
      <c r="L134" s="219"/>
      <c r="M134" s="219"/>
      <c r="N134" s="175"/>
    </row>
    <row r="135" spans="1:19" s="38" customFormat="1" x14ac:dyDescent="0.25">
      <c r="A135" s="215"/>
      <c r="B135" s="217"/>
      <c r="C135" s="215" t="s">
        <v>4</v>
      </c>
      <c r="D135" s="140">
        <f>SUM(I135:N135)</f>
        <v>12</v>
      </c>
      <c r="E135" s="108">
        <v>0.8</v>
      </c>
      <c r="F135" s="109">
        <f>E135*1000</f>
        <v>800</v>
      </c>
      <c r="G135" s="109">
        <f t="shared" si="14"/>
        <v>9600</v>
      </c>
      <c r="H135" s="109">
        <f t="shared" si="15"/>
        <v>115200</v>
      </c>
      <c r="I135" s="220">
        <v>8</v>
      </c>
      <c r="J135" s="219">
        <v>2</v>
      </c>
      <c r="K135" s="219">
        <v>2</v>
      </c>
      <c r="L135" s="219"/>
      <c r="M135" s="219"/>
      <c r="N135" s="175"/>
      <c r="O135" s="38">
        <v>4</v>
      </c>
    </row>
    <row r="136" spans="1:19" s="38" customFormat="1" x14ac:dyDescent="0.25">
      <c r="A136" s="215"/>
      <c r="B136" s="217"/>
      <c r="C136" s="215" t="s">
        <v>5</v>
      </c>
      <c r="D136" s="140">
        <f>SUM(I136:N136)</f>
        <v>8</v>
      </c>
      <c r="E136" s="116">
        <v>0.7</v>
      </c>
      <c r="F136" s="109">
        <f>E136*1000</f>
        <v>700</v>
      </c>
      <c r="G136" s="109">
        <f t="shared" si="14"/>
        <v>5600</v>
      </c>
      <c r="H136" s="109">
        <f t="shared" si="15"/>
        <v>67200</v>
      </c>
      <c r="I136" s="219">
        <v>2</v>
      </c>
      <c r="J136" s="221">
        <v>1</v>
      </c>
      <c r="K136" s="219"/>
      <c r="L136" s="219"/>
      <c r="M136" s="219">
        <v>3</v>
      </c>
      <c r="N136" s="175">
        <v>2</v>
      </c>
      <c r="O136" s="38">
        <v>3</v>
      </c>
      <c r="S136" s="222"/>
    </row>
    <row r="137" spans="1:19" s="36" customFormat="1" ht="17.25" customHeight="1" x14ac:dyDescent="0.25">
      <c r="A137" s="214"/>
      <c r="B137" s="208" t="s">
        <v>172</v>
      </c>
      <c r="C137" s="117" t="s">
        <v>181</v>
      </c>
      <c r="D137" s="208">
        <f>SUM(D138:D141)</f>
        <v>26</v>
      </c>
      <c r="E137" s="208"/>
      <c r="F137" s="208"/>
      <c r="G137" s="211">
        <f>SUM(G138:G141)</f>
        <v>20650</v>
      </c>
      <c r="H137" s="211">
        <f>SUM(H138:H141)</f>
        <v>247800</v>
      </c>
      <c r="I137" s="215"/>
      <c r="J137" s="215"/>
      <c r="K137" s="215"/>
      <c r="L137" s="215"/>
      <c r="M137" s="215"/>
      <c r="N137" s="175"/>
    </row>
    <row r="138" spans="1:19" s="38" customFormat="1" x14ac:dyDescent="0.25">
      <c r="A138" s="215"/>
      <c r="B138" s="217"/>
      <c r="C138" s="215" t="s">
        <v>3</v>
      </c>
      <c r="D138" s="140">
        <f>SUM(I138:N138)</f>
        <v>6</v>
      </c>
      <c r="E138" s="108">
        <v>0.9</v>
      </c>
      <c r="F138" s="109">
        <f t="shared" ref="F138:F141" si="16">E138*1000</f>
        <v>900</v>
      </c>
      <c r="G138" s="109">
        <f t="shared" ref="G138:G141" si="17">D138*F138</f>
        <v>5400</v>
      </c>
      <c r="H138" s="109">
        <f t="shared" ref="H138:H141" si="18">G138*12</f>
        <v>64800</v>
      </c>
      <c r="I138" s="215">
        <v>3</v>
      </c>
      <c r="J138" s="215">
        <v>2</v>
      </c>
      <c r="K138" s="215">
        <v>1</v>
      </c>
      <c r="L138" s="215"/>
      <c r="M138" s="215"/>
      <c r="N138" s="175"/>
      <c r="O138" s="38">
        <v>1</v>
      </c>
    </row>
    <row r="139" spans="1:19" s="38" customFormat="1" x14ac:dyDescent="0.25">
      <c r="A139" s="215"/>
      <c r="B139" s="217"/>
      <c r="C139" s="223" t="s">
        <v>10</v>
      </c>
      <c r="D139" s="140">
        <v>1</v>
      </c>
      <c r="E139" s="108">
        <v>0.85</v>
      </c>
      <c r="F139" s="109">
        <f t="shared" si="16"/>
        <v>850</v>
      </c>
      <c r="G139" s="109">
        <f t="shared" si="17"/>
        <v>850</v>
      </c>
      <c r="H139" s="109">
        <f t="shared" si="18"/>
        <v>10200</v>
      </c>
      <c r="I139" s="215"/>
      <c r="J139" s="215"/>
      <c r="K139" s="215"/>
      <c r="L139" s="215"/>
      <c r="M139" s="215"/>
      <c r="N139" s="175"/>
    </row>
    <row r="140" spans="1:19" s="38" customFormat="1" x14ac:dyDescent="0.25">
      <c r="A140" s="215"/>
      <c r="B140" s="217"/>
      <c r="C140" s="215" t="s">
        <v>4</v>
      </c>
      <c r="D140" s="140">
        <f>SUM(I140:N140)</f>
        <v>11</v>
      </c>
      <c r="E140" s="108">
        <v>0.8</v>
      </c>
      <c r="F140" s="109">
        <f t="shared" si="16"/>
        <v>800</v>
      </c>
      <c r="G140" s="109">
        <f t="shared" si="17"/>
        <v>8800</v>
      </c>
      <c r="H140" s="109">
        <f t="shared" si="18"/>
        <v>105600</v>
      </c>
      <c r="I140" s="215">
        <v>8</v>
      </c>
      <c r="J140" s="215">
        <v>2</v>
      </c>
      <c r="K140" s="215">
        <v>1</v>
      </c>
      <c r="L140" s="215"/>
      <c r="M140" s="215"/>
      <c r="N140" s="175"/>
      <c r="O140" s="38">
        <v>9</v>
      </c>
    </row>
    <row r="141" spans="1:19" s="38" customFormat="1" x14ac:dyDescent="0.25">
      <c r="A141" s="215"/>
      <c r="B141" s="217"/>
      <c r="C141" s="215" t="s">
        <v>5</v>
      </c>
      <c r="D141" s="140">
        <f>SUM(I141:N141)</f>
        <v>8</v>
      </c>
      <c r="E141" s="116">
        <v>0.7</v>
      </c>
      <c r="F141" s="109">
        <f t="shared" si="16"/>
        <v>700</v>
      </c>
      <c r="G141" s="109">
        <f t="shared" si="17"/>
        <v>5600</v>
      </c>
      <c r="H141" s="109">
        <f t="shared" si="18"/>
        <v>67200</v>
      </c>
      <c r="I141" s="215">
        <v>2</v>
      </c>
      <c r="J141" s="218">
        <v>1</v>
      </c>
      <c r="K141" s="215"/>
      <c r="L141" s="215"/>
      <c r="M141" s="215">
        <v>3</v>
      </c>
      <c r="N141" s="175">
        <v>2</v>
      </c>
      <c r="O141" s="38">
        <v>6</v>
      </c>
    </row>
    <row r="142" spans="1:19" s="36" customFormat="1" x14ac:dyDescent="0.25">
      <c r="A142" s="214"/>
      <c r="B142" s="208" t="s">
        <v>173</v>
      </c>
      <c r="C142" s="117" t="s">
        <v>183</v>
      </c>
      <c r="D142" s="208">
        <f>SUM(D143:D145)</f>
        <v>16</v>
      </c>
      <c r="E142" s="208"/>
      <c r="F142" s="208"/>
      <c r="G142" s="224">
        <f>SUM(G143:G145)</f>
        <v>12600</v>
      </c>
      <c r="H142" s="224">
        <f>SUM(H143:H145)</f>
        <v>151200</v>
      </c>
      <c r="I142" s="215"/>
      <c r="J142" s="215"/>
      <c r="K142" s="215"/>
      <c r="L142" s="215"/>
      <c r="M142" s="215"/>
      <c r="N142" s="175"/>
    </row>
    <row r="143" spans="1:19" s="38" customFormat="1" x14ac:dyDescent="0.25">
      <c r="A143" s="215"/>
      <c r="B143" s="217"/>
      <c r="C143" s="215" t="s">
        <v>3</v>
      </c>
      <c r="D143" s="140">
        <f>SUM(I143:N143)</f>
        <v>4</v>
      </c>
      <c r="E143" s="108">
        <v>0.9</v>
      </c>
      <c r="F143" s="109">
        <f>E143*1000</f>
        <v>900</v>
      </c>
      <c r="G143" s="109">
        <f t="shared" ref="G143:G145" si="19">D143*F143</f>
        <v>3600</v>
      </c>
      <c r="H143" s="109">
        <f t="shared" ref="H143:H145" si="20">G143*12</f>
        <v>43200</v>
      </c>
      <c r="I143" s="215">
        <v>2</v>
      </c>
      <c r="J143" s="215">
        <v>1</v>
      </c>
      <c r="K143" s="215">
        <v>1</v>
      </c>
      <c r="L143" s="215"/>
      <c r="M143" s="215"/>
      <c r="N143" s="175"/>
      <c r="O143" s="38">
        <v>1</v>
      </c>
    </row>
    <row r="144" spans="1:19" s="38" customFormat="1" x14ac:dyDescent="0.25">
      <c r="A144" s="215"/>
      <c r="B144" s="217"/>
      <c r="C144" s="215" t="s">
        <v>7</v>
      </c>
      <c r="D144" s="140">
        <f>SUM(I144:N144)</f>
        <v>6</v>
      </c>
      <c r="E144" s="108">
        <v>0.8</v>
      </c>
      <c r="F144" s="109">
        <f>E144*1000</f>
        <v>800</v>
      </c>
      <c r="G144" s="109">
        <f t="shared" si="19"/>
        <v>4800</v>
      </c>
      <c r="H144" s="109">
        <f t="shared" si="20"/>
        <v>57600</v>
      </c>
      <c r="I144" s="215">
        <v>4</v>
      </c>
      <c r="J144" s="215">
        <v>1</v>
      </c>
      <c r="K144" s="215">
        <v>1</v>
      </c>
      <c r="L144" s="215"/>
      <c r="M144" s="215"/>
      <c r="N144" s="175"/>
      <c r="O144" s="38">
        <v>9</v>
      </c>
    </row>
    <row r="145" spans="1:18" s="38" customFormat="1" x14ac:dyDescent="0.25">
      <c r="A145" s="215"/>
      <c r="B145" s="217"/>
      <c r="C145" s="215" t="s">
        <v>5</v>
      </c>
      <c r="D145" s="140">
        <f>SUM(I145:N145)</f>
        <v>6</v>
      </c>
      <c r="E145" s="116">
        <v>0.7</v>
      </c>
      <c r="F145" s="109">
        <f>E145*1000</f>
        <v>700</v>
      </c>
      <c r="G145" s="109">
        <f t="shared" si="19"/>
        <v>4200</v>
      </c>
      <c r="H145" s="109">
        <f t="shared" si="20"/>
        <v>50400</v>
      </c>
      <c r="I145" s="215">
        <v>1</v>
      </c>
      <c r="J145" s="218">
        <v>1</v>
      </c>
      <c r="K145" s="215"/>
      <c r="L145" s="215"/>
      <c r="M145" s="215">
        <v>2</v>
      </c>
      <c r="N145" s="175">
        <v>2</v>
      </c>
      <c r="O145" s="38">
        <v>4</v>
      </c>
    </row>
    <row r="146" spans="1:18" s="36" customFormat="1" x14ac:dyDescent="0.25">
      <c r="A146" s="214"/>
      <c r="B146" s="208" t="s">
        <v>174</v>
      </c>
      <c r="C146" s="117" t="s">
        <v>184</v>
      </c>
      <c r="D146" s="208">
        <f>SUM(D147:D150)</f>
        <v>17</v>
      </c>
      <c r="E146" s="208"/>
      <c r="F146" s="208"/>
      <c r="G146" s="224">
        <f>SUM(G147:G150)</f>
        <v>13450</v>
      </c>
      <c r="H146" s="224">
        <f>SUM(H147:H150)</f>
        <v>161400</v>
      </c>
      <c r="I146" s="215"/>
      <c r="J146" s="215"/>
      <c r="K146" s="215"/>
      <c r="L146" s="215"/>
      <c r="M146" s="215"/>
      <c r="N146" s="175"/>
    </row>
    <row r="147" spans="1:18" s="38" customFormat="1" x14ac:dyDescent="0.25">
      <c r="A147" s="215"/>
      <c r="B147" s="217"/>
      <c r="C147" s="215" t="s">
        <v>3</v>
      </c>
      <c r="D147" s="140">
        <f>SUM(I147:N147)</f>
        <v>4</v>
      </c>
      <c r="E147" s="108">
        <v>0.9</v>
      </c>
      <c r="F147" s="109">
        <f t="shared" ref="F147:F150" si="21">E147*1000</f>
        <v>900</v>
      </c>
      <c r="G147" s="109">
        <f t="shared" ref="G147:G150" si="22">D147*F147</f>
        <v>3600</v>
      </c>
      <c r="H147" s="109">
        <f t="shared" ref="H147:H150" si="23">G147*12</f>
        <v>43200</v>
      </c>
      <c r="I147" s="215">
        <v>2</v>
      </c>
      <c r="J147" s="215">
        <v>1</v>
      </c>
      <c r="K147" s="215">
        <v>1</v>
      </c>
      <c r="L147" s="215"/>
      <c r="M147" s="215"/>
      <c r="N147" s="175"/>
      <c r="R147" s="38">
        <v>1</v>
      </c>
    </row>
    <row r="148" spans="1:18" s="38" customFormat="1" x14ac:dyDescent="0.25">
      <c r="A148" s="215"/>
      <c r="B148" s="217"/>
      <c r="C148" s="223" t="s">
        <v>10</v>
      </c>
      <c r="D148" s="140">
        <v>1</v>
      </c>
      <c r="E148" s="108">
        <v>0.85</v>
      </c>
      <c r="F148" s="109">
        <f t="shared" si="21"/>
        <v>850</v>
      </c>
      <c r="G148" s="109">
        <f t="shared" si="22"/>
        <v>850</v>
      </c>
      <c r="H148" s="109">
        <f t="shared" si="23"/>
        <v>10200</v>
      </c>
      <c r="I148" s="215"/>
      <c r="J148" s="215"/>
      <c r="K148" s="215"/>
      <c r="L148" s="215"/>
      <c r="M148" s="215"/>
      <c r="N148" s="175"/>
    </row>
    <row r="149" spans="1:18" s="38" customFormat="1" x14ac:dyDescent="0.25">
      <c r="A149" s="215"/>
      <c r="B149" s="217"/>
      <c r="C149" s="215" t="s">
        <v>4</v>
      </c>
      <c r="D149" s="140">
        <f>SUM(I149:N149)</f>
        <v>6</v>
      </c>
      <c r="E149" s="108">
        <v>0.8</v>
      </c>
      <c r="F149" s="109">
        <f t="shared" si="21"/>
        <v>800</v>
      </c>
      <c r="G149" s="109">
        <f t="shared" si="22"/>
        <v>4800</v>
      </c>
      <c r="H149" s="109">
        <f t="shared" si="23"/>
        <v>57600</v>
      </c>
      <c r="I149" s="215">
        <v>4</v>
      </c>
      <c r="J149" s="215">
        <v>1</v>
      </c>
      <c r="K149" s="215">
        <v>1</v>
      </c>
      <c r="L149" s="215"/>
      <c r="M149" s="215"/>
      <c r="N149" s="175"/>
      <c r="O149" s="38">
        <v>4</v>
      </c>
    </row>
    <row r="150" spans="1:18" s="38" customFormat="1" x14ac:dyDescent="0.25">
      <c r="A150" s="215"/>
      <c r="B150" s="217"/>
      <c r="C150" s="215" t="s">
        <v>5</v>
      </c>
      <c r="D150" s="140">
        <f>SUM(I150:N150)</f>
        <v>6</v>
      </c>
      <c r="E150" s="116">
        <v>0.7</v>
      </c>
      <c r="F150" s="109">
        <f t="shared" si="21"/>
        <v>700</v>
      </c>
      <c r="G150" s="109">
        <f t="shared" si="22"/>
        <v>4200</v>
      </c>
      <c r="H150" s="109">
        <f t="shared" si="23"/>
        <v>50400</v>
      </c>
      <c r="I150" s="215">
        <v>1</v>
      </c>
      <c r="J150" s="218">
        <v>1</v>
      </c>
      <c r="K150" s="215"/>
      <c r="L150" s="215"/>
      <c r="M150" s="215">
        <v>2</v>
      </c>
      <c r="N150" s="175">
        <v>2</v>
      </c>
    </row>
    <row r="151" spans="1:18" s="39" customFormat="1" ht="21" customHeight="1" x14ac:dyDescent="0.25">
      <c r="A151" s="225"/>
      <c r="B151" s="226"/>
      <c r="C151" s="188" t="s">
        <v>9</v>
      </c>
      <c r="D151" s="227">
        <f>D125+D129+D133++D137+D142+D146</f>
        <v>111</v>
      </c>
      <c r="E151" s="227"/>
      <c r="F151" s="228"/>
      <c r="G151" s="228">
        <f>G125+G129+G133++G137+G142+G146</f>
        <v>90200</v>
      </c>
      <c r="H151" s="228">
        <f>H125+H129+H133++H137+H142+H146</f>
        <v>1082400</v>
      </c>
      <c r="I151" s="229"/>
      <c r="J151" s="229"/>
      <c r="K151" s="229"/>
      <c r="L151" s="229"/>
      <c r="M151" s="229"/>
      <c r="N151" s="175"/>
    </row>
    <row r="152" spans="1:18" x14ac:dyDescent="0.25">
      <c r="A152" s="175"/>
      <c r="B152" s="176"/>
      <c r="C152" s="190"/>
      <c r="D152" s="191"/>
      <c r="E152" s="192"/>
      <c r="F152" s="193"/>
      <c r="G152" s="193"/>
      <c r="H152" s="194"/>
      <c r="I152" s="175"/>
      <c r="J152" s="175"/>
      <c r="K152" s="175"/>
      <c r="L152" s="175"/>
      <c r="M152" s="175"/>
      <c r="N152" s="175"/>
    </row>
    <row r="153" spans="1:18" ht="30.75" customHeight="1" x14ac:dyDescent="0.25">
      <c r="A153" s="175"/>
      <c r="B153" s="165"/>
      <c r="C153" s="166" t="s">
        <v>229</v>
      </c>
      <c r="D153" s="166"/>
      <c r="E153" s="166" t="s">
        <v>230</v>
      </c>
      <c r="F153" s="166"/>
      <c r="G153" s="166"/>
      <c r="H153" s="167"/>
      <c r="I153" s="175"/>
      <c r="J153" s="175"/>
      <c r="K153" s="175"/>
      <c r="L153" s="175"/>
      <c r="M153" s="175"/>
      <c r="N153" s="175"/>
    </row>
    <row r="154" spans="1:18" s="2" customFormat="1" ht="60" x14ac:dyDescent="0.25">
      <c r="A154" s="178" t="s">
        <v>227</v>
      </c>
      <c r="B154" s="230"/>
      <c r="C154" s="231" t="s">
        <v>160</v>
      </c>
      <c r="D154" s="232" t="s">
        <v>0</v>
      </c>
      <c r="E154" s="233" t="s">
        <v>161</v>
      </c>
      <c r="F154" s="231" t="s">
        <v>162</v>
      </c>
      <c r="G154" s="231" t="s">
        <v>163</v>
      </c>
      <c r="H154" s="231" t="s">
        <v>164</v>
      </c>
      <c r="I154" s="234"/>
      <c r="J154" s="234"/>
      <c r="K154" s="234"/>
      <c r="L154" s="234"/>
      <c r="M154" s="234"/>
      <c r="N154" s="206"/>
    </row>
    <row r="155" spans="1:18" s="238" customFormat="1" ht="39.75" customHeight="1" x14ac:dyDescent="0.25">
      <c r="A155" s="235"/>
      <c r="B155" s="180" t="s">
        <v>169</v>
      </c>
      <c r="C155" s="236" t="s">
        <v>231</v>
      </c>
      <c r="D155" s="208">
        <f>SUM(D156:D162)</f>
        <v>26</v>
      </c>
      <c r="E155" s="208"/>
      <c r="F155" s="211"/>
      <c r="G155" s="211">
        <f>SUM(G156:G162)</f>
        <v>20250</v>
      </c>
      <c r="H155" s="211">
        <f>SUM(H156:H162)</f>
        <v>243000</v>
      </c>
      <c r="I155" s="237"/>
      <c r="J155" s="237"/>
      <c r="K155" s="237"/>
      <c r="L155" s="237"/>
      <c r="M155" s="237"/>
      <c r="N155" s="175"/>
    </row>
    <row r="156" spans="1:18" s="239" customFormat="1" ht="15.75" x14ac:dyDescent="0.25">
      <c r="A156" s="237"/>
      <c r="B156" s="176"/>
      <c r="C156" s="190" t="s">
        <v>71</v>
      </c>
      <c r="D156" s="140">
        <v>1</v>
      </c>
      <c r="E156" s="108">
        <v>1.8</v>
      </c>
      <c r="F156" s="109">
        <f>E156*1000</f>
        <v>1800</v>
      </c>
      <c r="G156" s="109">
        <f t="shared" ref="G156:G162" si="24">F156*D156</f>
        <v>1800</v>
      </c>
      <c r="H156" s="109">
        <f t="shared" ref="H156:H162" si="25">G156*12</f>
        <v>21600</v>
      </c>
      <c r="I156" s="237"/>
      <c r="J156" s="237"/>
      <c r="K156" s="237"/>
      <c r="L156" s="237"/>
      <c r="M156" s="237"/>
      <c r="N156" s="175"/>
      <c r="P156" s="239">
        <v>7</v>
      </c>
    </row>
    <row r="157" spans="1:18" s="239" customFormat="1" ht="15.75" x14ac:dyDescent="0.25">
      <c r="A157" s="237"/>
      <c r="B157" s="176"/>
      <c r="C157" s="190" t="s">
        <v>72</v>
      </c>
      <c r="D157" s="140">
        <v>1</v>
      </c>
      <c r="E157" s="108">
        <v>0.7</v>
      </c>
      <c r="F157" s="109">
        <f>E157*1000</f>
        <v>700</v>
      </c>
      <c r="G157" s="109">
        <f t="shared" si="24"/>
        <v>700</v>
      </c>
      <c r="H157" s="109">
        <f t="shared" si="25"/>
        <v>8400</v>
      </c>
      <c r="I157" s="237"/>
      <c r="J157" s="237"/>
      <c r="K157" s="237"/>
      <c r="L157" s="237"/>
      <c r="M157" s="237"/>
      <c r="N157" s="175"/>
    </row>
    <row r="158" spans="1:18" s="239" customFormat="1" ht="15.75" x14ac:dyDescent="0.25">
      <c r="A158" s="237"/>
      <c r="B158" s="176"/>
      <c r="C158" s="107" t="s">
        <v>10</v>
      </c>
      <c r="D158" s="140">
        <f>1+1</f>
        <v>2</v>
      </c>
      <c r="E158" s="108">
        <v>0.8</v>
      </c>
      <c r="F158" s="109">
        <f>E158*1000</f>
        <v>800</v>
      </c>
      <c r="G158" s="109">
        <f t="shared" si="24"/>
        <v>1600</v>
      </c>
      <c r="H158" s="109">
        <f t="shared" si="25"/>
        <v>19200</v>
      </c>
      <c r="I158" s="237"/>
      <c r="J158" s="237"/>
      <c r="K158" s="237"/>
      <c r="L158" s="237"/>
      <c r="M158" s="237"/>
      <c r="N158" s="175"/>
      <c r="R158" s="239">
        <v>1</v>
      </c>
    </row>
    <row r="159" spans="1:18" s="239" customFormat="1" ht="15.75" x14ac:dyDescent="0.25">
      <c r="A159" s="237"/>
      <c r="B159" s="176"/>
      <c r="C159" s="190" t="s">
        <v>11</v>
      </c>
      <c r="D159" s="140">
        <v>1</v>
      </c>
      <c r="E159" s="108">
        <v>0.9</v>
      </c>
      <c r="F159" s="109">
        <f t="shared" ref="F159:F162" si="26">E159*1000</f>
        <v>900</v>
      </c>
      <c r="G159" s="109">
        <f t="shared" si="24"/>
        <v>900</v>
      </c>
      <c r="H159" s="109">
        <f t="shared" si="25"/>
        <v>10800</v>
      </c>
      <c r="I159" s="237"/>
      <c r="J159" s="237"/>
      <c r="K159" s="237"/>
      <c r="L159" s="237"/>
      <c r="M159" s="237"/>
      <c r="N159" s="175"/>
    </row>
    <row r="160" spans="1:18" s="239" customFormat="1" ht="15.75" x14ac:dyDescent="0.25">
      <c r="A160" s="237" t="s">
        <v>232</v>
      </c>
      <c r="B160" s="176"/>
      <c r="C160" s="107" t="s">
        <v>3</v>
      </c>
      <c r="D160" s="140">
        <f>SUM(I160:N160)</f>
        <v>5</v>
      </c>
      <c r="E160" s="108">
        <v>0.85</v>
      </c>
      <c r="F160" s="109">
        <f t="shared" si="26"/>
        <v>850</v>
      </c>
      <c r="G160" s="109">
        <f t="shared" si="24"/>
        <v>4250</v>
      </c>
      <c r="H160" s="109">
        <f t="shared" si="25"/>
        <v>51000</v>
      </c>
      <c r="I160" s="237">
        <v>1</v>
      </c>
      <c r="J160" s="237">
        <v>1</v>
      </c>
      <c r="K160" s="237">
        <v>3</v>
      </c>
      <c r="L160" s="237"/>
      <c r="M160" s="237"/>
      <c r="N160" s="175"/>
      <c r="O160" s="239">
        <v>3</v>
      </c>
    </row>
    <row r="161" spans="1:18" s="239" customFormat="1" ht="15.75" x14ac:dyDescent="0.25">
      <c r="A161" s="237" t="s">
        <v>232</v>
      </c>
      <c r="B161" s="176"/>
      <c r="C161" s="107" t="s">
        <v>7</v>
      </c>
      <c r="D161" s="140">
        <f>SUM(I161:N161)</f>
        <v>6</v>
      </c>
      <c r="E161" s="108">
        <v>0.75</v>
      </c>
      <c r="F161" s="109">
        <f t="shared" si="26"/>
        <v>750</v>
      </c>
      <c r="G161" s="109">
        <f t="shared" si="24"/>
        <v>4500</v>
      </c>
      <c r="H161" s="109">
        <f t="shared" si="25"/>
        <v>54000</v>
      </c>
      <c r="I161" s="237">
        <v>2</v>
      </c>
      <c r="J161" s="237">
        <v>2</v>
      </c>
      <c r="K161" s="237">
        <v>2</v>
      </c>
      <c r="L161" s="237"/>
      <c r="M161" s="237"/>
      <c r="N161" s="175"/>
      <c r="O161" s="239">
        <v>8</v>
      </c>
    </row>
    <row r="162" spans="1:18" s="239" customFormat="1" ht="15.75" x14ac:dyDescent="0.25">
      <c r="A162" s="237" t="s">
        <v>232</v>
      </c>
      <c r="B162" s="176"/>
      <c r="C162" s="107" t="s">
        <v>8</v>
      </c>
      <c r="D162" s="140">
        <f>SUM(I162:N162)</f>
        <v>10</v>
      </c>
      <c r="E162" s="108">
        <v>0.65</v>
      </c>
      <c r="F162" s="109">
        <f t="shared" si="26"/>
        <v>650</v>
      </c>
      <c r="G162" s="109">
        <f t="shared" si="24"/>
        <v>6500</v>
      </c>
      <c r="H162" s="109">
        <f t="shared" si="25"/>
        <v>78000</v>
      </c>
      <c r="I162" s="237">
        <v>1</v>
      </c>
      <c r="J162" s="237"/>
      <c r="K162" s="237">
        <v>3</v>
      </c>
      <c r="L162" s="237">
        <v>3</v>
      </c>
      <c r="M162" s="237">
        <v>2</v>
      </c>
      <c r="N162" s="175">
        <v>1</v>
      </c>
      <c r="O162" s="239">
        <v>4</v>
      </c>
    </row>
    <row r="163" spans="1:18" s="238" customFormat="1" ht="15.75" x14ac:dyDescent="0.25">
      <c r="A163" s="240"/>
      <c r="B163" s="185">
        <v>1</v>
      </c>
      <c r="C163" s="241" t="s">
        <v>233</v>
      </c>
      <c r="D163" s="242">
        <f>SUM(D164:D168)</f>
        <v>7</v>
      </c>
      <c r="E163" s="242"/>
      <c r="F163" s="109"/>
      <c r="G163" s="243">
        <f>SUM(G164:G168)</f>
        <v>5650</v>
      </c>
      <c r="H163" s="243">
        <f>SUM(H164:H168)</f>
        <v>67800</v>
      </c>
      <c r="I163" s="237"/>
      <c r="J163" s="237"/>
      <c r="K163" s="237"/>
      <c r="L163" s="237"/>
      <c r="M163" s="237"/>
      <c r="N163" s="175"/>
    </row>
    <row r="164" spans="1:18" s="239" customFormat="1" ht="15.75" x14ac:dyDescent="0.25">
      <c r="A164" s="237"/>
      <c r="B164" s="176"/>
      <c r="C164" s="107" t="s">
        <v>76</v>
      </c>
      <c r="D164" s="140">
        <v>1</v>
      </c>
      <c r="E164" s="108">
        <v>1.1000000000000001</v>
      </c>
      <c r="F164" s="109">
        <f t="shared" ref="F164:F168" si="27">E164*1000</f>
        <v>1100</v>
      </c>
      <c r="G164" s="109">
        <f>D164*F164</f>
        <v>1100</v>
      </c>
      <c r="H164" s="109">
        <f t="shared" ref="H164:H168" si="28">G164*12</f>
        <v>13200</v>
      </c>
      <c r="I164" s="237"/>
      <c r="J164" s="237"/>
      <c r="K164" s="237"/>
      <c r="L164" s="237"/>
      <c r="M164" s="237"/>
      <c r="N164" s="175"/>
      <c r="Q164" s="239">
        <v>1</v>
      </c>
    </row>
    <row r="165" spans="1:18" s="239" customFormat="1" ht="15.75" x14ac:dyDescent="0.25">
      <c r="A165" s="237"/>
      <c r="B165" s="176"/>
      <c r="C165" s="107" t="s">
        <v>3</v>
      </c>
      <c r="D165" s="140">
        <f>SUM(I165:N165)</f>
        <v>1</v>
      </c>
      <c r="E165" s="108">
        <v>0.85</v>
      </c>
      <c r="F165" s="109">
        <f t="shared" si="27"/>
        <v>850</v>
      </c>
      <c r="G165" s="109">
        <f>D165*F165</f>
        <v>850</v>
      </c>
      <c r="H165" s="109">
        <f t="shared" si="28"/>
        <v>10200</v>
      </c>
      <c r="I165" s="237">
        <v>1</v>
      </c>
      <c r="J165" s="237"/>
      <c r="K165" s="237"/>
      <c r="L165" s="237"/>
      <c r="M165" s="237"/>
      <c r="N165" s="175"/>
    </row>
    <row r="166" spans="1:18" s="239" customFormat="1" ht="15.75" x14ac:dyDescent="0.25">
      <c r="A166" s="237"/>
      <c r="B166" s="176"/>
      <c r="C166" s="107" t="s">
        <v>77</v>
      </c>
      <c r="D166" s="140">
        <f>SUM(I166:N166)</f>
        <v>3</v>
      </c>
      <c r="E166" s="108">
        <v>0.75</v>
      </c>
      <c r="F166" s="109">
        <f t="shared" si="27"/>
        <v>750</v>
      </c>
      <c r="G166" s="109">
        <f>D166*F166</f>
        <v>2250</v>
      </c>
      <c r="H166" s="109">
        <f t="shared" si="28"/>
        <v>27000</v>
      </c>
      <c r="I166" s="237">
        <v>1</v>
      </c>
      <c r="J166" s="237">
        <v>2</v>
      </c>
      <c r="K166" s="237"/>
      <c r="L166" s="237"/>
      <c r="M166" s="237"/>
      <c r="N166" s="175"/>
    </row>
    <row r="167" spans="1:18" s="239" customFormat="1" ht="15.75" x14ac:dyDescent="0.25">
      <c r="A167" s="237"/>
      <c r="B167" s="176"/>
      <c r="C167" s="107" t="s">
        <v>8</v>
      </c>
      <c r="D167" s="140">
        <f>SUM(I167:N167)</f>
        <v>1</v>
      </c>
      <c r="E167" s="108">
        <v>0.65</v>
      </c>
      <c r="F167" s="109">
        <f t="shared" si="27"/>
        <v>650</v>
      </c>
      <c r="G167" s="109">
        <f>D167*F167</f>
        <v>650</v>
      </c>
      <c r="H167" s="109">
        <f t="shared" si="28"/>
        <v>7800</v>
      </c>
      <c r="I167" s="237"/>
      <c r="J167" s="237">
        <v>1</v>
      </c>
      <c r="K167" s="237"/>
      <c r="L167" s="237"/>
      <c r="M167" s="237"/>
      <c r="N167" s="175"/>
      <c r="O167" s="239">
        <v>1</v>
      </c>
    </row>
    <row r="168" spans="1:18" s="239" customFormat="1" ht="15.75" x14ac:dyDescent="0.25">
      <c r="A168" s="237"/>
      <c r="B168" s="176"/>
      <c r="C168" s="107" t="s">
        <v>11</v>
      </c>
      <c r="D168" s="140">
        <v>1</v>
      </c>
      <c r="E168" s="108">
        <v>0.8</v>
      </c>
      <c r="F168" s="109">
        <f t="shared" si="27"/>
        <v>800</v>
      </c>
      <c r="G168" s="109">
        <f>D168*F168</f>
        <v>800</v>
      </c>
      <c r="H168" s="109">
        <f t="shared" si="28"/>
        <v>9600</v>
      </c>
      <c r="I168" s="237"/>
      <c r="J168" s="237"/>
      <c r="K168" s="237"/>
      <c r="L168" s="237"/>
      <c r="M168" s="237"/>
      <c r="N168" s="175"/>
      <c r="R168" s="239">
        <v>1</v>
      </c>
    </row>
    <row r="169" spans="1:18" s="238" customFormat="1" ht="15.75" x14ac:dyDescent="0.25">
      <c r="A169" s="240"/>
      <c r="B169" s="185">
        <v>2</v>
      </c>
      <c r="C169" s="241" t="s">
        <v>234</v>
      </c>
      <c r="D169" s="242">
        <f>SUM(D170:D174)</f>
        <v>8</v>
      </c>
      <c r="E169" s="242"/>
      <c r="F169" s="109"/>
      <c r="G169" s="243">
        <f>SUM(G170:G174)</f>
        <v>6400</v>
      </c>
      <c r="H169" s="243">
        <f>SUM(H170:H174)</f>
        <v>76800</v>
      </c>
      <c r="I169" s="237"/>
      <c r="J169" s="237"/>
      <c r="K169" s="237"/>
      <c r="L169" s="237"/>
      <c r="M169" s="237"/>
      <c r="N169" s="175"/>
    </row>
    <row r="170" spans="1:18" s="239" customFormat="1" ht="15.75" x14ac:dyDescent="0.25">
      <c r="A170" s="237"/>
      <c r="B170" s="176"/>
      <c r="C170" s="107" t="s">
        <v>76</v>
      </c>
      <c r="D170" s="140">
        <v>1</v>
      </c>
      <c r="E170" s="108">
        <v>1.1000000000000001</v>
      </c>
      <c r="F170" s="109">
        <f t="shared" ref="F170:F174" si="29">E170*1000</f>
        <v>1100</v>
      </c>
      <c r="G170" s="109">
        <f>D170*F170</f>
        <v>1100</v>
      </c>
      <c r="H170" s="109">
        <f t="shared" ref="H170:H174" si="30">G170*12</f>
        <v>13200</v>
      </c>
      <c r="I170" s="237"/>
      <c r="J170" s="237"/>
      <c r="K170" s="237"/>
      <c r="L170" s="237"/>
      <c r="M170" s="237"/>
      <c r="N170" s="175"/>
      <c r="Q170" s="239">
        <v>1</v>
      </c>
    </row>
    <row r="171" spans="1:18" s="239" customFormat="1" ht="15.75" x14ac:dyDescent="0.25">
      <c r="A171" s="237"/>
      <c r="B171" s="176"/>
      <c r="C171" s="107" t="s">
        <v>3</v>
      </c>
      <c r="D171" s="140">
        <f>SUM(I171:N171)</f>
        <v>2</v>
      </c>
      <c r="E171" s="108">
        <v>0.85</v>
      </c>
      <c r="F171" s="109">
        <f t="shared" si="29"/>
        <v>850</v>
      </c>
      <c r="G171" s="109">
        <f>D171*F171</f>
        <v>1700</v>
      </c>
      <c r="H171" s="109">
        <f t="shared" si="30"/>
        <v>20400</v>
      </c>
      <c r="I171" s="237">
        <v>1</v>
      </c>
      <c r="J171" s="237">
        <v>1</v>
      </c>
      <c r="K171" s="237"/>
      <c r="L171" s="237"/>
      <c r="M171" s="237"/>
      <c r="N171" s="175"/>
    </row>
    <row r="172" spans="1:18" s="239" customFormat="1" ht="15.75" x14ac:dyDescent="0.25">
      <c r="A172" s="237"/>
      <c r="B172" s="176"/>
      <c r="C172" s="107" t="s">
        <v>4</v>
      </c>
      <c r="D172" s="140">
        <f>SUM(I172:N172)</f>
        <v>2</v>
      </c>
      <c r="E172" s="108">
        <v>0.75</v>
      </c>
      <c r="F172" s="109">
        <f t="shared" si="29"/>
        <v>750</v>
      </c>
      <c r="G172" s="109">
        <f>D172*F172</f>
        <v>1500</v>
      </c>
      <c r="H172" s="109">
        <f t="shared" si="30"/>
        <v>18000</v>
      </c>
      <c r="I172" s="237">
        <v>1</v>
      </c>
      <c r="J172" s="237">
        <v>1</v>
      </c>
      <c r="K172" s="237"/>
      <c r="L172" s="237"/>
      <c r="M172" s="237"/>
      <c r="N172" s="175"/>
      <c r="O172" s="239">
        <v>3</v>
      </c>
    </row>
    <row r="173" spans="1:18" s="239" customFormat="1" ht="15.75" x14ac:dyDescent="0.25">
      <c r="A173" s="237"/>
      <c r="B173" s="176"/>
      <c r="C173" s="107" t="s">
        <v>8</v>
      </c>
      <c r="D173" s="140">
        <f>SUM(I173:N173)</f>
        <v>2</v>
      </c>
      <c r="E173" s="108">
        <v>0.65</v>
      </c>
      <c r="F173" s="109">
        <f t="shared" si="29"/>
        <v>650</v>
      </c>
      <c r="G173" s="109">
        <f>D173*F173</f>
        <v>1300</v>
      </c>
      <c r="H173" s="109">
        <f t="shared" si="30"/>
        <v>15600</v>
      </c>
      <c r="I173" s="237">
        <v>1</v>
      </c>
      <c r="J173" s="237">
        <v>1</v>
      </c>
      <c r="K173" s="237"/>
      <c r="L173" s="237"/>
      <c r="M173" s="237"/>
      <c r="N173" s="175"/>
      <c r="O173" s="239">
        <v>2</v>
      </c>
    </row>
    <row r="174" spans="1:18" s="239" customFormat="1" ht="15.75" x14ac:dyDescent="0.25">
      <c r="A174" s="237"/>
      <c r="B174" s="176"/>
      <c r="C174" s="107" t="s">
        <v>11</v>
      </c>
      <c r="D174" s="140">
        <v>1</v>
      </c>
      <c r="E174" s="108">
        <v>0.8</v>
      </c>
      <c r="F174" s="109">
        <f t="shared" si="29"/>
        <v>800</v>
      </c>
      <c r="G174" s="109">
        <f>D174*F174</f>
        <v>800</v>
      </c>
      <c r="H174" s="109">
        <f t="shared" si="30"/>
        <v>9600</v>
      </c>
      <c r="I174" s="237"/>
      <c r="J174" s="237"/>
      <c r="K174" s="237"/>
      <c r="L174" s="237"/>
      <c r="M174" s="237"/>
      <c r="N174" s="175"/>
      <c r="R174" s="239">
        <v>1</v>
      </c>
    </row>
    <row r="175" spans="1:18" s="238" customFormat="1" ht="15.75" x14ac:dyDescent="0.25">
      <c r="A175" s="240"/>
      <c r="B175" s="185">
        <v>3</v>
      </c>
      <c r="C175" s="241" t="s">
        <v>235</v>
      </c>
      <c r="D175" s="242">
        <f>SUM(D176:D180)</f>
        <v>8</v>
      </c>
      <c r="E175" s="242"/>
      <c r="F175" s="109"/>
      <c r="G175" s="243">
        <f>SUM(G176:G180)</f>
        <v>6500</v>
      </c>
      <c r="H175" s="243">
        <f>SUM(H176:H180)</f>
        <v>78000</v>
      </c>
      <c r="I175" s="237"/>
      <c r="J175" s="237"/>
      <c r="K175" s="237"/>
      <c r="L175" s="237"/>
      <c r="M175" s="237"/>
      <c r="N175" s="175"/>
    </row>
    <row r="176" spans="1:18" s="239" customFormat="1" ht="15.75" x14ac:dyDescent="0.25">
      <c r="A176" s="237"/>
      <c r="B176" s="176"/>
      <c r="C176" s="107" t="s">
        <v>76</v>
      </c>
      <c r="D176" s="140">
        <v>1</v>
      </c>
      <c r="E176" s="108">
        <v>1.1000000000000001</v>
      </c>
      <c r="F176" s="109">
        <f t="shared" ref="F176:F180" si="31">E176*1000</f>
        <v>1100</v>
      </c>
      <c r="G176" s="109">
        <f>D176*F176</f>
        <v>1100</v>
      </c>
      <c r="H176" s="109">
        <f t="shared" ref="H176:H180" si="32">G176*12</f>
        <v>13200</v>
      </c>
      <c r="I176" s="237"/>
      <c r="J176" s="237"/>
      <c r="K176" s="237"/>
      <c r="L176" s="237"/>
      <c r="M176" s="237"/>
      <c r="N176" s="175"/>
      <c r="Q176" s="239">
        <v>1</v>
      </c>
    </row>
    <row r="177" spans="1:18" s="239" customFormat="1" ht="15.75" x14ac:dyDescent="0.25">
      <c r="A177" s="237"/>
      <c r="B177" s="176"/>
      <c r="C177" s="107" t="s">
        <v>3</v>
      </c>
      <c r="D177" s="140">
        <f>SUM(I177:N177)</f>
        <v>2</v>
      </c>
      <c r="E177" s="108">
        <v>0.85</v>
      </c>
      <c r="F177" s="109">
        <f t="shared" si="31"/>
        <v>850</v>
      </c>
      <c r="G177" s="109">
        <f>D177*F177</f>
        <v>1700</v>
      </c>
      <c r="H177" s="109">
        <f t="shared" si="32"/>
        <v>20400</v>
      </c>
      <c r="I177" s="237">
        <v>1</v>
      </c>
      <c r="J177" s="237">
        <v>1</v>
      </c>
      <c r="K177" s="237"/>
      <c r="L177" s="237"/>
      <c r="M177" s="237"/>
      <c r="N177" s="175"/>
    </row>
    <row r="178" spans="1:18" s="239" customFormat="1" ht="15.75" x14ac:dyDescent="0.25">
      <c r="A178" s="237"/>
      <c r="B178" s="176"/>
      <c r="C178" s="107" t="s">
        <v>4</v>
      </c>
      <c r="D178" s="140">
        <f>SUM(I178:N178)</f>
        <v>3</v>
      </c>
      <c r="E178" s="108">
        <v>0.75</v>
      </c>
      <c r="F178" s="109">
        <f t="shared" si="31"/>
        <v>750</v>
      </c>
      <c r="G178" s="109">
        <f>D178*F178</f>
        <v>2250</v>
      </c>
      <c r="H178" s="109">
        <f t="shared" si="32"/>
        <v>27000</v>
      </c>
      <c r="I178" s="237">
        <v>1</v>
      </c>
      <c r="J178" s="237">
        <v>2</v>
      </c>
      <c r="K178" s="237"/>
      <c r="L178" s="237"/>
      <c r="M178" s="237"/>
      <c r="N178" s="175"/>
    </row>
    <row r="179" spans="1:18" s="239" customFormat="1" ht="15.75" x14ac:dyDescent="0.25">
      <c r="A179" s="237"/>
      <c r="B179" s="176"/>
      <c r="C179" s="107" t="s">
        <v>8</v>
      </c>
      <c r="D179" s="140">
        <f>SUM(I179:N179)</f>
        <v>1</v>
      </c>
      <c r="E179" s="108">
        <v>0.65</v>
      </c>
      <c r="F179" s="109">
        <f t="shared" si="31"/>
        <v>650</v>
      </c>
      <c r="G179" s="109">
        <f>D179*F179</f>
        <v>650</v>
      </c>
      <c r="H179" s="109">
        <f t="shared" si="32"/>
        <v>7800</v>
      </c>
      <c r="I179" s="237">
        <v>1</v>
      </c>
      <c r="J179" s="237"/>
      <c r="K179" s="237"/>
      <c r="L179" s="237"/>
      <c r="M179" s="237"/>
      <c r="N179" s="175"/>
      <c r="O179" s="239">
        <v>1</v>
      </c>
    </row>
    <row r="180" spans="1:18" s="239" customFormat="1" ht="15.75" x14ac:dyDescent="0.25">
      <c r="A180" s="178"/>
      <c r="B180" s="176"/>
      <c r="C180" s="107" t="s">
        <v>11</v>
      </c>
      <c r="D180" s="140">
        <v>1</v>
      </c>
      <c r="E180" s="108">
        <v>0.8</v>
      </c>
      <c r="F180" s="109">
        <f t="shared" si="31"/>
        <v>800</v>
      </c>
      <c r="G180" s="109">
        <f>D180*F180</f>
        <v>800</v>
      </c>
      <c r="H180" s="109">
        <f t="shared" si="32"/>
        <v>9600</v>
      </c>
      <c r="I180" s="237"/>
      <c r="J180" s="237"/>
      <c r="K180" s="237"/>
      <c r="L180" s="237"/>
      <c r="M180" s="237"/>
      <c r="N180" s="175"/>
      <c r="R180" s="239">
        <v>1</v>
      </c>
    </row>
    <row r="181" spans="1:18" s="238" customFormat="1" ht="15.75" x14ac:dyDescent="0.25">
      <c r="A181" s="240"/>
      <c r="B181" s="185">
        <v>4</v>
      </c>
      <c r="C181" s="241" t="s">
        <v>236</v>
      </c>
      <c r="D181" s="242">
        <f>SUM(D182:D185)</f>
        <v>6</v>
      </c>
      <c r="E181" s="242"/>
      <c r="F181" s="109"/>
      <c r="G181" s="243">
        <f>SUM(G182:G185)</f>
        <v>5000</v>
      </c>
      <c r="H181" s="243">
        <f>SUM(H182:H185)</f>
        <v>60000</v>
      </c>
      <c r="I181" s="237"/>
      <c r="J181" s="237"/>
      <c r="K181" s="237"/>
      <c r="L181" s="237"/>
      <c r="M181" s="237"/>
      <c r="N181" s="175"/>
    </row>
    <row r="182" spans="1:18" s="239" customFormat="1" ht="15.75" x14ac:dyDescent="0.25">
      <c r="A182" s="237"/>
      <c r="B182" s="176"/>
      <c r="C182" s="107" t="s">
        <v>76</v>
      </c>
      <c r="D182" s="140">
        <v>1</v>
      </c>
      <c r="E182" s="108">
        <v>1.1000000000000001</v>
      </c>
      <c r="F182" s="109">
        <f t="shared" ref="F182:F185" si="33">E182*1000</f>
        <v>1100</v>
      </c>
      <c r="G182" s="109">
        <f>D182*F182</f>
        <v>1100</v>
      </c>
      <c r="H182" s="109">
        <f t="shared" ref="H182:H185" si="34">G182*12</f>
        <v>13200</v>
      </c>
      <c r="I182" s="237"/>
      <c r="J182" s="237"/>
      <c r="K182" s="237"/>
      <c r="L182" s="237"/>
      <c r="M182" s="237"/>
      <c r="N182" s="175"/>
      <c r="Q182" s="239">
        <v>1</v>
      </c>
    </row>
    <row r="183" spans="1:18" s="239" customFormat="1" ht="15.75" x14ac:dyDescent="0.25">
      <c r="A183" s="237"/>
      <c r="B183" s="176"/>
      <c r="C183" s="107" t="s">
        <v>3</v>
      </c>
      <c r="D183" s="140">
        <f>SUM(I183:N183)</f>
        <v>1</v>
      </c>
      <c r="E183" s="108">
        <v>0.85</v>
      </c>
      <c r="F183" s="109">
        <f t="shared" si="33"/>
        <v>850</v>
      </c>
      <c r="G183" s="109">
        <f>D183*F183</f>
        <v>850</v>
      </c>
      <c r="H183" s="109">
        <f t="shared" si="34"/>
        <v>10200</v>
      </c>
      <c r="I183" s="237">
        <v>1</v>
      </c>
      <c r="J183" s="237"/>
      <c r="K183" s="237"/>
      <c r="L183" s="237"/>
      <c r="M183" s="237"/>
      <c r="N183" s="175"/>
    </row>
    <row r="184" spans="1:18" s="239" customFormat="1" ht="15.75" x14ac:dyDescent="0.25">
      <c r="A184" s="237"/>
      <c r="B184" s="176"/>
      <c r="C184" s="107" t="s">
        <v>4</v>
      </c>
      <c r="D184" s="140">
        <f>SUM(I184:N184)</f>
        <v>3</v>
      </c>
      <c r="E184" s="108">
        <v>0.75</v>
      </c>
      <c r="F184" s="109">
        <f t="shared" si="33"/>
        <v>750</v>
      </c>
      <c r="G184" s="109">
        <f>D184*F184</f>
        <v>2250</v>
      </c>
      <c r="H184" s="109">
        <f t="shared" si="34"/>
        <v>27000</v>
      </c>
      <c r="I184" s="237">
        <v>1</v>
      </c>
      <c r="J184" s="237">
        <v>2</v>
      </c>
      <c r="K184" s="237"/>
      <c r="L184" s="237"/>
      <c r="M184" s="237"/>
      <c r="N184" s="175"/>
    </row>
    <row r="185" spans="1:18" s="239" customFormat="1" ht="15.75" x14ac:dyDescent="0.25">
      <c r="A185" s="178"/>
      <c r="B185" s="176"/>
      <c r="C185" s="107" t="s">
        <v>11</v>
      </c>
      <c r="D185" s="140">
        <v>1</v>
      </c>
      <c r="E185" s="108">
        <v>0.8</v>
      </c>
      <c r="F185" s="109">
        <f t="shared" si="33"/>
        <v>800</v>
      </c>
      <c r="G185" s="109">
        <f>D185*F185</f>
        <v>800</v>
      </c>
      <c r="H185" s="109">
        <f t="shared" si="34"/>
        <v>9600</v>
      </c>
      <c r="I185" s="237"/>
      <c r="J185" s="237"/>
      <c r="K185" s="237"/>
      <c r="L185" s="237"/>
      <c r="M185" s="237"/>
      <c r="N185" s="175"/>
      <c r="R185" s="239">
        <v>1</v>
      </c>
    </row>
    <row r="186" spans="1:18" s="238" customFormat="1" ht="15.75" x14ac:dyDescent="0.25">
      <c r="A186" s="240"/>
      <c r="B186" s="185">
        <v>5</v>
      </c>
      <c r="C186" s="241" t="s">
        <v>237</v>
      </c>
      <c r="D186" s="242">
        <f>SUM(D187:D190)</f>
        <v>6</v>
      </c>
      <c r="E186" s="242"/>
      <c r="F186" s="109"/>
      <c r="G186" s="243">
        <f>SUM(G187:G190)</f>
        <v>5100</v>
      </c>
      <c r="H186" s="243">
        <f>SUM(H187:H190)</f>
        <v>61200</v>
      </c>
      <c r="I186" s="237"/>
      <c r="J186" s="237"/>
      <c r="K186" s="237"/>
      <c r="L186" s="237"/>
      <c r="M186" s="237"/>
      <c r="N186" s="175"/>
    </row>
    <row r="187" spans="1:18" s="239" customFormat="1" ht="15.75" x14ac:dyDescent="0.25">
      <c r="A187" s="237"/>
      <c r="B187" s="176"/>
      <c r="C187" s="107" t="s">
        <v>76</v>
      </c>
      <c r="D187" s="140">
        <v>1</v>
      </c>
      <c r="E187" s="108">
        <v>1.1000000000000001</v>
      </c>
      <c r="F187" s="109">
        <f t="shared" ref="F187:F190" si="35">E187*1000</f>
        <v>1100</v>
      </c>
      <c r="G187" s="109">
        <f>D187*F187</f>
        <v>1100</v>
      </c>
      <c r="H187" s="109">
        <f t="shared" ref="H187:H190" si="36">G187*12</f>
        <v>13200</v>
      </c>
      <c r="I187" s="237"/>
      <c r="J187" s="237"/>
      <c r="K187" s="237"/>
      <c r="L187" s="237"/>
      <c r="M187" s="237"/>
      <c r="N187" s="175"/>
      <c r="Q187" s="239">
        <v>1</v>
      </c>
    </row>
    <row r="188" spans="1:18" s="239" customFormat="1" ht="15.75" x14ac:dyDescent="0.25">
      <c r="A188" s="237"/>
      <c r="B188" s="176"/>
      <c r="C188" s="107" t="s">
        <v>3</v>
      </c>
      <c r="D188" s="140">
        <f>SUM(I188:N188)</f>
        <v>2</v>
      </c>
      <c r="E188" s="108">
        <v>0.85</v>
      </c>
      <c r="F188" s="109">
        <f t="shared" si="35"/>
        <v>850</v>
      </c>
      <c r="G188" s="109">
        <f>D188*F188</f>
        <v>1700</v>
      </c>
      <c r="H188" s="109">
        <f t="shared" si="36"/>
        <v>20400</v>
      </c>
      <c r="I188" s="237">
        <v>1</v>
      </c>
      <c r="J188" s="237">
        <v>1</v>
      </c>
      <c r="K188" s="237"/>
      <c r="L188" s="237"/>
      <c r="M188" s="237"/>
      <c r="N188" s="175"/>
    </row>
    <row r="189" spans="1:18" s="239" customFormat="1" ht="15.75" x14ac:dyDescent="0.25">
      <c r="A189" s="237"/>
      <c r="B189" s="176"/>
      <c r="C189" s="107" t="s">
        <v>4</v>
      </c>
      <c r="D189" s="140">
        <f>SUM(I189:N189)</f>
        <v>2</v>
      </c>
      <c r="E189" s="108">
        <v>0.75</v>
      </c>
      <c r="F189" s="109">
        <f t="shared" si="35"/>
        <v>750</v>
      </c>
      <c r="G189" s="109">
        <f>D189*F189</f>
        <v>1500</v>
      </c>
      <c r="H189" s="109">
        <f t="shared" si="36"/>
        <v>18000</v>
      </c>
      <c r="I189" s="237">
        <v>1</v>
      </c>
      <c r="J189" s="237">
        <v>1</v>
      </c>
      <c r="K189" s="237"/>
      <c r="L189" s="237"/>
      <c r="M189" s="237"/>
      <c r="N189" s="175"/>
      <c r="O189" s="239">
        <v>1</v>
      </c>
    </row>
    <row r="190" spans="1:18" s="239" customFormat="1" ht="15.75" x14ac:dyDescent="0.25">
      <c r="A190" s="237"/>
      <c r="B190" s="176"/>
      <c r="C190" s="107" t="s">
        <v>11</v>
      </c>
      <c r="D190" s="140">
        <v>1</v>
      </c>
      <c r="E190" s="108">
        <v>0.8</v>
      </c>
      <c r="F190" s="109">
        <f t="shared" si="35"/>
        <v>800</v>
      </c>
      <c r="G190" s="109">
        <f>D190*F190</f>
        <v>800</v>
      </c>
      <c r="H190" s="109">
        <f t="shared" si="36"/>
        <v>9600</v>
      </c>
      <c r="I190" s="237"/>
      <c r="J190" s="237"/>
      <c r="K190" s="237"/>
      <c r="L190" s="237"/>
      <c r="M190" s="237"/>
      <c r="N190" s="175"/>
      <c r="R190" s="239">
        <v>1</v>
      </c>
    </row>
    <row r="191" spans="1:18" s="238" customFormat="1" ht="15.75" x14ac:dyDescent="0.25">
      <c r="A191" s="240"/>
      <c r="B191" s="185">
        <v>6</v>
      </c>
      <c r="C191" s="241" t="s">
        <v>238</v>
      </c>
      <c r="D191" s="242">
        <f>SUM(D192:D194)</f>
        <v>5</v>
      </c>
      <c r="E191" s="242"/>
      <c r="F191" s="109"/>
      <c r="G191" s="243">
        <f>SUM(G192:G194)</f>
        <v>4200</v>
      </c>
      <c r="H191" s="243">
        <f>SUM(H192:H194)</f>
        <v>50400</v>
      </c>
      <c r="I191" s="237"/>
      <c r="J191" s="237"/>
      <c r="K191" s="237"/>
      <c r="L191" s="237"/>
      <c r="M191" s="237"/>
      <c r="N191" s="175"/>
    </row>
    <row r="192" spans="1:18" s="239" customFormat="1" ht="15.75" x14ac:dyDescent="0.25">
      <c r="A192" s="237"/>
      <c r="B192" s="176"/>
      <c r="C192" s="107" t="s">
        <v>76</v>
      </c>
      <c r="D192" s="140">
        <v>1</v>
      </c>
      <c r="E192" s="108">
        <v>1.1000000000000001</v>
      </c>
      <c r="F192" s="109">
        <f t="shared" ref="F192:F194" si="37">E192*1000</f>
        <v>1100</v>
      </c>
      <c r="G192" s="109">
        <f>D192*F192</f>
        <v>1100</v>
      </c>
      <c r="H192" s="109">
        <f t="shared" ref="H192:H194" si="38">G192*12</f>
        <v>13200</v>
      </c>
      <c r="I192" s="237"/>
      <c r="J192" s="237"/>
      <c r="K192" s="237"/>
      <c r="L192" s="237"/>
      <c r="M192" s="237"/>
      <c r="N192" s="175"/>
      <c r="Q192" s="239">
        <v>1</v>
      </c>
    </row>
    <row r="193" spans="1:18" s="239" customFormat="1" ht="15.75" x14ac:dyDescent="0.25">
      <c r="A193" s="237"/>
      <c r="B193" s="176"/>
      <c r="C193" s="107" t="s">
        <v>3</v>
      </c>
      <c r="D193" s="140">
        <f>SUM(I193:N193)</f>
        <v>1</v>
      </c>
      <c r="E193" s="108">
        <v>0.85</v>
      </c>
      <c r="F193" s="109">
        <f t="shared" si="37"/>
        <v>850</v>
      </c>
      <c r="G193" s="109">
        <f>D193*F193</f>
        <v>850</v>
      </c>
      <c r="H193" s="109">
        <f t="shared" si="38"/>
        <v>10200</v>
      </c>
      <c r="I193" s="237">
        <v>1</v>
      </c>
      <c r="J193" s="237"/>
      <c r="K193" s="237"/>
      <c r="L193" s="237"/>
      <c r="M193" s="237"/>
      <c r="N193" s="175"/>
    </row>
    <row r="194" spans="1:18" s="239" customFormat="1" ht="15.75" x14ac:dyDescent="0.25">
      <c r="A194" s="237"/>
      <c r="B194" s="176"/>
      <c r="C194" s="107" t="s">
        <v>4</v>
      </c>
      <c r="D194" s="140">
        <f>SUM(I194:N194)</f>
        <v>3</v>
      </c>
      <c r="E194" s="108">
        <v>0.75</v>
      </c>
      <c r="F194" s="109">
        <f t="shared" si="37"/>
        <v>750</v>
      </c>
      <c r="G194" s="109">
        <f>D194*F194</f>
        <v>2250</v>
      </c>
      <c r="H194" s="109">
        <f t="shared" si="38"/>
        <v>27000</v>
      </c>
      <c r="I194" s="237">
        <v>1</v>
      </c>
      <c r="J194" s="237">
        <v>2</v>
      </c>
      <c r="K194" s="237"/>
      <c r="L194" s="237"/>
      <c r="M194" s="237"/>
      <c r="N194" s="175"/>
      <c r="O194" s="239">
        <v>1</v>
      </c>
    </row>
    <row r="195" spans="1:18" s="238" customFormat="1" ht="15.75" x14ac:dyDescent="0.25">
      <c r="A195" s="240"/>
      <c r="B195" s="185">
        <v>7</v>
      </c>
      <c r="C195" s="241" t="s">
        <v>239</v>
      </c>
      <c r="D195" s="242">
        <f>SUM(D196:D200)</f>
        <v>7</v>
      </c>
      <c r="E195" s="242"/>
      <c r="F195" s="109"/>
      <c r="G195" s="243">
        <f>SUM(G196:G200)</f>
        <v>5750</v>
      </c>
      <c r="H195" s="243">
        <f>SUM(H196:H200)</f>
        <v>69000</v>
      </c>
      <c r="I195" s="237"/>
      <c r="J195" s="237"/>
      <c r="K195" s="237"/>
      <c r="L195" s="237"/>
      <c r="M195" s="237"/>
      <c r="N195" s="175"/>
    </row>
    <row r="196" spans="1:18" s="239" customFormat="1" ht="15.75" x14ac:dyDescent="0.25">
      <c r="A196" s="237"/>
      <c r="B196" s="176"/>
      <c r="C196" s="107" t="s">
        <v>76</v>
      </c>
      <c r="D196" s="140">
        <v>1</v>
      </c>
      <c r="E196" s="108">
        <v>1.1000000000000001</v>
      </c>
      <c r="F196" s="109">
        <f t="shared" ref="F196:F200" si="39">E196*1000</f>
        <v>1100</v>
      </c>
      <c r="G196" s="109">
        <f>D196*F196</f>
        <v>1100</v>
      </c>
      <c r="H196" s="109">
        <f t="shared" ref="H196:H200" si="40">G196*12</f>
        <v>13200</v>
      </c>
      <c r="I196" s="237"/>
      <c r="J196" s="237"/>
      <c r="K196" s="237"/>
      <c r="L196" s="237"/>
      <c r="M196" s="237"/>
      <c r="N196" s="175"/>
      <c r="Q196" s="239">
        <v>1</v>
      </c>
    </row>
    <row r="197" spans="1:18" s="239" customFormat="1" ht="15.75" x14ac:dyDescent="0.25">
      <c r="A197" s="237"/>
      <c r="B197" s="176"/>
      <c r="C197" s="107" t="s">
        <v>3</v>
      </c>
      <c r="D197" s="140">
        <f>SUM(I197:N197)</f>
        <v>2</v>
      </c>
      <c r="E197" s="108">
        <v>0.85</v>
      </c>
      <c r="F197" s="109">
        <f t="shared" si="39"/>
        <v>850</v>
      </c>
      <c r="G197" s="109">
        <f>D197*F197</f>
        <v>1700</v>
      </c>
      <c r="H197" s="109">
        <f t="shared" si="40"/>
        <v>20400</v>
      </c>
      <c r="I197" s="237">
        <v>1</v>
      </c>
      <c r="J197" s="237">
        <v>1</v>
      </c>
      <c r="K197" s="237"/>
      <c r="L197" s="237"/>
      <c r="M197" s="237"/>
      <c r="N197" s="175"/>
    </row>
    <row r="198" spans="1:18" s="239" customFormat="1" ht="15.75" x14ac:dyDescent="0.25">
      <c r="A198" s="237"/>
      <c r="B198" s="176"/>
      <c r="C198" s="107" t="s">
        <v>4</v>
      </c>
      <c r="D198" s="140">
        <f>SUM(I198:N198)</f>
        <v>2</v>
      </c>
      <c r="E198" s="108">
        <v>0.75</v>
      </c>
      <c r="F198" s="109">
        <f t="shared" si="39"/>
        <v>750</v>
      </c>
      <c r="G198" s="109">
        <f>D198*F198</f>
        <v>1500</v>
      </c>
      <c r="H198" s="109">
        <f t="shared" si="40"/>
        <v>18000</v>
      </c>
      <c r="I198" s="237">
        <v>1</v>
      </c>
      <c r="J198" s="237">
        <v>1</v>
      </c>
      <c r="K198" s="237"/>
      <c r="L198" s="237"/>
      <c r="M198" s="237"/>
      <c r="N198" s="175"/>
      <c r="O198" s="239">
        <v>2</v>
      </c>
    </row>
    <row r="199" spans="1:18" s="239" customFormat="1" ht="15.75" x14ac:dyDescent="0.25">
      <c r="A199" s="237"/>
      <c r="B199" s="176"/>
      <c r="C199" s="107" t="s">
        <v>8</v>
      </c>
      <c r="D199" s="140">
        <f>SUM(I199:N199)</f>
        <v>1</v>
      </c>
      <c r="E199" s="108">
        <v>0.65</v>
      </c>
      <c r="F199" s="109">
        <f t="shared" si="39"/>
        <v>650</v>
      </c>
      <c r="G199" s="109">
        <f>D199*F199</f>
        <v>650</v>
      </c>
      <c r="H199" s="109">
        <f t="shared" si="40"/>
        <v>7800</v>
      </c>
      <c r="I199" s="237">
        <v>1</v>
      </c>
      <c r="J199" s="237"/>
      <c r="K199" s="237"/>
      <c r="L199" s="237"/>
      <c r="M199" s="237"/>
      <c r="N199" s="175"/>
      <c r="O199" s="239">
        <v>2</v>
      </c>
    </row>
    <row r="200" spans="1:18" s="239" customFormat="1" ht="15.75" x14ac:dyDescent="0.25">
      <c r="A200" s="237"/>
      <c r="B200" s="176"/>
      <c r="C200" s="107" t="s">
        <v>11</v>
      </c>
      <c r="D200" s="140">
        <v>1</v>
      </c>
      <c r="E200" s="108">
        <v>0.8</v>
      </c>
      <c r="F200" s="109">
        <f t="shared" si="39"/>
        <v>800</v>
      </c>
      <c r="G200" s="109">
        <f>D200*F200</f>
        <v>800</v>
      </c>
      <c r="H200" s="109">
        <f t="shared" si="40"/>
        <v>9600</v>
      </c>
      <c r="I200" s="237"/>
      <c r="J200" s="237"/>
      <c r="K200" s="237"/>
      <c r="L200" s="237"/>
      <c r="M200" s="237"/>
      <c r="N200" s="175"/>
      <c r="R200" s="239">
        <v>1</v>
      </c>
    </row>
    <row r="201" spans="1:18" s="238" customFormat="1" ht="15.75" x14ac:dyDescent="0.25">
      <c r="A201" s="240"/>
      <c r="B201" s="185">
        <v>8</v>
      </c>
      <c r="C201" s="241" t="s">
        <v>240</v>
      </c>
      <c r="D201" s="242">
        <f>SUM(D202:D206)</f>
        <v>5</v>
      </c>
      <c r="E201" s="242"/>
      <c r="F201" s="109"/>
      <c r="G201" s="243">
        <f>SUM(G202:G206)</f>
        <v>4100</v>
      </c>
      <c r="H201" s="243">
        <f>SUM(H202:H206)</f>
        <v>49200</v>
      </c>
      <c r="I201" s="237"/>
      <c r="J201" s="237"/>
      <c r="K201" s="237"/>
      <c r="L201" s="237"/>
      <c r="M201" s="237"/>
      <c r="N201" s="175"/>
    </row>
    <row r="202" spans="1:18" s="239" customFormat="1" ht="15.75" x14ac:dyDescent="0.25">
      <c r="A202" s="237"/>
      <c r="B202" s="176"/>
      <c r="C202" s="107" t="s">
        <v>76</v>
      </c>
      <c r="D202" s="140">
        <v>1</v>
      </c>
      <c r="E202" s="108">
        <v>1.1000000000000001</v>
      </c>
      <c r="F202" s="109">
        <f t="shared" ref="F202:F206" si="41">E202*1000</f>
        <v>1100</v>
      </c>
      <c r="G202" s="109">
        <f>D202*F202</f>
        <v>1100</v>
      </c>
      <c r="H202" s="109">
        <f t="shared" ref="H202:H206" si="42">G202*12</f>
        <v>13200</v>
      </c>
      <c r="I202" s="237"/>
      <c r="J202" s="237"/>
      <c r="K202" s="237"/>
      <c r="L202" s="237"/>
      <c r="M202" s="237"/>
      <c r="N202" s="175"/>
      <c r="Q202" s="239">
        <v>1</v>
      </c>
    </row>
    <row r="203" spans="1:18" s="239" customFormat="1" ht="15.75" x14ac:dyDescent="0.25">
      <c r="A203" s="237"/>
      <c r="B203" s="176"/>
      <c r="C203" s="107" t="s">
        <v>3</v>
      </c>
      <c r="D203" s="140">
        <f>SUM(I203:N203)</f>
        <v>1</v>
      </c>
      <c r="E203" s="108">
        <v>0.85</v>
      </c>
      <c r="F203" s="109">
        <f t="shared" si="41"/>
        <v>850</v>
      </c>
      <c r="G203" s="109">
        <f>D203*F203</f>
        <v>850</v>
      </c>
      <c r="H203" s="109">
        <f t="shared" si="42"/>
        <v>10200</v>
      </c>
      <c r="I203" s="237">
        <v>1</v>
      </c>
      <c r="J203" s="237"/>
      <c r="K203" s="237"/>
      <c r="L203" s="237"/>
      <c r="M203" s="237"/>
      <c r="N203" s="175"/>
    </row>
    <row r="204" spans="1:18" s="239" customFormat="1" ht="15.75" x14ac:dyDescent="0.25">
      <c r="A204" s="237"/>
      <c r="B204" s="176"/>
      <c r="C204" s="107" t="s">
        <v>4</v>
      </c>
      <c r="D204" s="140">
        <f>SUM(I204:N204)</f>
        <v>2</v>
      </c>
      <c r="E204" s="108">
        <v>0.75</v>
      </c>
      <c r="F204" s="109">
        <f t="shared" si="41"/>
        <v>750</v>
      </c>
      <c r="G204" s="109">
        <f>D204*F204</f>
        <v>1500</v>
      </c>
      <c r="H204" s="109">
        <f t="shared" si="42"/>
        <v>18000</v>
      </c>
      <c r="I204" s="237">
        <v>1</v>
      </c>
      <c r="J204" s="237">
        <v>1</v>
      </c>
      <c r="K204" s="237"/>
      <c r="L204" s="237"/>
      <c r="M204" s="237"/>
      <c r="N204" s="175"/>
    </row>
    <row r="205" spans="1:18" s="239" customFormat="1" ht="15.75" x14ac:dyDescent="0.25">
      <c r="A205" s="237"/>
      <c r="B205" s="176"/>
      <c r="C205" s="107" t="s">
        <v>8</v>
      </c>
      <c r="D205" s="140">
        <f>SUM(I205:N205)</f>
        <v>1</v>
      </c>
      <c r="E205" s="108">
        <v>0.65</v>
      </c>
      <c r="F205" s="109">
        <f t="shared" si="41"/>
        <v>650</v>
      </c>
      <c r="G205" s="109">
        <f>D205*F205</f>
        <v>650</v>
      </c>
      <c r="H205" s="109">
        <f t="shared" si="42"/>
        <v>7800</v>
      </c>
      <c r="I205" s="237"/>
      <c r="J205" s="237">
        <v>1</v>
      </c>
      <c r="K205" s="237"/>
      <c r="L205" s="237"/>
      <c r="M205" s="237"/>
      <c r="N205" s="175"/>
      <c r="O205" s="239">
        <v>2</v>
      </c>
    </row>
    <row r="206" spans="1:18" s="239" customFormat="1" ht="15.75" x14ac:dyDescent="0.25">
      <c r="A206" s="237" t="s">
        <v>307</v>
      </c>
      <c r="B206" s="176"/>
      <c r="C206" s="107" t="s">
        <v>11</v>
      </c>
      <c r="D206" s="140">
        <v>0</v>
      </c>
      <c r="E206" s="108">
        <v>0.8</v>
      </c>
      <c r="F206" s="109">
        <f t="shared" si="41"/>
        <v>800</v>
      </c>
      <c r="G206" s="109">
        <f>D206*F206</f>
        <v>0</v>
      </c>
      <c r="H206" s="109">
        <f t="shared" si="42"/>
        <v>0</v>
      </c>
      <c r="I206" s="237"/>
      <c r="J206" s="237"/>
      <c r="K206" s="237"/>
      <c r="L206" s="237"/>
      <c r="M206" s="237"/>
      <c r="N206" s="175"/>
      <c r="R206" s="239">
        <v>1</v>
      </c>
    </row>
    <row r="207" spans="1:18" s="238" customFormat="1" ht="15.75" x14ac:dyDescent="0.25">
      <c r="A207" s="240"/>
      <c r="B207" s="185">
        <v>9</v>
      </c>
      <c r="C207" s="241" t="s">
        <v>241</v>
      </c>
      <c r="D207" s="242">
        <f>SUM(D208:D212)</f>
        <v>6</v>
      </c>
      <c r="E207" s="242"/>
      <c r="F207" s="109"/>
      <c r="G207" s="243">
        <f>SUM(G208:G212)</f>
        <v>4900</v>
      </c>
      <c r="H207" s="243">
        <f>SUM(H208:H212)</f>
        <v>58800</v>
      </c>
      <c r="I207" s="237"/>
      <c r="J207" s="237"/>
      <c r="K207" s="237"/>
      <c r="L207" s="237"/>
      <c r="M207" s="237"/>
      <c r="N207" s="175"/>
    </row>
    <row r="208" spans="1:18" s="239" customFormat="1" ht="15.75" x14ac:dyDescent="0.25">
      <c r="A208" s="237"/>
      <c r="B208" s="176"/>
      <c r="C208" s="107" t="s">
        <v>76</v>
      </c>
      <c r="D208" s="140">
        <v>1</v>
      </c>
      <c r="E208" s="108">
        <v>1.1000000000000001</v>
      </c>
      <c r="F208" s="109">
        <f t="shared" ref="F208:F212" si="43">E208*1000</f>
        <v>1100</v>
      </c>
      <c r="G208" s="109">
        <f>D208*F208</f>
        <v>1100</v>
      </c>
      <c r="H208" s="109">
        <f t="shared" ref="H208:H212" si="44">G208*12</f>
        <v>13200</v>
      </c>
      <c r="I208" s="237"/>
      <c r="J208" s="237"/>
      <c r="K208" s="237"/>
      <c r="L208" s="237"/>
      <c r="M208" s="237"/>
      <c r="N208" s="175"/>
      <c r="Q208" s="239">
        <v>1</v>
      </c>
    </row>
    <row r="209" spans="1:18" s="239" customFormat="1" ht="15.75" x14ac:dyDescent="0.25">
      <c r="A209" s="237"/>
      <c r="B209" s="176"/>
      <c r="C209" s="107" t="s">
        <v>3</v>
      </c>
      <c r="D209" s="140">
        <f>SUM(I209:N209)</f>
        <v>1</v>
      </c>
      <c r="E209" s="108">
        <v>0.85</v>
      </c>
      <c r="F209" s="109">
        <f t="shared" si="43"/>
        <v>850</v>
      </c>
      <c r="G209" s="109">
        <f>D209*F209</f>
        <v>850</v>
      </c>
      <c r="H209" s="109">
        <f t="shared" si="44"/>
        <v>10200</v>
      </c>
      <c r="I209" s="237">
        <v>1</v>
      </c>
      <c r="J209" s="237"/>
      <c r="K209" s="237"/>
      <c r="L209" s="237"/>
      <c r="M209" s="237"/>
      <c r="N209" s="175"/>
    </row>
    <row r="210" spans="1:18" s="239" customFormat="1" ht="15.75" x14ac:dyDescent="0.25">
      <c r="A210" s="237"/>
      <c r="B210" s="176"/>
      <c r="C210" s="107" t="s">
        <v>4</v>
      </c>
      <c r="D210" s="140">
        <f>SUM(I210:N210)</f>
        <v>2</v>
      </c>
      <c r="E210" s="108">
        <v>0.75</v>
      </c>
      <c r="F210" s="109">
        <f t="shared" si="43"/>
        <v>750</v>
      </c>
      <c r="G210" s="109">
        <f>D210*F210</f>
        <v>1500</v>
      </c>
      <c r="H210" s="109">
        <f t="shared" si="44"/>
        <v>18000</v>
      </c>
      <c r="I210" s="237">
        <v>1</v>
      </c>
      <c r="J210" s="237">
        <v>1</v>
      </c>
      <c r="K210" s="237"/>
      <c r="L210" s="237"/>
      <c r="M210" s="237"/>
      <c r="N210" s="175"/>
    </row>
    <row r="211" spans="1:18" s="239" customFormat="1" ht="15.75" x14ac:dyDescent="0.25">
      <c r="A211" s="237"/>
      <c r="B211" s="176"/>
      <c r="C211" s="107" t="s">
        <v>8</v>
      </c>
      <c r="D211" s="140">
        <f>SUM(I211:N211)</f>
        <v>1</v>
      </c>
      <c r="E211" s="108">
        <v>0.65</v>
      </c>
      <c r="F211" s="109">
        <f t="shared" si="43"/>
        <v>650</v>
      </c>
      <c r="G211" s="109">
        <f>D211*F211</f>
        <v>650</v>
      </c>
      <c r="H211" s="109">
        <f t="shared" si="44"/>
        <v>7800</v>
      </c>
      <c r="I211" s="237"/>
      <c r="J211" s="237">
        <v>1</v>
      </c>
      <c r="K211" s="237"/>
      <c r="L211" s="237"/>
      <c r="M211" s="237"/>
      <c r="N211" s="175"/>
      <c r="O211" s="239">
        <v>2</v>
      </c>
    </row>
    <row r="212" spans="1:18" s="239" customFormat="1" ht="15.75" x14ac:dyDescent="0.25">
      <c r="A212" s="237"/>
      <c r="B212" s="176"/>
      <c r="C212" s="107" t="s">
        <v>11</v>
      </c>
      <c r="D212" s="140">
        <v>1</v>
      </c>
      <c r="E212" s="108">
        <v>0.8</v>
      </c>
      <c r="F212" s="109">
        <f t="shared" si="43"/>
        <v>800</v>
      </c>
      <c r="G212" s="109">
        <f>D212*F212</f>
        <v>800</v>
      </c>
      <c r="H212" s="109">
        <f t="shared" si="44"/>
        <v>9600</v>
      </c>
      <c r="I212" s="237"/>
      <c r="J212" s="237"/>
      <c r="K212" s="237"/>
      <c r="L212" s="237"/>
      <c r="M212" s="237"/>
      <c r="N212" s="175"/>
      <c r="R212" s="239">
        <v>1</v>
      </c>
    </row>
    <row r="213" spans="1:18" s="238" customFormat="1" ht="15.75" x14ac:dyDescent="0.25">
      <c r="A213" s="240"/>
      <c r="B213" s="185">
        <v>10</v>
      </c>
      <c r="C213" s="241" t="s">
        <v>242</v>
      </c>
      <c r="D213" s="242">
        <f>SUM(D214:D218)</f>
        <v>7</v>
      </c>
      <c r="E213" s="242"/>
      <c r="F213" s="109"/>
      <c r="G213" s="243">
        <f>SUM(G214:G218)</f>
        <v>5750</v>
      </c>
      <c r="H213" s="243">
        <f>SUM(H214:H218)</f>
        <v>69000</v>
      </c>
      <c r="I213" s="237"/>
      <c r="J213" s="237"/>
      <c r="K213" s="237"/>
      <c r="L213" s="237"/>
      <c r="M213" s="237"/>
      <c r="N213" s="175"/>
    </row>
    <row r="214" spans="1:18" s="239" customFormat="1" ht="15.75" x14ac:dyDescent="0.25">
      <c r="A214" s="237"/>
      <c r="B214" s="176"/>
      <c r="C214" s="107" t="s">
        <v>76</v>
      </c>
      <c r="D214" s="140">
        <v>1</v>
      </c>
      <c r="E214" s="108">
        <v>1.1000000000000001</v>
      </c>
      <c r="F214" s="109">
        <f t="shared" ref="F214:F218" si="45">E214*1000</f>
        <v>1100</v>
      </c>
      <c r="G214" s="109">
        <f>D214*F214</f>
        <v>1100</v>
      </c>
      <c r="H214" s="109">
        <f t="shared" ref="H214:H218" si="46">G214*12</f>
        <v>13200</v>
      </c>
      <c r="I214" s="237"/>
      <c r="J214" s="237"/>
      <c r="K214" s="237"/>
      <c r="L214" s="237"/>
      <c r="M214" s="237"/>
      <c r="N214" s="175"/>
      <c r="Q214" s="239">
        <v>1</v>
      </c>
    </row>
    <row r="215" spans="1:18" s="239" customFormat="1" ht="15.75" x14ac:dyDescent="0.25">
      <c r="A215" s="237"/>
      <c r="B215" s="176"/>
      <c r="C215" s="107" t="s">
        <v>3</v>
      </c>
      <c r="D215" s="140">
        <f>SUM(I215:N215)</f>
        <v>2</v>
      </c>
      <c r="E215" s="108">
        <v>0.85</v>
      </c>
      <c r="F215" s="109">
        <f t="shared" si="45"/>
        <v>850</v>
      </c>
      <c r="G215" s="109">
        <f>D215*F215</f>
        <v>1700</v>
      </c>
      <c r="H215" s="109">
        <f t="shared" si="46"/>
        <v>20400</v>
      </c>
      <c r="I215" s="237">
        <v>1</v>
      </c>
      <c r="J215" s="237">
        <v>1</v>
      </c>
      <c r="K215" s="237"/>
      <c r="L215" s="237"/>
      <c r="M215" s="237"/>
      <c r="N215" s="175"/>
    </row>
    <row r="216" spans="1:18" s="239" customFormat="1" ht="15.75" x14ac:dyDescent="0.25">
      <c r="A216" s="237"/>
      <c r="B216" s="176"/>
      <c r="C216" s="107" t="s">
        <v>4</v>
      </c>
      <c r="D216" s="140">
        <f>SUM(I216:N216)</f>
        <v>2</v>
      </c>
      <c r="E216" s="108">
        <v>0.75</v>
      </c>
      <c r="F216" s="109">
        <f t="shared" si="45"/>
        <v>750</v>
      </c>
      <c r="G216" s="109">
        <f>D216*F216</f>
        <v>1500</v>
      </c>
      <c r="H216" s="109">
        <f t="shared" si="46"/>
        <v>18000</v>
      </c>
      <c r="I216" s="237">
        <v>1</v>
      </c>
      <c r="J216" s="237">
        <v>1</v>
      </c>
      <c r="K216" s="237"/>
      <c r="L216" s="237"/>
      <c r="M216" s="237"/>
      <c r="N216" s="175"/>
      <c r="O216" s="239">
        <v>1</v>
      </c>
    </row>
    <row r="217" spans="1:18" s="239" customFormat="1" ht="15.75" x14ac:dyDescent="0.25">
      <c r="A217" s="237"/>
      <c r="B217" s="176"/>
      <c r="C217" s="107" t="s">
        <v>8</v>
      </c>
      <c r="D217" s="140">
        <f>SUM(I217:N217)</f>
        <v>1</v>
      </c>
      <c r="E217" s="108">
        <v>0.65</v>
      </c>
      <c r="F217" s="109">
        <f t="shared" si="45"/>
        <v>650</v>
      </c>
      <c r="G217" s="109">
        <f>D217*F217</f>
        <v>650</v>
      </c>
      <c r="H217" s="109">
        <f t="shared" si="46"/>
        <v>7800</v>
      </c>
      <c r="I217" s="237">
        <v>1</v>
      </c>
      <c r="J217" s="237"/>
      <c r="K217" s="237"/>
      <c r="L217" s="237"/>
      <c r="M217" s="237"/>
      <c r="N217" s="175"/>
      <c r="O217" s="239">
        <v>2</v>
      </c>
    </row>
    <row r="218" spans="1:18" s="239" customFormat="1" ht="15.75" x14ac:dyDescent="0.25">
      <c r="A218" s="178"/>
      <c r="B218" s="176"/>
      <c r="C218" s="107" t="s">
        <v>11</v>
      </c>
      <c r="D218" s="140">
        <v>1</v>
      </c>
      <c r="E218" s="108">
        <v>0.8</v>
      </c>
      <c r="F218" s="109">
        <f t="shared" si="45"/>
        <v>800</v>
      </c>
      <c r="G218" s="109">
        <f>D218*F218</f>
        <v>800</v>
      </c>
      <c r="H218" s="109">
        <f t="shared" si="46"/>
        <v>9600</v>
      </c>
      <c r="I218" s="237"/>
      <c r="J218" s="237"/>
      <c r="K218" s="237"/>
      <c r="L218" s="237"/>
      <c r="M218" s="237"/>
      <c r="N218" s="175"/>
      <c r="R218" s="239">
        <v>1</v>
      </c>
    </row>
    <row r="219" spans="1:18" s="238" customFormat="1" ht="15.75" x14ac:dyDescent="0.25">
      <c r="A219" s="240"/>
      <c r="B219" s="185">
        <v>11</v>
      </c>
      <c r="C219" s="241" t="s">
        <v>243</v>
      </c>
      <c r="D219" s="242">
        <f>SUM(D220:D224)</f>
        <v>7</v>
      </c>
      <c r="E219" s="242"/>
      <c r="F219" s="109"/>
      <c r="G219" s="243">
        <f>SUM(G220:G224)</f>
        <v>5750</v>
      </c>
      <c r="H219" s="243">
        <f>SUM(H220:H224)</f>
        <v>69000</v>
      </c>
      <c r="I219" s="237"/>
      <c r="J219" s="237"/>
      <c r="K219" s="237"/>
      <c r="L219" s="237"/>
      <c r="M219" s="237"/>
      <c r="N219" s="175"/>
    </row>
    <row r="220" spans="1:18" s="239" customFormat="1" ht="15.75" x14ac:dyDescent="0.25">
      <c r="A220" s="237"/>
      <c r="B220" s="176"/>
      <c r="C220" s="107" t="s">
        <v>76</v>
      </c>
      <c r="D220" s="140">
        <v>1</v>
      </c>
      <c r="E220" s="108">
        <v>1.1000000000000001</v>
      </c>
      <c r="F220" s="109">
        <f t="shared" ref="F220:F224" si="47">E220*1000</f>
        <v>1100</v>
      </c>
      <c r="G220" s="109">
        <f>D220*F220</f>
        <v>1100</v>
      </c>
      <c r="H220" s="109">
        <f t="shared" ref="H220:H224" si="48">G220*12</f>
        <v>13200</v>
      </c>
      <c r="I220" s="237"/>
      <c r="J220" s="237"/>
      <c r="K220" s="237"/>
      <c r="L220" s="237"/>
      <c r="M220" s="237"/>
      <c r="N220" s="175"/>
      <c r="Q220" s="239">
        <v>1</v>
      </c>
    </row>
    <row r="221" spans="1:18" s="239" customFormat="1" ht="15.75" x14ac:dyDescent="0.25">
      <c r="A221" s="237"/>
      <c r="B221" s="176"/>
      <c r="C221" s="107" t="s">
        <v>3</v>
      </c>
      <c r="D221" s="140">
        <f>SUM(I221:N221)</f>
        <v>2</v>
      </c>
      <c r="E221" s="108">
        <v>0.85</v>
      </c>
      <c r="F221" s="109">
        <f t="shared" si="47"/>
        <v>850</v>
      </c>
      <c r="G221" s="109">
        <f>D221*F221</f>
        <v>1700</v>
      </c>
      <c r="H221" s="109">
        <f t="shared" si="48"/>
        <v>20400</v>
      </c>
      <c r="I221" s="237">
        <v>1</v>
      </c>
      <c r="J221" s="237">
        <v>1</v>
      </c>
      <c r="K221" s="237"/>
      <c r="L221" s="237"/>
      <c r="M221" s="237"/>
      <c r="N221" s="175"/>
    </row>
    <row r="222" spans="1:18" s="239" customFormat="1" ht="15.75" x14ac:dyDescent="0.25">
      <c r="A222" s="237"/>
      <c r="B222" s="176"/>
      <c r="C222" s="107" t="s">
        <v>4</v>
      </c>
      <c r="D222" s="140">
        <f>SUM(I222:N222)</f>
        <v>2</v>
      </c>
      <c r="E222" s="108">
        <v>0.75</v>
      </c>
      <c r="F222" s="109">
        <f t="shared" si="47"/>
        <v>750</v>
      </c>
      <c r="G222" s="109">
        <f>D222*F222</f>
        <v>1500</v>
      </c>
      <c r="H222" s="109">
        <f t="shared" si="48"/>
        <v>18000</v>
      </c>
      <c r="I222" s="237">
        <v>1</v>
      </c>
      <c r="J222" s="237">
        <v>1</v>
      </c>
      <c r="K222" s="237"/>
      <c r="L222" s="237"/>
      <c r="M222" s="237"/>
      <c r="N222" s="175"/>
      <c r="O222" s="239">
        <v>2</v>
      </c>
    </row>
    <row r="223" spans="1:18" s="239" customFormat="1" ht="15.75" x14ac:dyDescent="0.25">
      <c r="A223" s="237"/>
      <c r="B223" s="176"/>
      <c r="C223" s="107" t="s">
        <v>8</v>
      </c>
      <c r="D223" s="140">
        <f>SUM(I223:N223)</f>
        <v>1</v>
      </c>
      <c r="E223" s="108">
        <v>0.65</v>
      </c>
      <c r="F223" s="109">
        <f t="shared" si="47"/>
        <v>650</v>
      </c>
      <c r="G223" s="109">
        <f>D223*F223</f>
        <v>650</v>
      </c>
      <c r="H223" s="109">
        <f t="shared" si="48"/>
        <v>7800</v>
      </c>
      <c r="I223" s="237">
        <v>1</v>
      </c>
      <c r="J223" s="237"/>
      <c r="K223" s="237"/>
      <c r="L223" s="237"/>
      <c r="M223" s="237"/>
      <c r="N223" s="175"/>
      <c r="O223" s="239">
        <v>3</v>
      </c>
    </row>
    <row r="224" spans="1:18" s="239" customFormat="1" ht="15.75" x14ac:dyDescent="0.25">
      <c r="A224" s="237"/>
      <c r="B224" s="176"/>
      <c r="C224" s="107" t="s">
        <v>11</v>
      </c>
      <c r="D224" s="140">
        <v>1</v>
      </c>
      <c r="E224" s="108">
        <v>0.8</v>
      </c>
      <c r="F224" s="109">
        <f t="shared" si="47"/>
        <v>800</v>
      </c>
      <c r="G224" s="109">
        <f>D224*F224</f>
        <v>800</v>
      </c>
      <c r="H224" s="109">
        <f t="shared" si="48"/>
        <v>9600</v>
      </c>
      <c r="I224" s="237"/>
      <c r="J224" s="237"/>
      <c r="K224" s="237"/>
      <c r="L224" s="237"/>
      <c r="M224" s="237"/>
      <c r="N224" s="175"/>
      <c r="R224" s="239">
        <v>1</v>
      </c>
    </row>
    <row r="225" spans="1:18" s="238" customFormat="1" ht="54.75" customHeight="1" x14ac:dyDescent="0.25">
      <c r="A225" s="240"/>
      <c r="B225" s="208" t="s">
        <v>170</v>
      </c>
      <c r="C225" s="236" t="s">
        <v>244</v>
      </c>
      <c r="D225" s="208">
        <f>SUM(D226:D232)</f>
        <v>14</v>
      </c>
      <c r="E225" s="208"/>
      <c r="F225" s="211"/>
      <c r="G225" s="211">
        <f>SUM(G226:G232)</f>
        <v>11550</v>
      </c>
      <c r="H225" s="211">
        <f>SUM(H226:H232)</f>
        <v>138600</v>
      </c>
      <c r="I225" s="237"/>
      <c r="J225" s="237"/>
      <c r="K225" s="237"/>
      <c r="L225" s="237"/>
      <c r="M225" s="237"/>
      <c r="N225" s="175"/>
    </row>
    <row r="226" spans="1:18" s="239" customFormat="1" ht="15.75" x14ac:dyDescent="0.25">
      <c r="A226" s="237"/>
      <c r="B226" s="176"/>
      <c r="C226" s="107" t="s">
        <v>71</v>
      </c>
      <c r="D226" s="140">
        <v>1</v>
      </c>
      <c r="E226" s="108">
        <v>1.8</v>
      </c>
      <c r="F226" s="109">
        <f>E226*1000</f>
        <v>1800</v>
      </c>
      <c r="G226" s="109">
        <f t="shared" ref="G226:G232" si="49">D226*F226</f>
        <v>1800</v>
      </c>
      <c r="H226" s="109">
        <f t="shared" ref="H226:H232" si="50">G226*12</f>
        <v>21600</v>
      </c>
      <c r="I226" s="237"/>
      <c r="J226" s="237"/>
      <c r="K226" s="237"/>
      <c r="L226" s="237"/>
      <c r="M226" s="237"/>
      <c r="N226" s="175"/>
      <c r="P226" s="239">
        <v>2</v>
      </c>
    </row>
    <row r="227" spans="1:18" s="239" customFormat="1" ht="15.75" x14ac:dyDescent="0.25">
      <c r="A227" s="237"/>
      <c r="B227" s="176"/>
      <c r="C227" s="190" t="s">
        <v>72</v>
      </c>
      <c r="D227" s="140">
        <v>1</v>
      </c>
      <c r="E227" s="108">
        <v>0.7</v>
      </c>
      <c r="F227" s="109">
        <f>E227*1000</f>
        <v>700</v>
      </c>
      <c r="G227" s="109">
        <f t="shared" si="49"/>
        <v>700</v>
      </c>
      <c r="H227" s="109">
        <f t="shared" si="50"/>
        <v>8400</v>
      </c>
      <c r="I227" s="237"/>
      <c r="J227" s="237"/>
      <c r="K227" s="237"/>
      <c r="L227" s="237"/>
      <c r="M227" s="237"/>
      <c r="N227" s="175"/>
    </row>
    <row r="228" spans="1:18" s="239" customFormat="1" ht="15.75" x14ac:dyDescent="0.25">
      <c r="A228" s="237"/>
      <c r="B228" s="176"/>
      <c r="C228" s="107" t="s">
        <v>10</v>
      </c>
      <c r="D228" s="140">
        <f>1+1</f>
        <v>2</v>
      </c>
      <c r="E228" s="108">
        <v>0.8</v>
      </c>
      <c r="F228" s="109">
        <f>E228*1000</f>
        <v>800</v>
      </c>
      <c r="G228" s="109">
        <f t="shared" si="49"/>
        <v>1600</v>
      </c>
      <c r="H228" s="109">
        <f t="shared" si="50"/>
        <v>19200</v>
      </c>
      <c r="I228" s="237"/>
      <c r="J228" s="237"/>
      <c r="K228" s="237"/>
      <c r="L228" s="237"/>
      <c r="M228" s="237"/>
      <c r="N228" s="175"/>
      <c r="R228" s="239">
        <v>1</v>
      </c>
    </row>
    <row r="229" spans="1:18" s="239" customFormat="1" ht="15.75" x14ac:dyDescent="0.25">
      <c r="A229" s="237"/>
      <c r="B229" s="176"/>
      <c r="C229" s="190" t="s">
        <v>90</v>
      </c>
      <c r="D229" s="140">
        <v>1</v>
      </c>
      <c r="E229" s="108">
        <v>0.9</v>
      </c>
      <c r="F229" s="109">
        <f t="shared" ref="F229:F232" si="51">E229*1000</f>
        <v>900</v>
      </c>
      <c r="G229" s="109">
        <f t="shared" si="49"/>
        <v>900</v>
      </c>
      <c r="H229" s="109">
        <f t="shared" si="50"/>
        <v>10800</v>
      </c>
      <c r="I229" s="237"/>
      <c r="J229" s="237"/>
      <c r="K229" s="237"/>
      <c r="L229" s="237"/>
      <c r="M229" s="237"/>
      <c r="N229" s="175"/>
    </row>
    <row r="230" spans="1:18" s="239" customFormat="1" ht="15.75" x14ac:dyDescent="0.25">
      <c r="A230" s="237" t="s">
        <v>232</v>
      </c>
      <c r="B230" s="176"/>
      <c r="C230" s="107" t="s">
        <v>3</v>
      </c>
      <c r="D230" s="140">
        <f>SUM(I230:N230)</f>
        <v>2</v>
      </c>
      <c r="E230" s="108">
        <v>0.85</v>
      </c>
      <c r="F230" s="109">
        <f t="shared" si="51"/>
        <v>850</v>
      </c>
      <c r="G230" s="109">
        <f t="shared" si="49"/>
        <v>1700</v>
      </c>
      <c r="H230" s="109">
        <f t="shared" si="50"/>
        <v>20400</v>
      </c>
      <c r="I230" s="237">
        <v>1</v>
      </c>
      <c r="J230" s="237"/>
      <c r="K230" s="237">
        <v>1</v>
      </c>
      <c r="L230" s="237"/>
      <c r="M230" s="237"/>
      <c r="N230" s="175"/>
    </row>
    <row r="231" spans="1:18" s="239" customFormat="1" ht="15.75" x14ac:dyDescent="0.25">
      <c r="A231" s="237" t="s">
        <v>232</v>
      </c>
      <c r="B231" s="176"/>
      <c r="C231" s="107" t="s">
        <v>77</v>
      </c>
      <c r="D231" s="140">
        <f>SUM(I231:N231)</f>
        <v>3</v>
      </c>
      <c r="E231" s="108">
        <v>0.75</v>
      </c>
      <c r="F231" s="109">
        <f t="shared" si="51"/>
        <v>750</v>
      </c>
      <c r="G231" s="109">
        <f t="shared" si="49"/>
        <v>2250</v>
      </c>
      <c r="H231" s="109">
        <f t="shared" si="50"/>
        <v>27000</v>
      </c>
      <c r="I231" s="237">
        <v>1</v>
      </c>
      <c r="J231" s="237">
        <v>1</v>
      </c>
      <c r="K231" s="237">
        <v>1</v>
      </c>
      <c r="L231" s="237"/>
      <c r="M231" s="237"/>
      <c r="N231" s="175"/>
    </row>
    <row r="232" spans="1:18" s="239" customFormat="1" ht="15.75" x14ac:dyDescent="0.25">
      <c r="A232" s="237" t="s">
        <v>232</v>
      </c>
      <c r="B232" s="176"/>
      <c r="C232" s="107" t="s">
        <v>8</v>
      </c>
      <c r="D232" s="140">
        <f>SUM(I232:N232)</f>
        <v>4</v>
      </c>
      <c r="E232" s="108">
        <v>0.65</v>
      </c>
      <c r="F232" s="109">
        <f t="shared" si="51"/>
        <v>650</v>
      </c>
      <c r="G232" s="109">
        <f t="shared" si="49"/>
        <v>2600</v>
      </c>
      <c r="H232" s="109">
        <f t="shared" si="50"/>
        <v>31200</v>
      </c>
      <c r="I232" s="237"/>
      <c r="J232" s="237">
        <v>1</v>
      </c>
      <c r="K232" s="237"/>
      <c r="L232" s="237">
        <v>1</v>
      </c>
      <c r="M232" s="237">
        <v>1</v>
      </c>
      <c r="N232" s="175">
        <v>1</v>
      </c>
    </row>
    <row r="233" spans="1:18" s="238" customFormat="1" ht="15.75" x14ac:dyDescent="0.25">
      <c r="A233" s="240"/>
      <c r="B233" s="185">
        <v>1</v>
      </c>
      <c r="C233" s="241" t="s">
        <v>245</v>
      </c>
      <c r="D233" s="242">
        <f>SUM(D234:D237)</f>
        <v>5</v>
      </c>
      <c r="E233" s="242"/>
      <c r="F233" s="109"/>
      <c r="G233" s="243">
        <f>SUM(G234:G237)</f>
        <v>4100</v>
      </c>
      <c r="H233" s="243">
        <f>SUM(H234:H237)</f>
        <v>49200</v>
      </c>
      <c r="I233" s="237"/>
      <c r="J233" s="237"/>
      <c r="K233" s="237"/>
      <c r="L233" s="237"/>
      <c r="M233" s="237"/>
      <c r="N233" s="175"/>
    </row>
    <row r="234" spans="1:18" s="239" customFormat="1" ht="15.75" x14ac:dyDescent="0.25">
      <c r="A234" s="237"/>
      <c r="B234" s="176"/>
      <c r="C234" s="107" t="s">
        <v>76</v>
      </c>
      <c r="D234" s="140">
        <v>1</v>
      </c>
      <c r="E234" s="108">
        <v>1.1000000000000001</v>
      </c>
      <c r="F234" s="109">
        <f t="shared" ref="F234:F237" si="52">E234*1000</f>
        <v>1100</v>
      </c>
      <c r="G234" s="109">
        <f>D234*F234</f>
        <v>1100</v>
      </c>
      <c r="H234" s="109">
        <f t="shared" ref="H234:H237" si="53">G234*12</f>
        <v>13200</v>
      </c>
      <c r="I234" s="237"/>
      <c r="J234" s="237"/>
      <c r="K234" s="237"/>
      <c r="L234" s="237"/>
      <c r="M234" s="237"/>
      <c r="N234" s="175"/>
    </row>
    <row r="235" spans="1:18" s="239" customFormat="1" ht="15.75" x14ac:dyDescent="0.25">
      <c r="A235" s="237"/>
      <c r="B235" s="176"/>
      <c r="C235" s="107" t="s">
        <v>3</v>
      </c>
      <c r="D235" s="140">
        <f>SUM(I235:N235)</f>
        <v>1</v>
      </c>
      <c r="E235" s="108">
        <v>0.85</v>
      </c>
      <c r="F235" s="109">
        <f t="shared" si="52"/>
        <v>850</v>
      </c>
      <c r="G235" s="109">
        <f>D235*F235</f>
        <v>850</v>
      </c>
      <c r="H235" s="109">
        <f t="shared" si="53"/>
        <v>10200</v>
      </c>
      <c r="I235" s="237">
        <v>1</v>
      </c>
      <c r="J235" s="237"/>
      <c r="K235" s="237"/>
      <c r="L235" s="237"/>
      <c r="M235" s="237"/>
      <c r="N235" s="175"/>
    </row>
    <row r="236" spans="1:18" s="239" customFormat="1" ht="15.75" x14ac:dyDescent="0.25">
      <c r="A236" s="237"/>
      <c r="B236" s="176"/>
      <c r="C236" s="107" t="s">
        <v>4</v>
      </c>
      <c r="D236" s="140">
        <f>SUM(I236:N236)</f>
        <v>2</v>
      </c>
      <c r="E236" s="108">
        <v>0.75</v>
      </c>
      <c r="F236" s="109">
        <f t="shared" si="52"/>
        <v>750</v>
      </c>
      <c r="G236" s="109">
        <f>D236*F236</f>
        <v>1500</v>
      </c>
      <c r="H236" s="109">
        <f t="shared" si="53"/>
        <v>18000</v>
      </c>
      <c r="I236" s="237">
        <v>1</v>
      </c>
      <c r="J236" s="237">
        <v>1</v>
      </c>
      <c r="K236" s="237"/>
      <c r="L236" s="237"/>
      <c r="M236" s="237"/>
      <c r="N236" s="175"/>
      <c r="R236" s="239">
        <v>1</v>
      </c>
    </row>
    <row r="237" spans="1:18" s="239" customFormat="1" ht="15.75" x14ac:dyDescent="0.25">
      <c r="A237" s="237"/>
      <c r="B237" s="176"/>
      <c r="C237" s="107" t="s">
        <v>8</v>
      </c>
      <c r="D237" s="140">
        <f>SUM(I237:N237)</f>
        <v>1</v>
      </c>
      <c r="E237" s="108">
        <v>0.65</v>
      </c>
      <c r="F237" s="109">
        <f t="shared" si="52"/>
        <v>650</v>
      </c>
      <c r="G237" s="109">
        <f>D237*F237</f>
        <v>650</v>
      </c>
      <c r="H237" s="109">
        <f t="shared" si="53"/>
        <v>7800</v>
      </c>
      <c r="I237" s="237"/>
      <c r="J237" s="237">
        <v>1</v>
      </c>
      <c r="K237" s="237"/>
      <c r="L237" s="237"/>
      <c r="M237" s="237"/>
      <c r="N237" s="175"/>
      <c r="O237" s="239">
        <v>1</v>
      </c>
    </row>
    <row r="238" spans="1:18" s="238" customFormat="1" ht="15.75" x14ac:dyDescent="0.25">
      <c r="A238" s="240"/>
      <c r="B238" s="185">
        <v>2</v>
      </c>
      <c r="C238" s="241" t="s">
        <v>246</v>
      </c>
      <c r="D238" s="242">
        <f>SUM(D239:D243)</f>
        <v>6</v>
      </c>
      <c r="E238" s="242"/>
      <c r="F238" s="109"/>
      <c r="G238" s="243">
        <f>SUM(G239:G243)</f>
        <v>4900</v>
      </c>
      <c r="H238" s="243">
        <f>SUM(H239:H243)</f>
        <v>58800</v>
      </c>
      <c r="I238" s="237"/>
      <c r="J238" s="237"/>
      <c r="K238" s="237"/>
      <c r="L238" s="237"/>
      <c r="M238" s="237"/>
      <c r="N238" s="175"/>
    </row>
    <row r="239" spans="1:18" s="239" customFormat="1" ht="15.75" x14ac:dyDescent="0.25">
      <c r="A239" s="237"/>
      <c r="B239" s="176"/>
      <c r="C239" s="107" t="s">
        <v>76</v>
      </c>
      <c r="D239" s="140">
        <v>1</v>
      </c>
      <c r="E239" s="108">
        <v>1.1000000000000001</v>
      </c>
      <c r="F239" s="109">
        <f t="shared" ref="F239:F243" si="54">E239*1000</f>
        <v>1100</v>
      </c>
      <c r="G239" s="109">
        <f>D239*F239</f>
        <v>1100</v>
      </c>
      <c r="H239" s="109">
        <f t="shared" ref="H239:H243" si="55">G239*12</f>
        <v>13200</v>
      </c>
      <c r="I239" s="237"/>
      <c r="J239" s="237"/>
      <c r="K239" s="237"/>
      <c r="L239" s="237"/>
      <c r="M239" s="237"/>
      <c r="N239" s="175"/>
      <c r="Q239" s="239">
        <v>1</v>
      </c>
    </row>
    <row r="240" spans="1:18" s="239" customFormat="1" ht="15.75" x14ac:dyDescent="0.25">
      <c r="A240" s="237"/>
      <c r="B240" s="176"/>
      <c r="C240" s="107" t="s">
        <v>3</v>
      </c>
      <c r="D240" s="140">
        <f>SUM(I240:N240)</f>
        <v>1</v>
      </c>
      <c r="E240" s="108">
        <v>0.85</v>
      </c>
      <c r="F240" s="109">
        <f t="shared" si="54"/>
        <v>850</v>
      </c>
      <c r="G240" s="109">
        <f>D240*F240</f>
        <v>850</v>
      </c>
      <c r="H240" s="109">
        <f t="shared" si="55"/>
        <v>10200</v>
      </c>
      <c r="I240" s="237">
        <v>1</v>
      </c>
      <c r="J240" s="237"/>
      <c r="K240" s="237"/>
      <c r="L240" s="237"/>
      <c r="M240" s="237"/>
      <c r="N240" s="175"/>
    </row>
    <row r="241" spans="1:18" s="239" customFormat="1" ht="15.75" x14ac:dyDescent="0.25">
      <c r="A241" s="237"/>
      <c r="B241" s="176"/>
      <c r="C241" s="107" t="s">
        <v>77</v>
      </c>
      <c r="D241" s="140">
        <f>SUM(I241:N241)</f>
        <v>2</v>
      </c>
      <c r="E241" s="108">
        <v>0.75</v>
      </c>
      <c r="F241" s="109">
        <f t="shared" si="54"/>
        <v>750</v>
      </c>
      <c r="G241" s="109">
        <f>D241*F241</f>
        <v>1500</v>
      </c>
      <c r="H241" s="109">
        <f t="shared" si="55"/>
        <v>18000</v>
      </c>
      <c r="I241" s="237">
        <v>1</v>
      </c>
      <c r="J241" s="237">
        <v>1</v>
      </c>
      <c r="K241" s="237"/>
      <c r="L241" s="237"/>
      <c r="M241" s="237"/>
      <c r="N241" s="175"/>
      <c r="R241" s="239">
        <v>1</v>
      </c>
    </row>
    <row r="242" spans="1:18" s="239" customFormat="1" ht="15.75" x14ac:dyDescent="0.25">
      <c r="A242" s="237"/>
      <c r="B242" s="176"/>
      <c r="C242" s="107" t="s">
        <v>8</v>
      </c>
      <c r="D242" s="140">
        <f>SUM(I242:N242)</f>
        <v>1</v>
      </c>
      <c r="E242" s="108">
        <v>0.65</v>
      </c>
      <c r="F242" s="109">
        <f t="shared" si="54"/>
        <v>650</v>
      </c>
      <c r="G242" s="109">
        <f>D242*F242</f>
        <v>650</v>
      </c>
      <c r="H242" s="109">
        <f t="shared" si="55"/>
        <v>7800</v>
      </c>
      <c r="I242" s="237"/>
      <c r="J242" s="237">
        <v>1</v>
      </c>
      <c r="K242" s="237"/>
      <c r="L242" s="237"/>
      <c r="M242" s="237"/>
      <c r="N242" s="175"/>
    </row>
    <row r="243" spans="1:18" s="239" customFormat="1" ht="15.75" x14ac:dyDescent="0.25">
      <c r="A243" s="178"/>
      <c r="B243" s="176"/>
      <c r="C243" s="107" t="s">
        <v>11</v>
      </c>
      <c r="D243" s="140">
        <v>1</v>
      </c>
      <c r="E243" s="108">
        <v>0.8</v>
      </c>
      <c r="F243" s="109">
        <f t="shared" si="54"/>
        <v>800</v>
      </c>
      <c r="G243" s="109">
        <f>D243*F243</f>
        <v>800</v>
      </c>
      <c r="H243" s="109">
        <f t="shared" si="55"/>
        <v>9600</v>
      </c>
      <c r="I243" s="237"/>
      <c r="J243" s="237"/>
      <c r="K243" s="237"/>
      <c r="L243" s="237"/>
      <c r="M243" s="237"/>
      <c r="N243" s="175"/>
      <c r="R243" s="239">
        <v>1</v>
      </c>
    </row>
    <row r="244" spans="1:18" s="238" customFormat="1" ht="15.75" x14ac:dyDescent="0.25">
      <c r="A244" s="240"/>
      <c r="B244" s="185">
        <v>3</v>
      </c>
      <c r="C244" s="241" t="s">
        <v>247</v>
      </c>
      <c r="D244" s="242">
        <f>SUM(D245:D249)</f>
        <v>6</v>
      </c>
      <c r="E244" s="242"/>
      <c r="F244" s="109"/>
      <c r="G244" s="243">
        <f>SUM(G245:G249)</f>
        <v>4900</v>
      </c>
      <c r="H244" s="243">
        <f>SUM(H245:H249)</f>
        <v>58800</v>
      </c>
      <c r="I244" s="237"/>
      <c r="J244" s="237"/>
      <c r="K244" s="237"/>
      <c r="L244" s="237"/>
      <c r="M244" s="237"/>
      <c r="N244" s="175"/>
      <c r="Q244" s="238">
        <v>1</v>
      </c>
    </row>
    <row r="245" spans="1:18" s="239" customFormat="1" ht="15.75" x14ac:dyDescent="0.25">
      <c r="A245" s="237"/>
      <c r="B245" s="176"/>
      <c r="C245" s="107" t="s">
        <v>76</v>
      </c>
      <c r="D245" s="140">
        <v>1</v>
      </c>
      <c r="E245" s="108">
        <v>1.1000000000000001</v>
      </c>
      <c r="F245" s="109">
        <f t="shared" ref="F245:F249" si="56">E245*1000</f>
        <v>1100</v>
      </c>
      <c r="G245" s="109">
        <f>D245*F245</f>
        <v>1100</v>
      </c>
      <c r="H245" s="109">
        <f t="shared" ref="H245:H249" si="57">G245*12</f>
        <v>13200</v>
      </c>
      <c r="I245" s="237"/>
      <c r="J245" s="237"/>
      <c r="K245" s="237"/>
      <c r="L245" s="237"/>
      <c r="M245" s="237"/>
      <c r="N245" s="175"/>
    </row>
    <row r="246" spans="1:18" s="239" customFormat="1" ht="15.75" x14ac:dyDescent="0.25">
      <c r="A246" s="237"/>
      <c r="B246" s="176"/>
      <c r="C246" s="107" t="s">
        <v>3</v>
      </c>
      <c r="D246" s="140">
        <f>SUM(I246:N246)</f>
        <v>1</v>
      </c>
      <c r="E246" s="108">
        <v>0.85</v>
      </c>
      <c r="F246" s="109">
        <f t="shared" si="56"/>
        <v>850</v>
      </c>
      <c r="G246" s="109">
        <f>D246*F246</f>
        <v>850</v>
      </c>
      <c r="H246" s="109">
        <f t="shared" si="57"/>
        <v>10200</v>
      </c>
      <c r="I246" s="237">
        <v>1</v>
      </c>
      <c r="J246" s="237"/>
      <c r="K246" s="237"/>
      <c r="L246" s="237"/>
      <c r="M246" s="237"/>
      <c r="N246" s="175"/>
    </row>
    <row r="247" spans="1:18" s="239" customFormat="1" ht="15.75" x14ac:dyDescent="0.25">
      <c r="A247" s="237"/>
      <c r="B247" s="176"/>
      <c r="C247" s="107" t="s">
        <v>4</v>
      </c>
      <c r="D247" s="140">
        <f>SUM(I247:N247)</f>
        <v>2</v>
      </c>
      <c r="E247" s="108">
        <v>0.75</v>
      </c>
      <c r="F247" s="109">
        <f t="shared" si="56"/>
        <v>750</v>
      </c>
      <c r="G247" s="109">
        <f>D247*F247</f>
        <v>1500</v>
      </c>
      <c r="H247" s="109">
        <f t="shared" si="57"/>
        <v>18000</v>
      </c>
      <c r="I247" s="237">
        <v>1</v>
      </c>
      <c r="J247" s="237">
        <v>1</v>
      </c>
      <c r="K247" s="237"/>
      <c r="L247" s="237"/>
      <c r="M247" s="237"/>
      <c r="N247" s="175"/>
    </row>
    <row r="248" spans="1:18" s="239" customFormat="1" ht="15.75" x14ac:dyDescent="0.25">
      <c r="A248" s="237"/>
      <c r="B248" s="176"/>
      <c r="C248" s="107" t="s">
        <v>8</v>
      </c>
      <c r="D248" s="140">
        <f>SUM(I248:N248)</f>
        <v>1</v>
      </c>
      <c r="E248" s="108">
        <v>0.65</v>
      </c>
      <c r="F248" s="109">
        <f t="shared" si="56"/>
        <v>650</v>
      </c>
      <c r="G248" s="109">
        <f>D248*F248</f>
        <v>650</v>
      </c>
      <c r="H248" s="109">
        <f t="shared" si="57"/>
        <v>7800</v>
      </c>
      <c r="I248" s="237"/>
      <c r="J248" s="237">
        <v>1</v>
      </c>
      <c r="K248" s="237"/>
      <c r="L248" s="237"/>
      <c r="M248" s="237"/>
      <c r="N248" s="175"/>
    </row>
    <row r="249" spans="1:18" s="239" customFormat="1" ht="15.75" x14ac:dyDescent="0.25">
      <c r="A249" s="237"/>
      <c r="B249" s="176"/>
      <c r="C249" s="107" t="s">
        <v>11</v>
      </c>
      <c r="D249" s="140">
        <v>1</v>
      </c>
      <c r="E249" s="108">
        <v>0.8</v>
      </c>
      <c r="F249" s="109">
        <f t="shared" si="56"/>
        <v>800</v>
      </c>
      <c r="G249" s="109">
        <f>D249*F249</f>
        <v>800</v>
      </c>
      <c r="H249" s="109">
        <f t="shared" si="57"/>
        <v>9600</v>
      </c>
      <c r="I249" s="237"/>
      <c r="J249" s="237"/>
      <c r="K249" s="237"/>
      <c r="L249" s="237"/>
      <c r="M249" s="237"/>
      <c r="N249" s="175"/>
      <c r="R249" s="239">
        <v>1</v>
      </c>
    </row>
    <row r="250" spans="1:18" s="238" customFormat="1" ht="32.25" customHeight="1" x14ac:dyDescent="0.25">
      <c r="A250" s="240"/>
      <c r="B250" s="208" t="s">
        <v>171</v>
      </c>
      <c r="C250" s="236" t="s">
        <v>248</v>
      </c>
      <c r="D250" s="208">
        <f>SUM(D251:D257)</f>
        <v>18</v>
      </c>
      <c r="E250" s="208"/>
      <c r="F250" s="211"/>
      <c r="G250" s="224">
        <f>SUM(G251:G257)</f>
        <v>14250</v>
      </c>
      <c r="H250" s="224">
        <f>SUM(H251:H257)</f>
        <v>171000</v>
      </c>
      <c r="I250" s="237"/>
      <c r="J250" s="237"/>
      <c r="K250" s="237"/>
      <c r="L250" s="237"/>
      <c r="M250" s="237"/>
      <c r="N250" s="175"/>
    </row>
    <row r="251" spans="1:18" s="239" customFormat="1" ht="15.75" x14ac:dyDescent="0.25">
      <c r="A251" s="237"/>
      <c r="B251" s="176"/>
      <c r="C251" s="107" t="s">
        <v>71</v>
      </c>
      <c r="D251" s="140">
        <v>1</v>
      </c>
      <c r="E251" s="108">
        <v>1.8</v>
      </c>
      <c r="F251" s="109">
        <f>E251*1000</f>
        <v>1800</v>
      </c>
      <c r="G251" s="109">
        <f t="shared" ref="G251:G257" si="58">D251*F251</f>
        <v>1800</v>
      </c>
      <c r="H251" s="109">
        <f t="shared" ref="H251:H257" si="59">G251*12</f>
        <v>21600</v>
      </c>
      <c r="I251" s="237"/>
      <c r="J251" s="237"/>
      <c r="K251" s="237"/>
      <c r="L251" s="237"/>
      <c r="M251" s="237"/>
      <c r="N251" s="175"/>
      <c r="P251" s="239">
        <v>3</v>
      </c>
    </row>
    <row r="252" spans="1:18" s="239" customFormat="1" ht="15.75" x14ac:dyDescent="0.25">
      <c r="A252" s="237"/>
      <c r="B252" s="176"/>
      <c r="C252" s="190" t="s">
        <v>72</v>
      </c>
      <c r="D252" s="140">
        <v>1</v>
      </c>
      <c r="E252" s="108">
        <v>0.7</v>
      </c>
      <c r="F252" s="109">
        <f>E252*1000</f>
        <v>700</v>
      </c>
      <c r="G252" s="109">
        <f t="shared" si="58"/>
        <v>700</v>
      </c>
      <c r="H252" s="109">
        <f t="shared" si="59"/>
        <v>8400</v>
      </c>
      <c r="I252" s="237"/>
      <c r="J252" s="237"/>
      <c r="K252" s="237"/>
      <c r="L252" s="237"/>
      <c r="M252" s="237"/>
      <c r="N252" s="175"/>
    </row>
    <row r="253" spans="1:18" s="239" customFormat="1" ht="15.75" x14ac:dyDescent="0.25">
      <c r="A253" s="237"/>
      <c r="B253" s="176"/>
      <c r="C253" s="107" t="s">
        <v>10</v>
      </c>
      <c r="D253" s="140">
        <f>1+1</f>
        <v>2</v>
      </c>
      <c r="E253" s="108">
        <v>0.8</v>
      </c>
      <c r="F253" s="109">
        <f>E253*1000</f>
        <v>800</v>
      </c>
      <c r="G253" s="109">
        <f t="shared" si="58"/>
        <v>1600</v>
      </c>
      <c r="H253" s="109">
        <f t="shared" si="59"/>
        <v>19200</v>
      </c>
      <c r="I253" s="237"/>
      <c r="J253" s="237"/>
      <c r="K253" s="237"/>
      <c r="L253" s="237"/>
      <c r="M253" s="237"/>
      <c r="N253" s="175"/>
      <c r="R253" s="239">
        <v>1</v>
      </c>
    </row>
    <row r="254" spans="1:18" s="239" customFormat="1" ht="15.75" x14ac:dyDescent="0.25">
      <c r="A254" s="237"/>
      <c r="B254" s="176"/>
      <c r="C254" s="190" t="s">
        <v>90</v>
      </c>
      <c r="D254" s="140">
        <v>1</v>
      </c>
      <c r="E254" s="108">
        <v>0.9</v>
      </c>
      <c r="F254" s="109">
        <f t="shared" ref="F254:F257" si="60">E254*1000</f>
        <v>900</v>
      </c>
      <c r="G254" s="109">
        <f t="shared" si="58"/>
        <v>900</v>
      </c>
      <c r="H254" s="109">
        <f t="shared" si="59"/>
        <v>10800</v>
      </c>
      <c r="I254" s="237"/>
      <c r="J254" s="237"/>
      <c r="K254" s="237"/>
      <c r="L254" s="237"/>
      <c r="M254" s="237"/>
      <c r="N254" s="175"/>
    </row>
    <row r="255" spans="1:18" s="239" customFormat="1" ht="15.75" x14ac:dyDescent="0.25">
      <c r="A255" s="237" t="s">
        <v>232</v>
      </c>
      <c r="B255" s="176"/>
      <c r="C255" s="107" t="s">
        <v>3</v>
      </c>
      <c r="D255" s="140">
        <f>SUM(I255:N255)</f>
        <v>2</v>
      </c>
      <c r="E255" s="108">
        <v>0.85</v>
      </c>
      <c r="F255" s="109">
        <f t="shared" si="60"/>
        <v>850</v>
      </c>
      <c r="G255" s="109">
        <f t="shared" si="58"/>
        <v>1700</v>
      </c>
      <c r="H255" s="109">
        <f t="shared" si="59"/>
        <v>20400</v>
      </c>
      <c r="I255" s="237">
        <v>1</v>
      </c>
      <c r="J255" s="237"/>
      <c r="K255" s="237">
        <v>1</v>
      </c>
      <c r="L255" s="237"/>
      <c r="M255" s="237"/>
      <c r="N255" s="175"/>
    </row>
    <row r="256" spans="1:18" s="239" customFormat="1" ht="15.75" x14ac:dyDescent="0.25">
      <c r="A256" s="237" t="s">
        <v>232</v>
      </c>
      <c r="B256" s="176"/>
      <c r="C256" s="107" t="s">
        <v>77</v>
      </c>
      <c r="D256" s="140">
        <f>SUM(I256:N256)</f>
        <v>4</v>
      </c>
      <c r="E256" s="108">
        <v>0.75</v>
      </c>
      <c r="F256" s="109">
        <f t="shared" si="60"/>
        <v>750</v>
      </c>
      <c r="G256" s="109">
        <f t="shared" si="58"/>
        <v>3000</v>
      </c>
      <c r="H256" s="109">
        <f t="shared" si="59"/>
        <v>36000</v>
      </c>
      <c r="I256" s="237">
        <v>1</v>
      </c>
      <c r="J256" s="237">
        <v>2</v>
      </c>
      <c r="K256" s="237">
        <v>1</v>
      </c>
      <c r="L256" s="237"/>
      <c r="M256" s="237"/>
      <c r="N256" s="175"/>
      <c r="O256" s="239">
        <v>2</v>
      </c>
    </row>
    <row r="257" spans="1:18" s="239" customFormat="1" ht="15.75" x14ac:dyDescent="0.25">
      <c r="A257" s="237" t="s">
        <v>232</v>
      </c>
      <c r="B257" s="176"/>
      <c r="C257" s="107" t="s">
        <v>8</v>
      </c>
      <c r="D257" s="140">
        <f>SUM(I257:N257)</f>
        <v>7</v>
      </c>
      <c r="E257" s="108">
        <v>0.65</v>
      </c>
      <c r="F257" s="109">
        <f t="shared" si="60"/>
        <v>650</v>
      </c>
      <c r="G257" s="109">
        <f t="shared" si="58"/>
        <v>4550</v>
      </c>
      <c r="H257" s="109">
        <f t="shared" si="59"/>
        <v>54600</v>
      </c>
      <c r="I257" s="237">
        <v>1</v>
      </c>
      <c r="J257" s="237">
        <v>1</v>
      </c>
      <c r="K257" s="237"/>
      <c r="L257" s="237">
        <v>2</v>
      </c>
      <c r="M257" s="237">
        <v>2</v>
      </c>
      <c r="N257" s="175">
        <v>1</v>
      </c>
      <c r="O257" s="239">
        <v>2</v>
      </c>
    </row>
    <row r="258" spans="1:18" s="238" customFormat="1" ht="15.75" x14ac:dyDescent="0.25">
      <c r="A258" s="240"/>
      <c r="B258" s="185">
        <v>1</v>
      </c>
      <c r="C258" s="241" t="s">
        <v>249</v>
      </c>
      <c r="D258" s="242">
        <f>SUM(D259:D262)</f>
        <v>6</v>
      </c>
      <c r="E258" s="242"/>
      <c r="F258" s="109"/>
      <c r="G258" s="243">
        <f>SUM(G259:G262)</f>
        <v>5100</v>
      </c>
      <c r="H258" s="243">
        <f>SUM(H259:H262)</f>
        <v>61200</v>
      </c>
      <c r="I258" s="237"/>
      <c r="J258" s="237"/>
      <c r="K258" s="237"/>
      <c r="L258" s="237"/>
      <c r="M258" s="237"/>
      <c r="N258" s="175"/>
    </row>
    <row r="259" spans="1:18" s="239" customFormat="1" ht="15.75" x14ac:dyDescent="0.25">
      <c r="A259" s="237"/>
      <c r="B259" s="176"/>
      <c r="C259" s="107" t="s">
        <v>76</v>
      </c>
      <c r="D259" s="140">
        <v>1</v>
      </c>
      <c r="E259" s="108">
        <v>1.1000000000000001</v>
      </c>
      <c r="F259" s="109">
        <f t="shared" ref="F259:F262" si="61">E259*1000</f>
        <v>1100</v>
      </c>
      <c r="G259" s="109">
        <f>D259*F259</f>
        <v>1100</v>
      </c>
      <c r="H259" s="109">
        <f t="shared" ref="H259:H262" si="62">G259*12</f>
        <v>13200</v>
      </c>
      <c r="I259" s="237"/>
      <c r="J259" s="237"/>
      <c r="K259" s="237"/>
      <c r="L259" s="237"/>
      <c r="M259" s="237"/>
      <c r="N259" s="175"/>
      <c r="Q259" s="239">
        <v>1</v>
      </c>
    </row>
    <row r="260" spans="1:18" s="239" customFormat="1" ht="15.75" x14ac:dyDescent="0.25">
      <c r="A260" s="237"/>
      <c r="B260" s="176"/>
      <c r="C260" s="107" t="s">
        <v>3</v>
      </c>
      <c r="D260" s="140">
        <f>SUM(I260:N260)</f>
        <v>2</v>
      </c>
      <c r="E260" s="108">
        <v>0.85</v>
      </c>
      <c r="F260" s="109">
        <f t="shared" si="61"/>
        <v>850</v>
      </c>
      <c r="G260" s="109">
        <f>D260*F260</f>
        <v>1700</v>
      </c>
      <c r="H260" s="109">
        <f t="shared" si="62"/>
        <v>20400</v>
      </c>
      <c r="I260" s="237">
        <v>1</v>
      </c>
      <c r="J260" s="237">
        <v>1</v>
      </c>
      <c r="K260" s="237"/>
      <c r="L260" s="237"/>
      <c r="M260" s="237"/>
      <c r="N260" s="175"/>
    </row>
    <row r="261" spans="1:18" s="239" customFormat="1" ht="15.75" x14ac:dyDescent="0.25">
      <c r="A261" s="237"/>
      <c r="B261" s="176"/>
      <c r="C261" s="107" t="s">
        <v>4</v>
      </c>
      <c r="D261" s="140">
        <f>SUM(I261:N261)</f>
        <v>2</v>
      </c>
      <c r="E261" s="108">
        <v>0.75</v>
      </c>
      <c r="F261" s="109">
        <f t="shared" si="61"/>
        <v>750</v>
      </c>
      <c r="G261" s="109">
        <f>D261*F261</f>
        <v>1500</v>
      </c>
      <c r="H261" s="109">
        <f t="shared" si="62"/>
        <v>18000</v>
      </c>
      <c r="I261" s="237">
        <v>1</v>
      </c>
      <c r="J261" s="237">
        <v>1</v>
      </c>
      <c r="K261" s="237"/>
      <c r="L261" s="237"/>
      <c r="M261" s="237"/>
      <c r="N261" s="175"/>
      <c r="O261" s="239">
        <v>1</v>
      </c>
    </row>
    <row r="262" spans="1:18" s="239" customFormat="1" ht="15.75" x14ac:dyDescent="0.25">
      <c r="A262" s="237"/>
      <c r="B262" s="176"/>
      <c r="C262" s="107" t="s">
        <v>11</v>
      </c>
      <c r="D262" s="140">
        <v>1</v>
      </c>
      <c r="E262" s="108">
        <v>0.8</v>
      </c>
      <c r="F262" s="109">
        <f t="shared" si="61"/>
        <v>800</v>
      </c>
      <c r="G262" s="109">
        <f>D262*F262</f>
        <v>800</v>
      </c>
      <c r="H262" s="109">
        <f t="shared" si="62"/>
        <v>9600</v>
      </c>
      <c r="I262" s="237"/>
      <c r="J262" s="237"/>
      <c r="K262" s="237"/>
      <c r="L262" s="237"/>
      <c r="M262" s="237"/>
      <c r="N262" s="175"/>
      <c r="R262" s="239">
        <v>1</v>
      </c>
    </row>
    <row r="263" spans="1:18" s="238" customFormat="1" ht="15.75" x14ac:dyDescent="0.25">
      <c r="A263" s="240"/>
      <c r="B263" s="185">
        <v>2</v>
      </c>
      <c r="C263" s="241" t="s">
        <v>250</v>
      </c>
      <c r="D263" s="242">
        <f>SUM(D264:D268)</f>
        <v>6</v>
      </c>
      <c r="E263" s="242"/>
      <c r="F263" s="109"/>
      <c r="G263" s="243">
        <f>SUM(G264:G268)</f>
        <v>4900</v>
      </c>
      <c r="H263" s="243">
        <f>SUM(H264:H268)</f>
        <v>58800</v>
      </c>
      <c r="I263" s="237"/>
      <c r="J263" s="237"/>
      <c r="K263" s="237"/>
      <c r="L263" s="237"/>
      <c r="M263" s="237"/>
      <c r="N263" s="175"/>
    </row>
    <row r="264" spans="1:18" s="239" customFormat="1" ht="15.75" x14ac:dyDescent="0.25">
      <c r="A264" s="237"/>
      <c r="B264" s="176"/>
      <c r="C264" s="107" t="s">
        <v>76</v>
      </c>
      <c r="D264" s="140">
        <v>1</v>
      </c>
      <c r="E264" s="108">
        <v>1.1000000000000001</v>
      </c>
      <c r="F264" s="109">
        <f t="shared" ref="F264:F268" si="63">E264*1000</f>
        <v>1100</v>
      </c>
      <c r="G264" s="109">
        <f>D264*F264</f>
        <v>1100</v>
      </c>
      <c r="H264" s="109">
        <f t="shared" ref="H264:H268" si="64">G264*12</f>
        <v>13200</v>
      </c>
      <c r="I264" s="237"/>
      <c r="J264" s="237"/>
      <c r="K264" s="237"/>
      <c r="L264" s="237"/>
      <c r="M264" s="237"/>
      <c r="N264" s="175"/>
      <c r="Q264" s="239">
        <v>1</v>
      </c>
    </row>
    <row r="265" spans="1:18" s="239" customFormat="1" ht="15.75" x14ac:dyDescent="0.25">
      <c r="A265" s="237"/>
      <c r="B265" s="176"/>
      <c r="C265" s="107" t="s">
        <v>3</v>
      </c>
      <c r="D265" s="140">
        <f>SUM(I265:N265)</f>
        <v>1</v>
      </c>
      <c r="E265" s="108">
        <v>0.85</v>
      </c>
      <c r="F265" s="109">
        <f t="shared" si="63"/>
        <v>850</v>
      </c>
      <c r="G265" s="109">
        <f>D265*F265</f>
        <v>850</v>
      </c>
      <c r="H265" s="109">
        <f t="shared" si="64"/>
        <v>10200</v>
      </c>
      <c r="I265" s="237">
        <v>1</v>
      </c>
      <c r="J265" s="237"/>
      <c r="K265" s="237"/>
      <c r="L265" s="237"/>
      <c r="M265" s="237"/>
      <c r="N265" s="175"/>
    </row>
    <row r="266" spans="1:18" s="239" customFormat="1" ht="15.75" x14ac:dyDescent="0.25">
      <c r="A266" s="237"/>
      <c r="B266" s="176"/>
      <c r="C266" s="107" t="s">
        <v>4</v>
      </c>
      <c r="D266" s="140">
        <f>SUM(I266:N266)</f>
        <v>2</v>
      </c>
      <c r="E266" s="108">
        <v>0.75</v>
      </c>
      <c r="F266" s="109">
        <f t="shared" si="63"/>
        <v>750</v>
      </c>
      <c r="G266" s="109">
        <f>D266*F266</f>
        <v>1500</v>
      </c>
      <c r="H266" s="109">
        <f t="shared" si="64"/>
        <v>18000</v>
      </c>
      <c r="I266" s="237">
        <v>1</v>
      </c>
      <c r="J266" s="237">
        <v>1</v>
      </c>
      <c r="K266" s="237"/>
      <c r="L266" s="237"/>
      <c r="M266" s="237"/>
      <c r="N266" s="175"/>
      <c r="O266" s="239">
        <v>1</v>
      </c>
    </row>
    <row r="267" spans="1:18" s="239" customFormat="1" ht="15.75" x14ac:dyDescent="0.25">
      <c r="A267" s="237"/>
      <c r="B267" s="176"/>
      <c r="C267" s="107" t="s">
        <v>8</v>
      </c>
      <c r="D267" s="140">
        <f>SUM(I267:N267)</f>
        <v>1</v>
      </c>
      <c r="E267" s="108">
        <v>0.65</v>
      </c>
      <c r="F267" s="109">
        <f t="shared" si="63"/>
        <v>650</v>
      </c>
      <c r="G267" s="109">
        <f>D267*F267</f>
        <v>650</v>
      </c>
      <c r="H267" s="109">
        <f t="shared" si="64"/>
        <v>7800</v>
      </c>
      <c r="I267" s="237"/>
      <c r="J267" s="237">
        <v>1</v>
      </c>
      <c r="K267" s="237"/>
      <c r="L267" s="237"/>
      <c r="M267" s="237"/>
      <c r="N267" s="175"/>
      <c r="O267" s="239">
        <v>1</v>
      </c>
    </row>
    <row r="268" spans="1:18" s="239" customFormat="1" ht="15.75" x14ac:dyDescent="0.25">
      <c r="A268" s="178"/>
      <c r="B268" s="176"/>
      <c r="C268" s="107" t="s">
        <v>11</v>
      </c>
      <c r="D268" s="140">
        <v>1</v>
      </c>
      <c r="E268" s="108">
        <v>0.8</v>
      </c>
      <c r="F268" s="109">
        <f t="shared" si="63"/>
        <v>800</v>
      </c>
      <c r="G268" s="109">
        <f>D268*F268</f>
        <v>800</v>
      </c>
      <c r="H268" s="109">
        <f t="shared" si="64"/>
        <v>9600</v>
      </c>
      <c r="I268" s="237"/>
      <c r="J268" s="237"/>
      <c r="K268" s="237"/>
      <c r="L268" s="237"/>
      <c r="M268" s="237"/>
      <c r="N268" s="175"/>
      <c r="R268" s="239">
        <v>1</v>
      </c>
    </row>
    <row r="269" spans="1:18" s="238" customFormat="1" ht="52.5" customHeight="1" x14ac:dyDescent="0.25">
      <c r="A269" s="244"/>
      <c r="B269" s="180" t="s">
        <v>172</v>
      </c>
      <c r="C269" s="236" t="s">
        <v>251</v>
      </c>
      <c r="D269" s="208">
        <f>SUM(D270:D276)</f>
        <v>25</v>
      </c>
      <c r="E269" s="208"/>
      <c r="F269" s="211"/>
      <c r="G269" s="224">
        <f>SUM(G270:G276)</f>
        <v>19600</v>
      </c>
      <c r="H269" s="224">
        <f>SUM(H270:H276)</f>
        <v>235200</v>
      </c>
      <c r="I269" s="237"/>
      <c r="J269" s="237"/>
      <c r="K269" s="237"/>
      <c r="L269" s="237"/>
      <c r="M269" s="237"/>
      <c r="N269" s="175"/>
    </row>
    <row r="270" spans="1:18" s="239" customFormat="1" ht="15.75" x14ac:dyDescent="0.25">
      <c r="A270" s="237"/>
      <c r="B270" s="176"/>
      <c r="C270" s="107" t="s">
        <v>71</v>
      </c>
      <c r="D270" s="140">
        <v>1</v>
      </c>
      <c r="E270" s="108">
        <v>1.8</v>
      </c>
      <c r="F270" s="109">
        <f>E270*1000</f>
        <v>1800</v>
      </c>
      <c r="G270" s="109">
        <f t="shared" ref="G270:G276" si="65">D270*F270</f>
        <v>1800</v>
      </c>
      <c r="H270" s="109">
        <f t="shared" ref="H270:H276" si="66">G270*12</f>
        <v>21600</v>
      </c>
      <c r="I270" s="237"/>
      <c r="J270" s="237"/>
      <c r="K270" s="237"/>
      <c r="L270" s="237"/>
      <c r="M270" s="237"/>
      <c r="N270" s="175"/>
      <c r="P270" s="239">
        <v>4</v>
      </c>
    </row>
    <row r="271" spans="1:18" s="239" customFormat="1" ht="15.75" x14ac:dyDescent="0.25">
      <c r="A271" s="237"/>
      <c r="B271" s="176"/>
      <c r="C271" s="190" t="s">
        <v>72</v>
      </c>
      <c r="D271" s="140">
        <v>1</v>
      </c>
      <c r="E271" s="108">
        <v>0.7</v>
      </c>
      <c r="F271" s="109">
        <f>E271*1000</f>
        <v>700</v>
      </c>
      <c r="G271" s="109">
        <f t="shared" si="65"/>
        <v>700</v>
      </c>
      <c r="H271" s="109">
        <f t="shared" si="66"/>
        <v>8400</v>
      </c>
      <c r="I271" s="237"/>
      <c r="J271" s="237"/>
      <c r="K271" s="237"/>
      <c r="L271" s="237"/>
      <c r="M271" s="237"/>
      <c r="N271" s="175"/>
    </row>
    <row r="272" spans="1:18" s="239" customFormat="1" ht="15.75" x14ac:dyDescent="0.25">
      <c r="A272" s="237"/>
      <c r="B272" s="176"/>
      <c r="C272" s="107" t="s">
        <v>10</v>
      </c>
      <c r="D272" s="140">
        <f>1+1</f>
        <v>2</v>
      </c>
      <c r="E272" s="108">
        <v>0.8</v>
      </c>
      <c r="F272" s="109">
        <f>E272*1000</f>
        <v>800</v>
      </c>
      <c r="G272" s="109">
        <f t="shared" si="65"/>
        <v>1600</v>
      </c>
      <c r="H272" s="109">
        <f t="shared" si="66"/>
        <v>19200</v>
      </c>
      <c r="I272" s="237"/>
      <c r="J272" s="237"/>
      <c r="K272" s="237"/>
      <c r="L272" s="237"/>
      <c r="M272" s="237"/>
      <c r="N272" s="175"/>
      <c r="R272" s="239">
        <v>1</v>
      </c>
    </row>
    <row r="273" spans="1:18" s="239" customFormat="1" ht="15.75" x14ac:dyDescent="0.25">
      <c r="A273" s="237"/>
      <c r="B273" s="176"/>
      <c r="C273" s="190" t="s">
        <v>90</v>
      </c>
      <c r="D273" s="140">
        <v>1</v>
      </c>
      <c r="E273" s="108">
        <v>0.9</v>
      </c>
      <c r="F273" s="109">
        <f t="shared" ref="F273:F276" si="67">E273*1000</f>
        <v>900</v>
      </c>
      <c r="G273" s="109">
        <f t="shared" si="65"/>
        <v>900</v>
      </c>
      <c r="H273" s="109">
        <f t="shared" si="66"/>
        <v>10800</v>
      </c>
      <c r="I273" s="237"/>
      <c r="J273" s="237"/>
      <c r="K273" s="237"/>
      <c r="L273" s="237"/>
      <c r="M273" s="237"/>
      <c r="N273" s="175"/>
    </row>
    <row r="274" spans="1:18" s="239" customFormat="1" ht="15.75" x14ac:dyDescent="0.25">
      <c r="A274" s="237" t="s">
        <v>232</v>
      </c>
      <c r="B274" s="176"/>
      <c r="C274" s="107" t="s">
        <v>3</v>
      </c>
      <c r="D274" s="140">
        <f>SUM(I274:N274)</f>
        <v>5</v>
      </c>
      <c r="E274" s="108">
        <v>0.85</v>
      </c>
      <c r="F274" s="109">
        <f t="shared" si="67"/>
        <v>850</v>
      </c>
      <c r="G274" s="109">
        <f t="shared" si="65"/>
        <v>4250</v>
      </c>
      <c r="H274" s="109">
        <f t="shared" si="66"/>
        <v>51000</v>
      </c>
      <c r="I274" s="237">
        <v>1</v>
      </c>
      <c r="J274" s="237">
        <v>2</v>
      </c>
      <c r="K274" s="237">
        <v>2</v>
      </c>
      <c r="L274" s="237"/>
      <c r="M274" s="237"/>
      <c r="N274" s="175"/>
      <c r="O274" s="239">
        <v>2</v>
      </c>
    </row>
    <row r="275" spans="1:18" s="239" customFormat="1" ht="15.75" x14ac:dyDescent="0.25">
      <c r="A275" s="237" t="s">
        <v>232</v>
      </c>
      <c r="B275" s="176"/>
      <c r="C275" s="107" t="s">
        <v>77</v>
      </c>
      <c r="D275" s="140">
        <f>SUM(I275:N275)</f>
        <v>6</v>
      </c>
      <c r="E275" s="108">
        <v>0.75</v>
      </c>
      <c r="F275" s="109">
        <f t="shared" si="67"/>
        <v>750</v>
      </c>
      <c r="G275" s="109">
        <f t="shared" si="65"/>
        <v>4500</v>
      </c>
      <c r="H275" s="109">
        <f t="shared" si="66"/>
        <v>54000</v>
      </c>
      <c r="I275" s="237">
        <v>2</v>
      </c>
      <c r="J275" s="237">
        <v>2</v>
      </c>
      <c r="K275" s="237">
        <v>2</v>
      </c>
      <c r="L275" s="237"/>
      <c r="M275" s="237"/>
      <c r="N275" s="175"/>
      <c r="O275" s="239">
        <v>4</v>
      </c>
    </row>
    <row r="276" spans="1:18" s="239" customFormat="1" ht="15.75" x14ac:dyDescent="0.25">
      <c r="A276" s="237" t="s">
        <v>232</v>
      </c>
      <c r="B276" s="176"/>
      <c r="C276" s="107" t="s">
        <v>8</v>
      </c>
      <c r="D276" s="140">
        <f>SUM(I276:N276)</f>
        <v>9</v>
      </c>
      <c r="E276" s="108">
        <v>0.65</v>
      </c>
      <c r="F276" s="109">
        <f t="shared" si="67"/>
        <v>650</v>
      </c>
      <c r="G276" s="109">
        <f t="shared" si="65"/>
        <v>5850</v>
      </c>
      <c r="H276" s="109">
        <f t="shared" si="66"/>
        <v>70200</v>
      </c>
      <c r="I276" s="237">
        <v>1</v>
      </c>
      <c r="J276" s="237">
        <v>1</v>
      </c>
      <c r="K276" s="237">
        <v>2</v>
      </c>
      <c r="L276" s="237">
        <v>2</v>
      </c>
      <c r="M276" s="237">
        <v>2</v>
      </c>
      <c r="N276" s="175">
        <v>1</v>
      </c>
      <c r="O276" s="239">
        <v>2</v>
      </c>
    </row>
    <row r="277" spans="1:18" s="238" customFormat="1" ht="15.75" x14ac:dyDescent="0.25">
      <c r="A277" s="240"/>
      <c r="B277" s="185">
        <v>1</v>
      </c>
      <c r="C277" s="241" t="s">
        <v>252</v>
      </c>
      <c r="D277" s="242">
        <f>SUM(D278:D280)</f>
        <v>5</v>
      </c>
      <c r="E277" s="242"/>
      <c r="F277" s="109"/>
      <c r="G277" s="243">
        <f>SUM(G278:G280)</f>
        <v>4200</v>
      </c>
      <c r="H277" s="243">
        <f>SUM(H278:H280)</f>
        <v>50400</v>
      </c>
      <c r="I277" s="237"/>
      <c r="J277" s="237"/>
      <c r="K277" s="237"/>
      <c r="L277" s="237"/>
      <c r="M277" s="237"/>
      <c r="N277" s="175"/>
    </row>
    <row r="278" spans="1:18" s="239" customFormat="1" ht="15.75" x14ac:dyDescent="0.25">
      <c r="A278" s="237"/>
      <c r="B278" s="176"/>
      <c r="C278" s="107" t="s">
        <v>76</v>
      </c>
      <c r="D278" s="140">
        <v>1</v>
      </c>
      <c r="E278" s="108">
        <v>1.1000000000000001</v>
      </c>
      <c r="F278" s="109">
        <f t="shared" ref="F278:F280" si="68">E278*1000</f>
        <v>1100</v>
      </c>
      <c r="G278" s="109">
        <f>D278*F278</f>
        <v>1100</v>
      </c>
      <c r="H278" s="109">
        <f t="shared" ref="H278:H280" si="69">G278*12</f>
        <v>13200</v>
      </c>
      <c r="I278" s="237"/>
      <c r="J278" s="237"/>
      <c r="K278" s="237"/>
      <c r="L278" s="237"/>
      <c r="M278" s="237"/>
      <c r="N278" s="175"/>
      <c r="Q278" s="239">
        <v>1</v>
      </c>
    </row>
    <row r="279" spans="1:18" s="239" customFormat="1" ht="15.75" x14ac:dyDescent="0.25">
      <c r="A279" s="237"/>
      <c r="B279" s="176"/>
      <c r="C279" s="107" t="s">
        <v>19</v>
      </c>
      <c r="D279" s="140">
        <f>SUM(I279:N279)</f>
        <v>1</v>
      </c>
      <c r="E279" s="108">
        <v>0.85</v>
      </c>
      <c r="F279" s="109">
        <f t="shared" si="68"/>
        <v>850</v>
      </c>
      <c r="G279" s="109">
        <f>D279*F279</f>
        <v>850</v>
      </c>
      <c r="H279" s="109">
        <f t="shared" si="69"/>
        <v>10200</v>
      </c>
      <c r="I279" s="237">
        <v>1</v>
      </c>
      <c r="J279" s="237"/>
      <c r="K279" s="237"/>
      <c r="L279" s="237"/>
      <c r="M279" s="237"/>
      <c r="N279" s="175"/>
    </row>
    <row r="280" spans="1:18" s="239" customFormat="1" ht="15.75" x14ac:dyDescent="0.25">
      <c r="A280" s="237"/>
      <c r="B280" s="176"/>
      <c r="C280" s="107" t="s">
        <v>4</v>
      </c>
      <c r="D280" s="140">
        <f>SUM(I280:N280)</f>
        <v>3</v>
      </c>
      <c r="E280" s="108">
        <v>0.75</v>
      </c>
      <c r="F280" s="109">
        <f t="shared" si="68"/>
        <v>750</v>
      </c>
      <c r="G280" s="109">
        <f>D280*F280</f>
        <v>2250</v>
      </c>
      <c r="H280" s="109">
        <f t="shared" si="69"/>
        <v>27000</v>
      </c>
      <c r="I280" s="237">
        <v>1</v>
      </c>
      <c r="J280" s="237">
        <v>2</v>
      </c>
      <c r="K280" s="237"/>
      <c r="L280" s="237"/>
      <c r="M280" s="237"/>
      <c r="N280" s="175"/>
    </row>
    <row r="281" spans="1:18" s="238" customFormat="1" ht="15.75" x14ac:dyDescent="0.25">
      <c r="A281" s="240"/>
      <c r="B281" s="185">
        <v>2</v>
      </c>
      <c r="C281" s="241" t="s">
        <v>253</v>
      </c>
      <c r="D281" s="242">
        <f>SUM(D282:D285)</f>
        <v>6</v>
      </c>
      <c r="E281" s="242"/>
      <c r="F281" s="109"/>
      <c r="G281" s="243">
        <f>SUM(G282:G285)</f>
        <v>5000</v>
      </c>
      <c r="H281" s="243">
        <f>SUM(H282:H285)</f>
        <v>60000</v>
      </c>
      <c r="I281" s="237"/>
      <c r="J281" s="237"/>
      <c r="K281" s="237"/>
      <c r="L281" s="237"/>
      <c r="M281" s="237"/>
      <c r="N281" s="175"/>
    </row>
    <row r="282" spans="1:18" s="239" customFormat="1" ht="15.75" x14ac:dyDescent="0.25">
      <c r="A282" s="237"/>
      <c r="B282" s="176"/>
      <c r="C282" s="107" t="s">
        <v>76</v>
      </c>
      <c r="D282" s="140">
        <v>1</v>
      </c>
      <c r="E282" s="108">
        <v>1.1000000000000001</v>
      </c>
      <c r="F282" s="109">
        <f t="shared" ref="F282:F285" si="70">E282*1000</f>
        <v>1100</v>
      </c>
      <c r="G282" s="109">
        <f>D282*F282</f>
        <v>1100</v>
      </c>
      <c r="H282" s="109">
        <f t="shared" ref="H282:H285" si="71">G282*12</f>
        <v>13200</v>
      </c>
      <c r="I282" s="237"/>
      <c r="J282" s="237"/>
      <c r="K282" s="237"/>
      <c r="L282" s="237"/>
      <c r="M282" s="237"/>
      <c r="N282" s="175"/>
      <c r="Q282" s="239">
        <v>1</v>
      </c>
    </row>
    <row r="283" spans="1:18" s="239" customFormat="1" ht="15.75" x14ac:dyDescent="0.25">
      <c r="A283" s="237"/>
      <c r="B283" s="176"/>
      <c r="C283" s="107" t="s">
        <v>3</v>
      </c>
      <c r="D283" s="140">
        <f>SUM(I283:N283)</f>
        <v>1</v>
      </c>
      <c r="E283" s="108">
        <v>0.85</v>
      </c>
      <c r="F283" s="109">
        <f t="shared" si="70"/>
        <v>850</v>
      </c>
      <c r="G283" s="109">
        <f>D283*F283</f>
        <v>850</v>
      </c>
      <c r="H283" s="109">
        <f t="shared" si="71"/>
        <v>10200</v>
      </c>
      <c r="I283" s="237">
        <v>1</v>
      </c>
      <c r="J283" s="237"/>
      <c r="K283" s="237"/>
      <c r="L283" s="237"/>
      <c r="M283" s="237"/>
      <c r="N283" s="175"/>
    </row>
    <row r="284" spans="1:18" s="239" customFormat="1" ht="15.75" x14ac:dyDescent="0.25">
      <c r="A284" s="237"/>
      <c r="B284" s="176"/>
      <c r="C284" s="107" t="s">
        <v>4</v>
      </c>
      <c r="D284" s="140">
        <f>SUM(I284:N284)</f>
        <v>3</v>
      </c>
      <c r="E284" s="108">
        <v>0.75</v>
      </c>
      <c r="F284" s="109">
        <f t="shared" si="70"/>
        <v>750</v>
      </c>
      <c r="G284" s="109">
        <f>D284*F284</f>
        <v>2250</v>
      </c>
      <c r="H284" s="109">
        <f t="shared" si="71"/>
        <v>27000</v>
      </c>
      <c r="I284" s="237">
        <v>1</v>
      </c>
      <c r="J284" s="237">
        <v>2</v>
      </c>
      <c r="K284" s="237"/>
      <c r="L284" s="237"/>
      <c r="M284" s="237"/>
      <c r="N284" s="175"/>
      <c r="R284" s="239">
        <v>1</v>
      </c>
    </row>
    <row r="285" spans="1:18" s="239" customFormat="1" ht="15.75" x14ac:dyDescent="0.25">
      <c r="A285" s="178"/>
      <c r="B285" s="176"/>
      <c r="C285" s="107" t="s">
        <v>11</v>
      </c>
      <c r="D285" s="140">
        <v>1</v>
      </c>
      <c r="E285" s="108">
        <v>0.8</v>
      </c>
      <c r="F285" s="109">
        <f t="shared" si="70"/>
        <v>800</v>
      </c>
      <c r="G285" s="109">
        <f>D285*F285</f>
        <v>800</v>
      </c>
      <c r="H285" s="109">
        <f t="shared" si="71"/>
        <v>9600</v>
      </c>
      <c r="I285" s="237"/>
      <c r="J285" s="237"/>
      <c r="K285" s="237"/>
      <c r="L285" s="237"/>
      <c r="M285" s="237"/>
      <c r="N285" s="175"/>
      <c r="R285" s="239">
        <v>1</v>
      </c>
    </row>
    <row r="286" spans="1:18" s="238" customFormat="1" ht="15.75" x14ac:dyDescent="0.25">
      <c r="A286" s="240"/>
      <c r="B286" s="185">
        <v>3</v>
      </c>
      <c r="C286" s="241" t="s">
        <v>254</v>
      </c>
      <c r="D286" s="242">
        <f>SUM(D287:D291)</f>
        <v>8</v>
      </c>
      <c r="E286" s="242"/>
      <c r="F286" s="109"/>
      <c r="G286" s="243">
        <f>SUM(G287:G291)</f>
        <v>6400</v>
      </c>
      <c r="H286" s="243">
        <f>SUM(H287:H291)</f>
        <v>76800</v>
      </c>
      <c r="I286" s="237"/>
      <c r="J286" s="237"/>
      <c r="K286" s="237"/>
      <c r="L286" s="237"/>
      <c r="M286" s="237"/>
      <c r="N286" s="175"/>
    </row>
    <row r="287" spans="1:18" s="239" customFormat="1" ht="15.75" x14ac:dyDescent="0.25">
      <c r="A287" s="237"/>
      <c r="B287" s="176"/>
      <c r="C287" s="107" t="s">
        <v>76</v>
      </c>
      <c r="D287" s="140">
        <v>1</v>
      </c>
      <c r="E287" s="108">
        <v>1.1000000000000001</v>
      </c>
      <c r="F287" s="109">
        <f t="shared" ref="F287:F291" si="72">E287*1000</f>
        <v>1100</v>
      </c>
      <c r="G287" s="109">
        <f>D287*F287</f>
        <v>1100</v>
      </c>
      <c r="H287" s="109">
        <f t="shared" ref="H287:H291" si="73">G287*12</f>
        <v>13200</v>
      </c>
      <c r="I287" s="237"/>
      <c r="J287" s="237"/>
      <c r="K287" s="237"/>
      <c r="L287" s="237"/>
      <c r="M287" s="237"/>
      <c r="N287" s="175"/>
      <c r="Q287" s="239">
        <v>1</v>
      </c>
    </row>
    <row r="288" spans="1:18" s="239" customFormat="1" ht="15.75" x14ac:dyDescent="0.25">
      <c r="A288" s="237"/>
      <c r="B288" s="176"/>
      <c r="C288" s="107" t="s">
        <v>3</v>
      </c>
      <c r="D288" s="140">
        <f>SUM(I288:N288)</f>
        <v>2</v>
      </c>
      <c r="E288" s="108">
        <v>0.85</v>
      </c>
      <c r="F288" s="109">
        <f t="shared" si="72"/>
        <v>850</v>
      </c>
      <c r="G288" s="109">
        <f>D288*F288</f>
        <v>1700</v>
      </c>
      <c r="H288" s="109">
        <f t="shared" si="73"/>
        <v>20400</v>
      </c>
      <c r="I288" s="237">
        <v>1</v>
      </c>
      <c r="J288" s="237">
        <v>1</v>
      </c>
      <c r="K288" s="237"/>
      <c r="L288" s="237"/>
      <c r="M288" s="237"/>
      <c r="N288" s="175"/>
    </row>
    <row r="289" spans="1:18" s="239" customFormat="1" ht="15.75" x14ac:dyDescent="0.25">
      <c r="A289" s="237"/>
      <c r="B289" s="176"/>
      <c r="C289" s="107" t="s">
        <v>4</v>
      </c>
      <c r="D289" s="140">
        <f>SUM(I289:N289)</f>
        <v>2</v>
      </c>
      <c r="E289" s="108">
        <v>0.75</v>
      </c>
      <c r="F289" s="109">
        <f t="shared" si="72"/>
        <v>750</v>
      </c>
      <c r="G289" s="109">
        <f>D289*F289</f>
        <v>1500</v>
      </c>
      <c r="H289" s="109">
        <f t="shared" si="73"/>
        <v>18000</v>
      </c>
      <c r="I289" s="237">
        <v>1</v>
      </c>
      <c r="J289" s="237">
        <v>1</v>
      </c>
      <c r="K289" s="237"/>
      <c r="L289" s="237"/>
      <c r="M289" s="237"/>
      <c r="N289" s="175"/>
      <c r="O289" s="239">
        <v>2</v>
      </c>
    </row>
    <row r="290" spans="1:18" s="239" customFormat="1" ht="15.75" x14ac:dyDescent="0.25">
      <c r="A290" s="237"/>
      <c r="B290" s="176"/>
      <c r="C290" s="107" t="s">
        <v>8</v>
      </c>
      <c r="D290" s="140">
        <f>SUM(I290:N290)</f>
        <v>2</v>
      </c>
      <c r="E290" s="108">
        <v>0.65</v>
      </c>
      <c r="F290" s="109">
        <f t="shared" si="72"/>
        <v>650</v>
      </c>
      <c r="G290" s="109">
        <f>D290*F290</f>
        <v>1300</v>
      </c>
      <c r="H290" s="109">
        <f t="shared" si="73"/>
        <v>15600</v>
      </c>
      <c r="I290" s="237">
        <v>1</v>
      </c>
      <c r="J290" s="237">
        <v>1</v>
      </c>
      <c r="K290" s="237"/>
      <c r="L290" s="237"/>
      <c r="M290" s="237"/>
      <c r="N290" s="175"/>
      <c r="O290" s="239">
        <v>1</v>
      </c>
    </row>
    <row r="291" spans="1:18" s="239" customFormat="1" ht="15.75" x14ac:dyDescent="0.25">
      <c r="A291" s="237"/>
      <c r="B291" s="176"/>
      <c r="C291" s="107" t="s">
        <v>11</v>
      </c>
      <c r="D291" s="140">
        <v>1</v>
      </c>
      <c r="E291" s="108">
        <v>0.8</v>
      </c>
      <c r="F291" s="109">
        <f t="shared" si="72"/>
        <v>800</v>
      </c>
      <c r="G291" s="109">
        <f>D291*F291</f>
        <v>800</v>
      </c>
      <c r="H291" s="109">
        <f t="shared" si="73"/>
        <v>9600</v>
      </c>
      <c r="I291" s="237"/>
      <c r="J291" s="237"/>
      <c r="K291" s="237"/>
      <c r="L291" s="237"/>
      <c r="M291" s="237"/>
      <c r="N291" s="175"/>
      <c r="R291" s="239">
        <v>1</v>
      </c>
    </row>
    <row r="292" spans="1:18" s="238" customFormat="1" ht="15.75" x14ac:dyDescent="0.25">
      <c r="A292" s="240"/>
      <c r="B292" s="185">
        <v>4</v>
      </c>
      <c r="C292" s="241" t="s">
        <v>255</v>
      </c>
      <c r="D292" s="242">
        <f>SUM(D293:D296)</f>
        <v>6</v>
      </c>
      <c r="E292" s="242"/>
      <c r="F292" s="109"/>
      <c r="G292" s="243">
        <f>SUM(G293:G296)</f>
        <v>5000</v>
      </c>
      <c r="H292" s="243">
        <f>SUM(H293:H296)</f>
        <v>60000</v>
      </c>
      <c r="I292" s="237"/>
      <c r="J292" s="237"/>
      <c r="K292" s="237"/>
      <c r="L292" s="237"/>
      <c r="M292" s="237"/>
      <c r="N292" s="175"/>
    </row>
    <row r="293" spans="1:18" s="239" customFormat="1" ht="15.75" x14ac:dyDescent="0.25">
      <c r="A293" s="237"/>
      <c r="B293" s="176"/>
      <c r="C293" s="107" t="s">
        <v>76</v>
      </c>
      <c r="D293" s="140">
        <v>1</v>
      </c>
      <c r="E293" s="108">
        <v>1.1000000000000001</v>
      </c>
      <c r="F293" s="109">
        <f t="shared" ref="F293:F296" si="74">E293*1000</f>
        <v>1100</v>
      </c>
      <c r="G293" s="109">
        <f>D293*F293</f>
        <v>1100</v>
      </c>
      <c r="H293" s="109">
        <f t="shared" ref="H293:H296" si="75">G293*12</f>
        <v>13200</v>
      </c>
      <c r="I293" s="237"/>
      <c r="J293" s="237"/>
      <c r="K293" s="237"/>
      <c r="L293" s="237"/>
      <c r="M293" s="237"/>
      <c r="N293" s="175"/>
      <c r="Q293" s="239">
        <v>1</v>
      </c>
    </row>
    <row r="294" spans="1:18" s="239" customFormat="1" ht="15.75" x14ac:dyDescent="0.25">
      <c r="A294" s="237"/>
      <c r="B294" s="176"/>
      <c r="C294" s="107" t="s">
        <v>3</v>
      </c>
      <c r="D294" s="140">
        <f>SUM(I294:N294)</f>
        <v>1</v>
      </c>
      <c r="E294" s="108">
        <v>0.85</v>
      </c>
      <c r="F294" s="109">
        <f t="shared" si="74"/>
        <v>850</v>
      </c>
      <c r="G294" s="109">
        <f>D294*F294</f>
        <v>850</v>
      </c>
      <c r="H294" s="109">
        <f t="shared" si="75"/>
        <v>10200</v>
      </c>
      <c r="I294" s="237">
        <v>1</v>
      </c>
      <c r="J294" s="237"/>
      <c r="K294" s="237"/>
      <c r="L294" s="237"/>
      <c r="M294" s="237"/>
      <c r="N294" s="175"/>
    </row>
    <row r="295" spans="1:18" s="239" customFormat="1" ht="15.75" x14ac:dyDescent="0.25">
      <c r="A295" s="237"/>
      <c r="B295" s="176"/>
      <c r="C295" s="107" t="s">
        <v>4</v>
      </c>
      <c r="D295" s="140">
        <f>SUM(I295:N295)</f>
        <v>3</v>
      </c>
      <c r="E295" s="108">
        <v>0.75</v>
      </c>
      <c r="F295" s="109">
        <f t="shared" si="74"/>
        <v>750</v>
      </c>
      <c r="G295" s="109">
        <f>D295*F295</f>
        <v>2250</v>
      </c>
      <c r="H295" s="109">
        <f t="shared" si="75"/>
        <v>27000</v>
      </c>
      <c r="I295" s="237">
        <v>1</v>
      </c>
      <c r="J295" s="237">
        <v>2</v>
      </c>
      <c r="K295" s="237"/>
      <c r="L295" s="237"/>
      <c r="M295" s="237"/>
      <c r="N295" s="175"/>
    </row>
    <row r="296" spans="1:18" s="239" customFormat="1" ht="15.75" x14ac:dyDescent="0.25">
      <c r="A296" s="178"/>
      <c r="B296" s="176"/>
      <c r="C296" s="107" t="s">
        <v>11</v>
      </c>
      <c r="D296" s="140">
        <v>1</v>
      </c>
      <c r="E296" s="108">
        <v>0.8</v>
      </c>
      <c r="F296" s="109">
        <f t="shared" si="74"/>
        <v>800</v>
      </c>
      <c r="G296" s="109">
        <f>D296*F296</f>
        <v>800</v>
      </c>
      <c r="H296" s="109">
        <f t="shared" si="75"/>
        <v>9600</v>
      </c>
      <c r="I296" s="237"/>
      <c r="J296" s="237"/>
      <c r="K296" s="237"/>
      <c r="L296" s="237"/>
      <c r="M296" s="237"/>
      <c r="N296" s="175"/>
      <c r="R296" s="239">
        <v>1</v>
      </c>
    </row>
    <row r="297" spans="1:18" s="238" customFormat="1" ht="15.75" x14ac:dyDescent="0.25">
      <c r="A297" s="240"/>
      <c r="B297" s="185">
        <v>5</v>
      </c>
      <c r="C297" s="241" t="s">
        <v>256</v>
      </c>
      <c r="D297" s="242">
        <f>SUM(D298:D301)</f>
        <v>7</v>
      </c>
      <c r="E297" s="242"/>
      <c r="F297" s="109"/>
      <c r="G297" s="243">
        <f>SUM(G298:G301)</f>
        <v>5600</v>
      </c>
      <c r="H297" s="243">
        <f>SUM(H298:H301)</f>
        <v>67200</v>
      </c>
      <c r="I297" s="237"/>
      <c r="J297" s="237"/>
      <c r="K297" s="237"/>
      <c r="L297" s="237"/>
      <c r="M297" s="237"/>
      <c r="N297" s="175"/>
    </row>
    <row r="298" spans="1:18" s="239" customFormat="1" ht="15.75" x14ac:dyDescent="0.25">
      <c r="A298" s="237"/>
      <c r="B298" s="176"/>
      <c r="C298" s="107" t="s">
        <v>76</v>
      </c>
      <c r="D298" s="140">
        <v>1</v>
      </c>
      <c r="E298" s="108">
        <v>1.1000000000000001</v>
      </c>
      <c r="F298" s="109">
        <f t="shared" ref="F298:F301" si="76">E298*1000</f>
        <v>1100</v>
      </c>
      <c r="G298" s="109">
        <f>D298*F298</f>
        <v>1100</v>
      </c>
      <c r="H298" s="109">
        <f t="shared" ref="H298:H301" si="77">G298*12</f>
        <v>13200</v>
      </c>
      <c r="I298" s="237"/>
      <c r="J298" s="237"/>
      <c r="K298" s="237"/>
      <c r="L298" s="237"/>
      <c r="M298" s="237"/>
      <c r="N298" s="175"/>
      <c r="Q298" s="239">
        <v>1</v>
      </c>
    </row>
    <row r="299" spans="1:18" s="239" customFormat="1" ht="15.75" x14ac:dyDescent="0.25">
      <c r="A299" s="237"/>
      <c r="B299" s="176"/>
      <c r="C299" s="107" t="s">
        <v>3</v>
      </c>
      <c r="D299" s="140">
        <f>SUM(I299:N299)</f>
        <v>2</v>
      </c>
      <c r="E299" s="108">
        <v>0.85</v>
      </c>
      <c r="F299" s="109">
        <f t="shared" si="76"/>
        <v>850</v>
      </c>
      <c r="G299" s="109">
        <f>D299*F299</f>
        <v>1700</v>
      </c>
      <c r="H299" s="109">
        <f t="shared" si="77"/>
        <v>20400</v>
      </c>
      <c r="I299" s="237">
        <v>1</v>
      </c>
      <c r="J299" s="237">
        <v>1</v>
      </c>
      <c r="K299" s="237"/>
      <c r="L299" s="237"/>
      <c r="M299" s="237"/>
      <c r="N299" s="175"/>
    </row>
    <row r="300" spans="1:18" s="239" customFormat="1" ht="15.75" x14ac:dyDescent="0.25">
      <c r="A300" s="237"/>
      <c r="B300" s="176"/>
      <c r="C300" s="107" t="s">
        <v>4</v>
      </c>
      <c r="D300" s="140">
        <f>SUM(I300:N300)</f>
        <v>2</v>
      </c>
      <c r="E300" s="108">
        <v>0.75</v>
      </c>
      <c r="F300" s="109">
        <f t="shared" si="76"/>
        <v>750</v>
      </c>
      <c r="G300" s="109">
        <f>D300*F300</f>
        <v>1500</v>
      </c>
      <c r="H300" s="109">
        <f t="shared" si="77"/>
        <v>18000</v>
      </c>
      <c r="I300" s="237">
        <v>1</v>
      </c>
      <c r="J300" s="237">
        <v>1</v>
      </c>
      <c r="K300" s="237"/>
      <c r="L300" s="237"/>
      <c r="M300" s="237"/>
      <c r="N300" s="175"/>
      <c r="O300" s="239">
        <v>2</v>
      </c>
    </row>
    <row r="301" spans="1:18" s="239" customFormat="1" ht="15.75" x14ac:dyDescent="0.25">
      <c r="A301" s="237"/>
      <c r="B301" s="176"/>
      <c r="C301" s="107" t="s">
        <v>8</v>
      </c>
      <c r="D301" s="140">
        <f>SUM(I301:N301)</f>
        <v>2</v>
      </c>
      <c r="E301" s="108">
        <v>0.65</v>
      </c>
      <c r="F301" s="109">
        <f t="shared" si="76"/>
        <v>650</v>
      </c>
      <c r="G301" s="109">
        <f>D301*F301</f>
        <v>1300</v>
      </c>
      <c r="H301" s="109">
        <f t="shared" si="77"/>
        <v>15600</v>
      </c>
      <c r="I301" s="237">
        <v>1</v>
      </c>
      <c r="J301" s="237">
        <v>1</v>
      </c>
      <c r="K301" s="237"/>
      <c r="L301" s="237"/>
      <c r="M301" s="237"/>
      <c r="N301" s="175"/>
      <c r="O301" s="239">
        <v>1</v>
      </c>
    </row>
    <row r="302" spans="1:18" s="238" customFormat="1" ht="15.75" x14ac:dyDescent="0.25">
      <c r="A302" s="240"/>
      <c r="B302" s="185">
        <v>6</v>
      </c>
      <c r="C302" s="241" t="s">
        <v>257</v>
      </c>
      <c r="D302" s="242">
        <f>SUM(D303:D306)</f>
        <v>6</v>
      </c>
      <c r="E302" s="242"/>
      <c r="F302" s="109"/>
      <c r="G302" s="243">
        <f>SUM(G303:G306)</f>
        <v>5000</v>
      </c>
      <c r="H302" s="243">
        <f>SUM(H303:H306)</f>
        <v>60000</v>
      </c>
      <c r="I302" s="237"/>
      <c r="J302" s="237"/>
      <c r="K302" s="237"/>
      <c r="L302" s="237"/>
      <c r="M302" s="237"/>
      <c r="N302" s="175"/>
    </row>
    <row r="303" spans="1:18" s="239" customFormat="1" ht="15.75" x14ac:dyDescent="0.25">
      <c r="A303" s="237"/>
      <c r="B303" s="176"/>
      <c r="C303" s="107" t="s">
        <v>76</v>
      </c>
      <c r="D303" s="140">
        <v>1</v>
      </c>
      <c r="E303" s="108">
        <v>1.1000000000000001</v>
      </c>
      <c r="F303" s="109">
        <f t="shared" ref="F303:F306" si="78">E303*1000</f>
        <v>1100</v>
      </c>
      <c r="G303" s="109">
        <f>D303*F303</f>
        <v>1100</v>
      </c>
      <c r="H303" s="109">
        <f t="shared" ref="H303:H306" si="79">G303*12</f>
        <v>13200</v>
      </c>
      <c r="I303" s="237"/>
      <c r="J303" s="237"/>
      <c r="K303" s="237"/>
      <c r="L303" s="237"/>
      <c r="M303" s="237"/>
      <c r="N303" s="175"/>
      <c r="Q303" s="239">
        <v>1</v>
      </c>
    </row>
    <row r="304" spans="1:18" s="239" customFormat="1" ht="15.75" x14ac:dyDescent="0.25">
      <c r="A304" s="237"/>
      <c r="B304" s="176"/>
      <c r="C304" s="107" t="s">
        <v>3</v>
      </c>
      <c r="D304" s="140">
        <f>SUM(I304:N304)</f>
        <v>1</v>
      </c>
      <c r="E304" s="108">
        <v>0.85</v>
      </c>
      <c r="F304" s="109">
        <f t="shared" si="78"/>
        <v>850</v>
      </c>
      <c r="G304" s="109">
        <f>D304*F304</f>
        <v>850</v>
      </c>
      <c r="H304" s="109">
        <f t="shared" si="79"/>
        <v>10200</v>
      </c>
      <c r="I304" s="237">
        <v>1</v>
      </c>
      <c r="J304" s="237"/>
      <c r="K304" s="237"/>
      <c r="L304" s="237"/>
      <c r="M304" s="237"/>
      <c r="N304" s="175"/>
    </row>
    <row r="305" spans="1:18" s="239" customFormat="1" ht="15.75" x14ac:dyDescent="0.25">
      <c r="A305" s="237"/>
      <c r="B305" s="176"/>
      <c r="C305" s="107" t="s">
        <v>4</v>
      </c>
      <c r="D305" s="140">
        <f>SUM(I305:N305)</f>
        <v>3</v>
      </c>
      <c r="E305" s="108">
        <v>0.75</v>
      </c>
      <c r="F305" s="109">
        <f t="shared" si="78"/>
        <v>750</v>
      </c>
      <c r="G305" s="109">
        <f>D305*F305</f>
        <v>2250</v>
      </c>
      <c r="H305" s="109">
        <f t="shared" si="79"/>
        <v>27000</v>
      </c>
      <c r="I305" s="237">
        <v>1</v>
      </c>
      <c r="J305" s="237">
        <v>2</v>
      </c>
      <c r="K305" s="237"/>
      <c r="L305" s="237"/>
      <c r="M305" s="237"/>
      <c r="N305" s="175"/>
      <c r="R305" s="239">
        <v>1</v>
      </c>
    </row>
    <row r="306" spans="1:18" s="239" customFormat="1" ht="15.75" x14ac:dyDescent="0.25">
      <c r="A306" s="237"/>
      <c r="B306" s="176"/>
      <c r="C306" s="107" t="s">
        <v>11</v>
      </c>
      <c r="D306" s="140">
        <v>1</v>
      </c>
      <c r="E306" s="108">
        <v>0.8</v>
      </c>
      <c r="F306" s="109">
        <f t="shared" si="78"/>
        <v>800</v>
      </c>
      <c r="G306" s="109">
        <f>D306*F306</f>
        <v>800</v>
      </c>
      <c r="H306" s="109">
        <f t="shared" si="79"/>
        <v>9600</v>
      </c>
      <c r="I306" s="237"/>
      <c r="J306" s="237"/>
      <c r="K306" s="237"/>
      <c r="L306" s="237"/>
      <c r="M306" s="237"/>
      <c r="N306" s="175"/>
      <c r="R306" s="239">
        <v>1</v>
      </c>
    </row>
    <row r="307" spans="1:18" s="238" customFormat="1" ht="15.75" x14ac:dyDescent="0.25">
      <c r="A307" s="240"/>
      <c r="B307" s="185">
        <v>7</v>
      </c>
      <c r="C307" s="241" t="s">
        <v>258</v>
      </c>
      <c r="D307" s="242">
        <f>SUM(D308:D310)</f>
        <v>5</v>
      </c>
      <c r="E307" s="242"/>
      <c r="F307" s="109"/>
      <c r="G307" s="243">
        <f>SUM(G308:G310)</f>
        <v>4200</v>
      </c>
      <c r="H307" s="243">
        <f>SUM(H308:H310)</f>
        <v>50400</v>
      </c>
      <c r="I307" s="237"/>
      <c r="J307" s="237"/>
      <c r="K307" s="237"/>
      <c r="L307" s="237"/>
      <c r="M307" s="237"/>
      <c r="N307" s="175"/>
    </row>
    <row r="308" spans="1:18" s="239" customFormat="1" ht="15.75" x14ac:dyDescent="0.25">
      <c r="A308" s="237"/>
      <c r="B308" s="176"/>
      <c r="C308" s="107" t="s">
        <v>76</v>
      </c>
      <c r="D308" s="140">
        <v>1</v>
      </c>
      <c r="E308" s="108">
        <v>1.1000000000000001</v>
      </c>
      <c r="F308" s="109">
        <f t="shared" ref="F308:F310" si="80">E308*1000</f>
        <v>1100</v>
      </c>
      <c r="G308" s="109">
        <f>D308*F308</f>
        <v>1100</v>
      </c>
      <c r="H308" s="109">
        <f t="shared" ref="H308:H310" si="81">G308*12</f>
        <v>13200</v>
      </c>
      <c r="I308" s="237"/>
      <c r="J308" s="237"/>
      <c r="K308" s="237"/>
      <c r="L308" s="237"/>
      <c r="M308" s="237"/>
      <c r="N308" s="175"/>
      <c r="Q308" s="239">
        <v>1</v>
      </c>
    </row>
    <row r="309" spans="1:18" s="239" customFormat="1" ht="15.75" x14ac:dyDescent="0.25">
      <c r="A309" s="237"/>
      <c r="B309" s="176"/>
      <c r="C309" s="107" t="s">
        <v>3</v>
      </c>
      <c r="D309" s="140">
        <f>SUM(I309:N309)</f>
        <v>1</v>
      </c>
      <c r="E309" s="108">
        <v>0.85</v>
      </c>
      <c r="F309" s="109">
        <f t="shared" si="80"/>
        <v>850</v>
      </c>
      <c r="G309" s="109">
        <f>D309*F309</f>
        <v>850</v>
      </c>
      <c r="H309" s="109">
        <f t="shared" si="81"/>
        <v>10200</v>
      </c>
      <c r="I309" s="237">
        <v>1</v>
      </c>
      <c r="J309" s="237"/>
      <c r="K309" s="237"/>
      <c r="L309" s="237"/>
      <c r="M309" s="237"/>
      <c r="N309" s="175"/>
    </row>
    <row r="310" spans="1:18" s="239" customFormat="1" ht="15.75" x14ac:dyDescent="0.25">
      <c r="A310" s="237"/>
      <c r="B310" s="176"/>
      <c r="C310" s="107" t="s">
        <v>4</v>
      </c>
      <c r="D310" s="140">
        <f>SUM(I310:N310)</f>
        <v>3</v>
      </c>
      <c r="E310" s="108">
        <v>0.75</v>
      </c>
      <c r="F310" s="109">
        <f t="shared" si="80"/>
        <v>750</v>
      </c>
      <c r="G310" s="109">
        <f>D310*F310</f>
        <v>2250</v>
      </c>
      <c r="H310" s="109">
        <f t="shared" si="81"/>
        <v>27000</v>
      </c>
      <c r="I310" s="237">
        <v>1</v>
      </c>
      <c r="J310" s="237">
        <v>2</v>
      </c>
      <c r="K310" s="237"/>
      <c r="L310" s="237"/>
      <c r="M310" s="237"/>
      <c r="N310" s="175"/>
      <c r="R310" s="239">
        <v>2</v>
      </c>
    </row>
    <row r="311" spans="1:18" s="238" customFormat="1" ht="15.75" x14ac:dyDescent="0.25">
      <c r="A311" s="240"/>
      <c r="B311" s="185">
        <v>8</v>
      </c>
      <c r="C311" s="241" t="s">
        <v>259</v>
      </c>
      <c r="D311" s="242">
        <f>SUM(D312:D316)</f>
        <v>7</v>
      </c>
      <c r="E311" s="242"/>
      <c r="F311" s="109"/>
      <c r="G311" s="243">
        <f>SUM(G312:G316)</f>
        <v>5650</v>
      </c>
      <c r="H311" s="243">
        <f>SUM(H312:H316)</f>
        <v>67800</v>
      </c>
      <c r="I311" s="237"/>
      <c r="J311" s="237"/>
      <c r="K311" s="237"/>
      <c r="L311" s="237"/>
      <c r="M311" s="237"/>
      <c r="N311" s="175"/>
    </row>
    <row r="312" spans="1:18" s="239" customFormat="1" ht="15.75" x14ac:dyDescent="0.25">
      <c r="A312" s="237"/>
      <c r="B312" s="176"/>
      <c r="C312" s="107" t="s">
        <v>106</v>
      </c>
      <c r="D312" s="140">
        <v>1</v>
      </c>
      <c r="E312" s="108">
        <v>1.1000000000000001</v>
      </c>
      <c r="F312" s="109">
        <f t="shared" ref="F312:F316" si="82">E312*1000</f>
        <v>1100</v>
      </c>
      <c r="G312" s="109">
        <f>D312*F312</f>
        <v>1100</v>
      </c>
      <c r="H312" s="109">
        <f t="shared" ref="H312:H316" si="83">G312*12</f>
        <v>13200</v>
      </c>
      <c r="I312" s="237"/>
      <c r="J312" s="237"/>
      <c r="K312" s="237"/>
      <c r="L312" s="237"/>
      <c r="M312" s="237"/>
      <c r="N312" s="175"/>
      <c r="Q312" s="239">
        <v>1</v>
      </c>
    </row>
    <row r="313" spans="1:18" s="239" customFormat="1" ht="15.75" x14ac:dyDescent="0.25">
      <c r="A313" s="237"/>
      <c r="B313" s="176"/>
      <c r="C313" s="107" t="s">
        <v>3</v>
      </c>
      <c r="D313" s="140">
        <f>SUM(I313:N313)</f>
        <v>1</v>
      </c>
      <c r="E313" s="108">
        <v>0.85</v>
      </c>
      <c r="F313" s="109">
        <f t="shared" si="82"/>
        <v>850</v>
      </c>
      <c r="G313" s="109">
        <f>D313*F313</f>
        <v>850</v>
      </c>
      <c r="H313" s="109">
        <f t="shared" si="83"/>
        <v>10200</v>
      </c>
      <c r="I313" s="237">
        <v>1</v>
      </c>
      <c r="J313" s="237"/>
      <c r="K313" s="237"/>
      <c r="L313" s="237"/>
      <c r="M313" s="237"/>
      <c r="N313" s="175"/>
    </row>
    <row r="314" spans="1:18" s="239" customFormat="1" ht="15.75" x14ac:dyDescent="0.25">
      <c r="A314" s="237"/>
      <c r="B314" s="176"/>
      <c r="C314" s="107" t="s">
        <v>4</v>
      </c>
      <c r="D314" s="140">
        <f>SUM(I314:N314)</f>
        <v>3</v>
      </c>
      <c r="E314" s="108">
        <v>0.75</v>
      </c>
      <c r="F314" s="109">
        <f t="shared" si="82"/>
        <v>750</v>
      </c>
      <c r="G314" s="109">
        <f>D314*F314</f>
        <v>2250</v>
      </c>
      <c r="H314" s="109">
        <f t="shared" si="83"/>
        <v>27000</v>
      </c>
      <c r="I314" s="237">
        <v>1</v>
      </c>
      <c r="J314" s="237">
        <v>2</v>
      </c>
      <c r="K314" s="237"/>
      <c r="L314" s="237"/>
      <c r="M314" s="237"/>
      <c r="N314" s="175"/>
    </row>
    <row r="315" spans="1:18" s="239" customFormat="1" ht="15.75" x14ac:dyDescent="0.25">
      <c r="A315" s="237"/>
      <c r="B315" s="176"/>
      <c r="C315" s="107" t="s">
        <v>8</v>
      </c>
      <c r="D315" s="140">
        <f>SUM(I315:N315)</f>
        <v>1</v>
      </c>
      <c r="E315" s="108">
        <v>0.65</v>
      </c>
      <c r="F315" s="109">
        <f t="shared" si="82"/>
        <v>650</v>
      </c>
      <c r="G315" s="109">
        <f>D315*F315</f>
        <v>650</v>
      </c>
      <c r="H315" s="109">
        <f t="shared" si="83"/>
        <v>7800</v>
      </c>
      <c r="I315" s="237">
        <v>1</v>
      </c>
      <c r="J315" s="237"/>
      <c r="K315" s="237"/>
      <c r="L315" s="237"/>
      <c r="M315" s="237"/>
      <c r="N315" s="175"/>
      <c r="O315" s="239">
        <v>2</v>
      </c>
    </row>
    <row r="316" spans="1:18" s="239" customFormat="1" ht="15.75" x14ac:dyDescent="0.25">
      <c r="A316" s="237"/>
      <c r="B316" s="176"/>
      <c r="C316" s="107" t="s">
        <v>11</v>
      </c>
      <c r="D316" s="140">
        <v>1</v>
      </c>
      <c r="E316" s="108">
        <v>0.8</v>
      </c>
      <c r="F316" s="109">
        <f t="shared" si="82"/>
        <v>800</v>
      </c>
      <c r="G316" s="109">
        <f>D316*F316</f>
        <v>800</v>
      </c>
      <c r="H316" s="109">
        <f t="shared" si="83"/>
        <v>9600</v>
      </c>
      <c r="I316" s="237"/>
      <c r="J316" s="237"/>
      <c r="K316" s="237"/>
      <c r="L316" s="237"/>
      <c r="M316" s="237"/>
      <c r="N316" s="175"/>
      <c r="R316" s="239">
        <v>1</v>
      </c>
    </row>
    <row r="317" spans="1:18" s="238" customFormat="1" ht="36" customHeight="1" x14ac:dyDescent="0.25">
      <c r="A317" s="240"/>
      <c r="B317" s="208" t="s">
        <v>173</v>
      </c>
      <c r="C317" s="236" t="s">
        <v>260</v>
      </c>
      <c r="D317" s="208">
        <f>SUM(D318:D324)</f>
        <v>19</v>
      </c>
      <c r="E317" s="208"/>
      <c r="F317" s="211"/>
      <c r="G317" s="211">
        <f>SUM(G318:G324)</f>
        <v>15000</v>
      </c>
      <c r="H317" s="211">
        <f>SUM(H318:H324)</f>
        <v>180000</v>
      </c>
      <c r="I317" s="237"/>
      <c r="J317" s="237"/>
      <c r="K317" s="237"/>
      <c r="L317" s="237"/>
      <c r="M317" s="237"/>
      <c r="N317" s="175"/>
    </row>
    <row r="318" spans="1:18" s="239" customFormat="1" ht="15.75" x14ac:dyDescent="0.25">
      <c r="A318" s="237"/>
      <c r="B318" s="176"/>
      <c r="C318" s="107" t="s">
        <v>71</v>
      </c>
      <c r="D318" s="140">
        <v>1</v>
      </c>
      <c r="E318" s="108">
        <v>1.8</v>
      </c>
      <c r="F318" s="109">
        <f>E318*1000</f>
        <v>1800</v>
      </c>
      <c r="G318" s="109">
        <f t="shared" ref="G318:G324" si="84">D318*F318</f>
        <v>1800</v>
      </c>
      <c r="H318" s="109">
        <f t="shared" ref="H318:H324" si="85">G318*12</f>
        <v>21600</v>
      </c>
      <c r="I318" s="237"/>
      <c r="J318" s="237"/>
      <c r="K318" s="237"/>
      <c r="L318" s="237"/>
      <c r="M318" s="237"/>
      <c r="N318" s="175"/>
      <c r="P318" s="239">
        <v>6</v>
      </c>
    </row>
    <row r="319" spans="1:18" s="239" customFormat="1" ht="15.75" x14ac:dyDescent="0.25">
      <c r="A319" s="237"/>
      <c r="B319" s="176"/>
      <c r="C319" s="190" t="s">
        <v>72</v>
      </c>
      <c r="D319" s="140">
        <v>1</v>
      </c>
      <c r="E319" s="108">
        <v>0.7</v>
      </c>
      <c r="F319" s="109">
        <f>E319*1000</f>
        <v>700</v>
      </c>
      <c r="G319" s="109">
        <f t="shared" si="84"/>
        <v>700</v>
      </c>
      <c r="H319" s="109">
        <f t="shared" si="85"/>
        <v>8400</v>
      </c>
      <c r="I319" s="237"/>
      <c r="J319" s="237"/>
      <c r="K319" s="237"/>
      <c r="L319" s="237"/>
      <c r="M319" s="237"/>
      <c r="N319" s="175"/>
    </row>
    <row r="320" spans="1:18" s="239" customFormat="1" ht="15.75" x14ac:dyDescent="0.25">
      <c r="A320" s="237"/>
      <c r="B320" s="176"/>
      <c r="C320" s="107" t="s">
        <v>10</v>
      </c>
      <c r="D320" s="140">
        <f>1+1</f>
        <v>2</v>
      </c>
      <c r="E320" s="108">
        <v>0.8</v>
      </c>
      <c r="F320" s="109">
        <f>E320*1000</f>
        <v>800</v>
      </c>
      <c r="G320" s="109">
        <f t="shared" si="84"/>
        <v>1600</v>
      </c>
      <c r="H320" s="109">
        <f t="shared" si="85"/>
        <v>19200</v>
      </c>
      <c r="I320" s="237"/>
      <c r="J320" s="237"/>
      <c r="K320" s="237"/>
      <c r="L320" s="237"/>
      <c r="M320" s="237"/>
      <c r="N320" s="175"/>
      <c r="R320" s="239">
        <v>1</v>
      </c>
    </row>
    <row r="321" spans="1:18" s="239" customFormat="1" ht="15.75" x14ac:dyDescent="0.25">
      <c r="A321" s="237"/>
      <c r="B321" s="176"/>
      <c r="C321" s="190" t="s">
        <v>90</v>
      </c>
      <c r="D321" s="140">
        <v>1</v>
      </c>
      <c r="E321" s="108">
        <v>0.9</v>
      </c>
      <c r="F321" s="109">
        <f t="shared" ref="F321:F324" si="86">E321*1000</f>
        <v>900</v>
      </c>
      <c r="G321" s="109">
        <f t="shared" si="84"/>
        <v>900</v>
      </c>
      <c r="H321" s="109">
        <f t="shared" si="85"/>
        <v>10800</v>
      </c>
      <c r="I321" s="237"/>
      <c r="J321" s="237"/>
      <c r="K321" s="237"/>
      <c r="L321" s="237"/>
      <c r="M321" s="237"/>
      <c r="N321" s="175"/>
    </row>
    <row r="322" spans="1:18" s="239" customFormat="1" ht="15.75" x14ac:dyDescent="0.25">
      <c r="A322" s="237" t="s">
        <v>232</v>
      </c>
      <c r="B322" s="176"/>
      <c r="C322" s="107" t="s">
        <v>3</v>
      </c>
      <c r="D322" s="140">
        <f>SUM(I322:N322)</f>
        <v>3</v>
      </c>
      <c r="E322" s="108">
        <v>0.85</v>
      </c>
      <c r="F322" s="109">
        <f t="shared" si="86"/>
        <v>850</v>
      </c>
      <c r="G322" s="109">
        <f t="shared" si="84"/>
        <v>2550</v>
      </c>
      <c r="H322" s="109">
        <f t="shared" si="85"/>
        <v>30600</v>
      </c>
      <c r="I322" s="237">
        <v>1</v>
      </c>
      <c r="J322" s="237">
        <v>1</v>
      </c>
      <c r="K322" s="237">
        <v>1</v>
      </c>
      <c r="L322" s="237"/>
      <c r="M322" s="237"/>
      <c r="N322" s="175"/>
    </row>
    <row r="323" spans="1:18" s="239" customFormat="1" ht="15.75" x14ac:dyDescent="0.25">
      <c r="A323" s="237" t="s">
        <v>232</v>
      </c>
      <c r="B323" s="176"/>
      <c r="C323" s="107" t="s">
        <v>77</v>
      </c>
      <c r="D323" s="140">
        <f>SUM(I323:N323)</f>
        <v>3</v>
      </c>
      <c r="E323" s="108">
        <v>0.75</v>
      </c>
      <c r="F323" s="109">
        <f t="shared" si="86"/>
        <v>750</v>
      </c>
      <c r="G323" s="109">
        <f t="shared" si="84"/>
        <v>2250</v>
      </c>
      <c r="H323" s="109">
        <f t="shared" si="85"/>
        <v>27000</v>
      </c>
      <c r="I323" s="237">
        <v>1</v>
      </c>
      <c r="J323" s="237">
        <v>1</v>
      </c>
      <c r="K323" s="237">
        <v>1</v>
      </c>
      <c r="L323" s="237"/>
      <c r="M323" s="237"/>
      <c r="N323" s="175"/>
      <c r="O323" s="239">
        <v>2</v>
      </c>
    </row>
    <row r="324" spans="1:18" s="239" customFormat="1" ht="15.75" x14ac:dyDescent="0.25">
      <c r="A324" s="237" t="s">
        <v>232</v>
      </c>
      <c r="B324" s="176"/>
      <c r="C324" s="107" t="s">
        <v>8</v>
      </c>
      <c r="D324" s="140">
        <f>SUM(I324:N324)</f>
        <v>8</v>
      </c>
      <c r="E324" s="108">
        <v>0.65</v>
      </c>
      <c r="F324" s="109">
        <f t="shared" si="86"/>
        <v>650</v>
      </c>
      <c r="G324" s="109">
        <f t="shared" si="84"/>
        <v>5200</v>
      </c>
      <c r="H324" s="109">
        <f t="shared" si="85"/>
        <v>62400</v>
      </c>
      <c r="I324" s="237">
        <v>1</v>
      </c>
      <c r="J324" s="237">
        <v>1</v>
      </c>
      <c r="K324" s="237">
        <v>1</v>
      </c>
      <c r="L324" s="237">
        <v>2</v>
      </c>
      <c r="M324" s="237">
        <v>2</v>
      </c>
      <c r="N324" s="175">
        <v>1</v>
      </c>
      <c r="O324" s="239">
        <v>2</v>
      </c>
    </row>
    <row r="325" spans="1:18" s="238" customFormat="1" ht="15.75" x14ac:dyDescent="0.25">
      <c r="A325" s="240"/>
      <c r="B325" s="185">
        <v>1</v>
      </c>
      <c r="C325" s="241" t="s">
        <v>261</v>
      </c>
      <c r="D325" s="242">
        <f>SUM(D326:D329)</f>
        <v>6</v>
      </c>
      <c r="E325" s="242"/>
      <c r="F325" s="109"/>
      <c r="G325" s="243">
        <f>SUM(G326:G329)</f>
        <v>4850</v>
      </c>
      <c r="H325" s="243">
        <f>SUM(H326:H329)</f>
        <v>58200</v>
      </c>
      <c r="I325" s="237"/>
      <c r="J325" s="237"/>
      <c r="K325" s="237"/>
      <c r="L325" s="237"/>
      <c r="M325" s="237"/>
      <c r="N325" s="175"/>
    </row>
    <row r="326" spans="1:18" s="239" customFormat="1" ht="15.75" x14ac:dyDescent="0.25">
      <c r="A326" s="237"/>
      <c r="B326" s="176"/>
      <c r="C326" s="107" t="s">
        <v>76</v>
      </c>
      <c r="D326" s="140">
        <v>1</v>
      </c>
      <c r="E326" s="108">
        <v>1.1000000000000001</v>
      </c>
      <c r="F326" s="109">
        <f t="shared" ref="F326:F329" si="87">E326*1000</f>
        <v>1100</v>
      </c>
      <c r="G326" s="109">
        <f>D326*F326</f>
        <v>1100</v>
      </c>
      <c r="H326" s="109">
        <f t="shared" ref="H326:H329" si="88">G326*12</f>
        <v>13200</v>
      </c>
      <c r="I326" s="237"/>
      <c r="J326" s="237"/>
      <c r="K326" s="237"/>
      <c r="L326" s="237"/>
      <c r="M326" s="237"/>
      <c r="N326" s="175"/>
      <c r="Q326" s="239">
        <v>1</v>
      </c>
    </row>
    <row r="327" spans="1:18" s="239" customFormat="1" ht="15.75" x14ac:dyDescent="0.25">
      <c r="A327" s="237"/>
      <c r="B327" s="176"/>
      <c r="C327" s="107" t="s">
        <v>3</v>
      </c>
      <c r="D327" s="140">
        <f>SUM(I327:N327)</f>
        <v>1</v>
      </c>
      <c r="E327" s="108">
        <v>0.85</v>
      </c>
      <c r="F327" s="109">
        <f t="shared" si="87"/>
        <v>850</v>
      </c>
      <c r="G327" s="109">
        <f>D327*F327</f>
        <v>850</v>
      </c>
      <c r="H327" s="109">
        <f t="shared" si="88"/>
        <v>10200</v>
      </c>
      <c r="I327" s="237">
        <v>1</v>
      </c>
      <c r="J327" s="237"/>
      <c r="K327" s="237"/>
      <c r="L327" s="237"/>
      <c r="M327" s="237"/>
      <c r="N327" s="175"/>
    </row>
    <row r="328" spans="1:18" s="239" customFormat="1" ht="15.75" x14ac:dyDescent="0.25">
      <c r="A328" s="237"/>
      <c r="B328" s="176"/>
      <c r="C328" s="107" t="s">
        <v>4</v>
      </c>
      <c r="D328" s="140">
        <f>SUM(I328:N328)</f>
        <v>3</v>
      </c>
      <c r="E328" s="108">
        <v>0.75</v>
      </c>
      <c r="F328" s="109">
        <f t="shared" si="87"/>
        <v>750</v>
      </c>
      <c r="G328" s="109">
        <f>D328*F328</f>
        <v>2250</v>
      </c>
      <c r="H328" s="109">
        <f t="shared" si="88"/>
        <v>27000</v>
      </c>
      <c r="I328" s="237">
        <v>1</v>
      </c>
      <c r="J328" s="237">
        <v>2</v>
      </c>
      <c r="K328" s="237"/>
      <c r="L328" s="237"/>
      <c r="M328" s="237"/>
      <c r="N328" s="175"/>
      <c r="O328" s="239">
        <v>1</v>
      </c>
    </row>
    <row r="329" spans="1:18" s="239" customFormat="1" ht="15.75" x14ac:dyDescent="0.25">
      <c r="A329" s="237"/>
      <c r="B329" s="176"/>
      <c r="C329" s="107" t="s">
        <v>8</v>
      </c>
      <c r="D329" s="140">
        <f>SUM(I329:N329)</f>
        <v>1</v>
      </c>
      <c r="E329" s="108">
        <v>0.65</v>
      </c>
      <c r="F329" s="109">
        <f t="shared" si="87"/>
        <v>650</v>
      </c>
      <c r="G329" s="109">
        <f>D329*F329</f>
        <v>650</v>
      </c>
      <c r="H329" s="109">
        <f t="shared" si="88"/>
        <v>7800</v>
      </c>
      <c r="I329" s="237"/>
      <c r="J329" s="237">
        <v>1</v>
      </c>
      <c r="K329" s="237"/>
      <c r="L329" s="237"/>
      <c r="M329" s="237"/>
      <c r="N329" s="175"/>
      <c r="O329" s="239">
        <v>1</v>
      </c>
    </row>
    <row r="330" spans="1:18" s="238" customFormat="1" ht="15.75" x14ac:dyDescent="0.25">
      <c r="A330" s="240"/>
      <c r="B330" s="185">
        <v>2</v>
      </c>
      <c r="C330" s="241" t="s">
        <v>262</v>
      </c>
      <c r="D330" s="242">
        <f>SUM(D331:D335)</f>
        <v>6</v>
      </c>
      <c r="E330" s="242"/>
      <c r="F330" s="109"/>
      <c r="G330" s="243">
        <f>SUM(G331:G335)</f>
        <v>4900</v>
      </c>
      <c r="H330" s="243">
        <f>SUM(H331:H335)</f>
        <v>58800</v>
      </c>
      <c r="I330" s="237"/>
      <c r="J330" s="237"/>
      <c r="K330" s="237"/>
      <c r="L330" s="237"/>
      <c r="M330" s="237"/>
      <c r="N330" s="175"/>
    </row>
    <row r="331" spans="1:18" s="239" customFormat="1" ht="15.75" x14ac:dyDescent="0.25">
      <c r="A331" s="237"/>
      <c r="B331" s="176"/>
      <c r="C331" s="107" t="s">
        <v>76</v>
      </c>
      <c r="D331" s="140">
        <v>1</v>
      </c>
      <c r="E331" s="108">
        <v>1.1000000000000001</v>
      </c>
      <c r="F331" s="109">
        <f t="shared" ref="F331:F335" si="89">E331*1000</f>
        <v>1100</v>
      </c>
      <c r="G331" s="109">
        <f>D331*F331</f>
        <v>1100</v>
      </c>
      <c r="H331" s="109">
        <f t="shared" ref="H331:H335" si="90">G331*12</f>
        <v>13200</v>
      </c>
      <c r="I331" s="237"/>
      <c r="J331" s="237"/>
      <c r="K331" s="237"/>
      <c r="L331" s="237"/>
      <c r="M331" s="237"/>
      <c r="N331" s="175"/>
      <c r="Q331" s="239">
        <v>1</v>
      </c>
    </row>
    <row r="332" spans="1:18" s="239" customFormat="1" ht="15.75" x14ac:dyDescent="0.25">
      <c r="A332" s="237"/>
      <c r="B332" s="176"/>
      <c r="C332" s="107" t="s">
        <v>3</v>
      </c>
      <c r="D332" s="140">
        <f>SUM(I332:N332)</f>
        <v>1</v>
      </c>
      <c r="E332" s="108">
        <v>0.85</v>
      </c>
      <c r="F332" s="109">
        <f t="shared" si="89"/>
        <v>850</v>
      </c>
      <c r="G332" s="109">
        <f>D332*F332</f>
        <v>850</v>
      </c>
      <c r="H332" s="109">
        <f t="shared" si="90"/>
        <v>10200</v>
      </c>
      <c r="I332" s="237">
        <v>1</v>
      </c>
      <c r="J332" s="237"/>
      <c r="K332" s="237"/>
      <c r="L332" s="237"/>
      <c r="M332" s="237"/>
      <c r="N332" s="175"/>
    </row>
    <row r="333" spans="1:18" s="239" customFormat="1" ht="15.75" x14ac:dyDescent="0.25">
      <c r="A333" s="237"/>
      <c r="B333" s="176"/>
      <c r="C333" s="107" t="s">
        <v>4</v>
      </c>
      <c r="D333" s="140">
        <f>SUM(I333:N333)</f>
        <v>2</v>
      </c>
      <c r="E333" s="108">
        <v>0.75</v>
      </c>
      <c r="F333" s="109">
        <f t="shared" si="89"/>
        <v>750</v>
      </c>
      <c r="G333" s="109">
        <f>D333*F333</f>
        <v>1500</v>
      </c>
      <c r="H333" s="109">
        <f t="shared" si="90"/>
        <v>18000</v>
      </c>
      <c r="I333" s="237">
        <v>1</v>
      </c>
      <c r="J333" s="237">
        <v>1</v>
      </c>
      <c r="K333" s="237"/>
      <c r="L333" s="237"/>
      <c r="M333" s="237"/>
      <c r="N333" s="175"/>
      <c r="O333" s="239">
        <v>1</v>
      </c>
    </row>
    <row r="334" spans="1:18" s="239" customFormat="1" ht="15.75" x14ac:dyDescent="0.25">
      <c r="A334" s="237"/>
      <c r="B334" s="176"/>
      <c r="C334" s="107" t="s">
        <v>8</v>
      </c>
      <c r="D334" s="140">
        <f>SUM(I334:N334)</f>
        <v>1</v>
      </c>
      <c r="E334" s="108">
        <v>0.65</v>
      </c>
      <c r="F334" s="109">
        <f t="shared" si="89"/>
        <v>650</v>
      </c>
      <c r="G334" s="109">
        <f>D334*F334</f>
        <v>650</v>
      </c>
      <c r="H334" s="109">
        <f t="shared" si="90"/>
        <v>7800</v>
      </c>
      <c r="I334" s="237"/>
      <c r="J334" s="237">
        <v>1</v>
      </c>
      <c r="K334" s="237"/>
      <c r="L334" s="237"/>
      <c r="M334" s="237"/>
      <c r="N334" s="175"/>
    </row>
    <row r="335" spans="1:18" s="239" customFormat="1" ht="15.75" x14ac:dyDescent="0.25">
      <c r="A335" s="237"/>
      <c r="B335" s="176"/>
      <c r="C335" s="107" t="s">
        <v>11</v>
      </c>
      <c r="D335" s="140">
        <v>1</v>
      </c>
      <c r="E335" s="108">
        <v>0.8</v>
      </c>
      <c r="F335" s="109">
        <f t="shared" si="89"/>
        <v>800</v>
      </c>
      <c r="G335" s="109">
        <f>D335*F335</f>
        <v>800</v>
      </c>
      <c r="H335" s="109">
        <f t="shared" si="90"/>
        <v>9600</v>
      </c>
      <c r="I335" s="237"/>
      <c r="J335" s="237"/>
      <c r="K335" s="237"/>
      <c r="L335" s="237"/>
      <c r="M335" s="237"/>
      <c r="N335" s="175"/>
      <c r="R335" s="239">
        <v>1</v>
      </c>
    </row>
    <row r="336" spans="1:18" s="238" customFormat="1" ht="15.75" x14ac:dyDescent="0.25">
      <c r="A336" s="240"/>
      <c r="B336" s="185">
        <v>3</v>
      </c>
      <c r="C336" s="241" t="s">
        <v>263</v>
      </c>
      <c r="D336" s="242">
        <f>SUM(D337:D341)</f>
        <v>8</v>
      </c>
      <c r="E336" s="242"/>
      <c r="F336" s="109"/>
      <c r="G336" s="243">
        <f>SUM(G337:G341)</f>
        <v>6300</v>
      </c>
      <c r="H336" s="243">
        <f>SUM(H337:H341)</f>
        <v>75600</v>
      </c>
      <c r="I336" s="237"/>
      <c r="J336" s="237"/>
      <c r="K336" s="237"/>
      <c r="L336" s="237"/>
      <c r="M336" s="237"/>
      <c r="N336" s="175"/>
    </row>
    <row r="337" spans="1:18" s="239" customFormat="1" ht="15.75" x14ac:dyDescent="0.25">
      <c r="A337" s="237"/>
      <c r="B337" s="176"/>
      <c r="C337" s="107" t="s">
        <v>76</v>
      </c>
      <c r="D337" s="140">
        <v>1</v>
      </c>
      <c r="E337" s="108">
        <v>1.1000000000000001</v>
      </c>
      <c r="F337" s="109">
        <f t="shared" ref="F337:F341" si="91">E337*1000</f>
        <v>1100</v>
      </c>
      <c r="G337" s="109">
        <f>D337*F337</f>
        <v>1100</v>
      </c>
      <c r="H337" s="109">
        <f t="shared" ref="H337:H341" si="92">G337*12</f>
        <v>13200</v>
      </c>
      <c r="I337" s="237"/>
      <c r="J337" s="237"/>
      <c r="K337" s="237"/>
      <c r="L337" s="237"/>
      <c r="M337" s="237"/>
      <c r="N337" s="175"/>
      <c r="Q337" s="239">
        <v>1</v>
      </c>
    </row>
    <row r="338" spans="1:18" s="239" customFormat="1" ht="15.75" x14ac:dyDescent="0.25">
      <c r="A338" s="237"/>
      <c r="B338" s="176"/>
      <c r="C338" s="107" t="s">
        <v>3</v>
      </c>
      <c r="D338" s="140">
        <f>SUM(I338:N338)</f>
        <v>1</v>
      </c>
      <c r="E338" s="108">
        <v>0.85</v>
      </c>
      <c r="F338" s="109">
        <f t="shared" si="91"/>
        <v>850</v>
      </c>
      <c r="G338" s="109">
        <f>D338*F338</f>
        <v>850</v>
      </c>
      <c r="H338" s="109">
        <f t="shared" si="92"/>
        <v>10200</v>
      </c>
      <c r="I338" s="237">
        <v>1</v>
      </c>
      <c r="J338" s="237"/>
      <c r="K338" s="237"/>
      <c r="L338" s="237"/>
      <c r="M338" s="237"/>
      <c r="N338" s="175"/>
    </row>
    <row r="339" spans="1:18" s="239" customFormat="1" ht="15.75" x14ac:dyDescent="0.25">
      <c r="A339" s="237"/>
      <c r="B339" s="176"/>
      <c r="C339" s="107" t="s">
        <v>4</v>
      </c>
      <c r="D339" s="140">
        <f>SUM(I339:N339)</f>
        <v>3</v>
      </c>
      <c r="E339" s="108">
        <v>0.75</v>
      </c>
      <c r="F339" s="109">
        <f t="shared" si="91"/>
        <v>750</v>
      </c>
      <c r="G339" s="109">
        <f>D339*F339</f>
        <v>2250</v>
      </c>
      <c r="H339" s="109">
        <f t="shared" si="92"/>
        <v>27000</v>
      </c>
      <c r="I339" s="237">
        <v>1</v>
      </c>
      <c r="J339" s="237">
        <v>2</v>
      </c>
      <c r="K339" s="237"/>
      <c r="L339" s="237"/>
      <c r="M339" s="237"/>
      <c r="N339" s="175"/>
    </row>
    <row r="340" spans="1:18" s="239" customFormat="1" ht="15.75" x14ac:dyDescent="0.25">
      <c r="A340" s="237"/>
      <c r="B340" s="176"/>
      <c r="C340" s="107" t="s">
        <v>8</v>
      </c>
      <c r="D340" s="140">
        <f>SUM(I340:N340)</f>
        <v>2</v>
      </c>
      <c r="E340" s="108">
        <v>0.65</v>
      </c>
      <c r="F340" s="109">
        <f t="shared" si="91"/>
        <v>650</v>
      </c>
      <c r="G340" s="109">
        <f>D340*F340</f>
        <v>1300</v>
      </c>
      <c r="H340" s="109">
        <f t="shared" si="92"/>
        <v>15600</v>
      </c>
      <c r="I340" s="237">
        <v>1</v>
      </c>
      <c r="J340" s="237">
        <v>1</v>
      </c>
      <c r="K340" s="237"/>
      <c r="L340" s="237"/>
      <c r="M340" s="237"/>
      <c r="N340" s="175"/>
      <c r="O340" s="239">
        <v>1</v>
      </c>
    </row>
    <row r="341" spans="1:18" s="239" customFormat="1" ht="15.75" x14ac:dyDescent="0.25">
      <c r="A341" s="237"/>
      <c r="B341" s="176"/>
      <c r="C341" s="107" t="s">
        <v>11</v>
      </c>
      <c r="D341" s="140">
        <v>1</v>
      </c>
      <c r="E341" s="108">
        <v>0.8</v>
      </c>
      <c r="F341" s="109">
        <f t="shared" si="91"/>
        <v>800</v>
      </c>
      <c r="G341" s="109">
        <f>D341*F341</f>
        <v>800</v>
      </c>
      <c r="H341" s="109">
        <f t="shared" si="92"/>
        <v>9600</v>
      </c>
      <c r="I341" s="237"/>
      <c r="J341" s="237"/>
      <c r="K341" s="237"/>
      <c r="L341" s="237"/>
      <c r="M341" s="237"/>
      <c r="N341" s="175"/>
      <c r="R341" s="239">
        <v>1</v>
      </c>
    </row>
    <row r="342" spans="1:18" s="238" customFormat="1" ht="15.75" x14ac:dyDescent="0.25">
      <c r="A342" s="240"/>
      <c r="B342" s="185">
        <v>4</v>
      </c>
      <c r="C342" s="241" t="s">
        <v>264</v>
      </c>
      <c r="D342" s="242">
        <f>SUM(D343:D346)</f>
        <v>6</v>
      </c>
      <c r="E342" s="242"/>
      <c r="F342" s="109"/>
      <c r="G342" s="243">
        <f>SUM(G343:G346)</f>
        <v>5100</v>
      </c>
      <c r="H342" s="243">
        <f>SUM(H343:H346)</f>
        <v>61200</v>
      </c>
      <c r="I342" s="237"/>
      <c r="J342" s="237"/>
      <c r="K342" s="237"/>
      <c r="L342" s="237"/>
      <c r="M342" s="237"/>
      <c r="N342" s="175"/>
    </row>
    <row r="343" spans="1:18" s="239" customFormat="1" ht="15.75" x14ac:dyDescent="0.25">
      <c r="A343" s="237"/>
      <c r="B343" s="176"/>
      <c r="C343" s="107" t="s">
        <v>76</v>
      </c>
      <c r="D343" s="140">
        <v>1</v>
      </c>
      <c r="E343" s="108">
        <v>1.1000000000000001</v>
      </c>
      <c r="F343" s="109">
        <f t="shared" ref="F343:F346" si="93">E343*1000</f>
        <v>1100</v>
      </c>
      <c r="G343" s="109">
        <f>D343*F343</f>
        <v>1100</v>
      </c>
      <c r="H343" s="109">
        <f t="shared" ref="H343:H346" si="94">G343*12</f>
        <v>13200</v>
      </c>
      <c r="I343" s="237"/>
      <c r="J343" s="237"/>
      <c r="K343" s="237"/>
      <c r="L343" s="237"/>
      <c r="M343" s="237"/>
      <c r="N343" s="175"/>
      <c r="Q343" s="239">
        <v>1</v>
      </c>
    </row>
    <row r="344" spans="1:18" s="239" customFormat="1" ht="15.75" x14ac:dyDescent="0.25">
      <c r="A344" s="237"/>
      <c r="B344" s="176"/>
      <c r="C344" s="107" t="s">
        <v>3</v>
      </c>
      <c r="D344" s="140">
        <f>SUM(I344:N344)</f>
        <v>2</v>
      </c>
      <c r="E344" s="108">
        <v>0.85</v>
      </c>
      <c r="F344" s="109">
        <f t="shared" si="93"/>
        <v>850</v>
      </c>
      <c r="G344" s="109">
        <f>D344*F344</f>
        <v>1700</v>
      </c>
      <c r="H344" s="109">
        <f t="shared" si="94"/>
        <v>20400</v>
      </c>
      <c r="I344" s="237">
        <v>1</v>
      </c>
      <c r="J344" s="237">
        <v>1</v>
      </c>
      <c r="K344" s="237"/>
      <c r="L344" s="237"/>
      <c r="M344" s="237"/>
      <c r="N344" s="175"/>
    </row>
    <row r="345" spans="1:18" s="239" customFormat="1" ht="15.75" x14ac:dyDescent="0.25">
      <c r="A345" s="237"/>
      <c r="B345" s="176"/>
      <c r="C345" s="107" t="s">
        <v>4</v>
      </c>
      <c r="D345" s="140">
        <f>SUM(I345:N345)</f>
        <v>2</v>
      </c>
      <c r="E345" s="108">
        <v>0.75</v>
      </c>
      <c r="F345" s="109">
        <f t="shared" si="93"/>
        <v>750</v>
      </c>
      <c r="G345" s="109">
        <f>D345*F345</f>
        <v>1500</v>
      </c>
      <c r="H345" s="109">
        <f t="shared" si="94"/>
        <v>18000</v>
      </c>
      <c r="I345" s="237">
        <v>1</v>
      </c>
      <c r="J345" s="237">
        <v>1</v>
      </c>
      <c r="K345" s="237"/>
      <c r="L345" s="237"/>
      <c r="M345" s="237"/>
      <c r="N345" s="175"/>
      <c r="O345" s="239">
        <v>2</v>
      </c>
    </row>
    <row r="346" spans="1:18" s="239" customFormat="1" ht="15.75" x14ac:dyDescent="0.25">
      <c r="A346" s="178"/>
      <c r="B346" s="176"/>
      <c r="C346" s="107" t="s">
        <v>11</v>
      </c>
      <c r="D346" s="140">
        <v>1</v>
      </c>
      <c r="E346" s="108">
        <v>0.8</v>
      </c>
      <c r="F346" s="109">
        <f t="shared" si="93"/>
        <v>800</v>
      </c>
      <c r="G346" s="109">
        <f>D346*F346</f>
        <v>800</v>
      </c>
      <c r="H346" s="109">
        <f t="shared" si="94"/>
        <v>9600</v>
      </c>
      <c r="I346" s="237"/>
      <c r="J346" s="237"/>
      <c r="K346" s="237"/>
      <c r="L346" s="237"/>
      <c r="M346" s="237"/>
      <c r="N346" s="175"/>
    </row>
    <row r="347" spans="1:18" s="238" customFormat="1" ht="15.75" x14ac:dyDescent="0.25">
      <c r="A347" s="240"/>
      <c r="B347" s="185">
        <v>5</v>
      </c>
      <c r="C347" s="241" t="s">
        <v>265</v>
      </c>
      <c r="D347" s="242">
        <f>SUM(D348:D352)</f>
        <v>6</v>
      </c>
      <c r="E347" s="242"/>
      <c r="F347" s="109"/>
      <c r="G347" s="243">
        <f>SUM(G348:G352)</f>
        <v>4900</v>
      </c>
      <c r="H347" s="243">
        <f>SUM(H348:H352)</f>
        <v>58800</v>
      </c>
      <c r="I347" s="237"/>
      <c r="J347" s="237"/>
      <c r="K347" s="237"/>
      <c r="L347" s="237"/>
      <c r="M347" s="237"/>
      <c r="N347" s="175"/>
    </row>
    <row r="348" spans="1:18" s="239" customFormat="1" ht="15.75" x14ac:dyDescent="0.25">
      <c r="A348" s="237"/>
      <c r="B348" s="176"/>
      <c r="C348" s="107" t="s">
        <v>76</v>
      </c>
      <c r="D348" s="140">
        <v>1</v>
      </c>
      <c r="E348" s="108">
        <v>1.1000000000000001</v>
      </c>
      <c r="F348" s="109">
        <f t="shared" ref="F348:F352" si="95">E348*1000</f>
        <v>1100</v>
      </c>
      <c r="G348" s="109">
        <f>D348*F348</f>
        <v>1100</v>
      </c>
      <c r="H348" s="109">
        <f t="shared" ref="H348:H352" si="96">G348*12</f>
        <v>13200</v>
      </c>
      <c r="I348" s="237"/>
      <c r="J348" s="237"/>
      <c r="K348" s="237"/>
      <c r="L348" s="237"/>
      <c r="M348" s="237"/>
      <c r="N348" s="175"/>
      <c r="Q348" s="239">
        <v>1</v>
      </c>
    </row>
    <row r="349" spans="1:18" s="239" customFormat="1" ht="15.75" x14ac:dyDescent="0.25">
      <c r="A349" s="237"/>
      <c r="B349" s="176"/>
      <c r="C349" s="107" t="s">
        <v>3</v>
      </c>
      <c r="D349" s="140">
        <f>SUM(I349:N349)</f>
        <v>1</v>
      </c>
      <c r="E349" s="108">
        <v>0.85</v>
      </c>
      <c r="F349" s="109">
        <f t="shared" si="95"/>
        <v>850</v>
      </c>
      <c r="G349" s="109">
        <f>D349*F349</f>
        <v>850</v>
      </c>
      <c r="H349" s="109">
        <f t="shared" si="96"/>
        <v>10200</v>
      </c>
      <c r="I349" s="237">
        <v>1</v>
      </c>
      <c r="J349" s="237"/>
      <c r="K349" s="237"/>
      <c r="L349" s="237"/>
      <c r="M349" s="237"/>
      <c r="N349" s="175"/>
    </row>
    <row r="350" spans="1:18" s="239" customFormat="1" ht="15.75" x14ac:dyDescent="0.25">
      <c r="A350" s="237"/>
      <c r="B350" s="176"/>
      <c r="C350" s="107" t="s">
        <v>77</v>
      </c>
      <c r="D350" s="140">
        <f>SUM(I350:N350)</f>
        <v>2</v>
      </c>
      <c r="E350" s="108">
        <v>0.75</v>
      </c>
      <c r="F350" s="109">
        <f t="shared" si="95"/>
        <v>750</v>
      </c>
      <c r="G350" s="109">
        <f>D350*F350</f>
        <v>1500</v>
      </c>
      <c r="H350" s="109">
        <f t="shared" si="96"/>
        <v>18000</v>
      </c>
      <c r="I350" s="237">
        <v>1</v>
      </c>
      <c r="J350" s="237">
        <v>1</v>
      </c>
      <c r="K350" s="237"/>
      <c r="L350" s="237"/>
      <c r="M350" s="237"/>
      <c r="N350" s="175"/>
    </row>
    <row r="351" spans="1:18" s="239" customFormat="1" ht="15.75" x14ac:dyDescent="0.25">
      <c r="A351" s="237"/>
      <c r="B351" s="176"/>
      <c r="C351" s="107" t="s">
        <v>8</v>
      </c>
      <c r="D351" s="140">
        <f>SUM(I351:N351)</f>
        <v>1</v>
      </c>
      <c r="E351" s="108">
        <v>0.65</v>
      </c>
      <c r="F351" s="109">
        <f t="shared" si="95"/>
        <v>650</v>
      </c>
      <c r="G351" s="109">
        <f>D351*F351</f>
        <v>650</v>
      </c>
      <c r="H351" s="109">
        <f t="shared" si="96"/>
        <v>7800</v>
      </c>
      <c r="I351" s="237"/>
      <c r="J351" s="237">
        <v>1</v>
      </c>
      <c r="K351" s="237"/>
      <c r="L351" s="237"/>
      <c r="M351" s="237"/>
      <c r="N351" s="175"/>
      <c r="O351" s="239">
        <v>1</v>
      </c>
    </row>
    <row r="352" spans="1:18" s="239" customFormat="1" ht="15.75" x14ac:dyDescent="0.25">
      <c r="A352" s="237"/>
      <c r="B352" s="176"/>
      <c r="C352" s="107" t="s">
        <v>11</v>
      </c>
      <c r="D352" s="140">
        <v>1</v>
      </c>
      <c r="E352" s="108">
        <v>0.8</v>
      </c>
      <c r="F352" s="109">
        <f t="shared" si="95"/>
        <v>800</v>
      </c>
      <c r="G352" s="109">
        <f>D352*F352</f>
        <v>800</v>
      </c>
      <c r="H352" s="109">
        <f t="shared" si="96"/>
        <v>9600</v>
      </c>
      <c r="I352" s="237"/>
      <c r="J352" s="237"/>
      <c r="K352" s="237"/>
      <c r="L352" s="237"/>
      <c r="M352" s="237"/>
      <c r="N352" s="175"/>
      <c r="R352" s="239">
        <v>1</v>
      </c>
    </row>
    <row r="353" spans="1:18" s="238" customFormat="1" ht="15.75" x14ac:dyDescent="0.25">
      <c r="A353" s="240"/>
      <c r="B353" s="185">
        <v>6</v>
      </c>
      <c r="C353" s="241" t="s">
        <v>266</v>
      </c>
      <c r="D353" s="242">
        <f>SUM(D354:D357)</f>
        <v>6</v>
      </c>
      <c r="E353" s="242"/>
      <c r="F353" s="109"/>
      <c r="G353" s="243">
        <f>SUM(G354:G357)</f>
        <v>5100</v>
      </c>
      <c r="H353" s="243">
        <f>SUM(H354:H357)</f>
        <v>61200</v>
      </c>
      <c r="I353" s="237"/>
      <c r="J353" s="237"/>
      <c r="K353" s="237"/>
      <c r="L353" s="237"/>
      <c r="M353" s="237"/>
      <c r="N353" s="175"/>
    </row>
    <row r="354" spans="1:18" s="239" customFormat="1" ht="15.75" x14ac:dyDescent="0.25">
      <c r="A354" s="237"/>
      <c r="B354" s="176"/>
      <c r="C354" s="107" t="s">
        <v>76</v>
      </c>
      <c r="D354" s="140">
        <v>1</v>
      </c>
      <c r="E354" s="108">
        <v>1.1000000000000001</v>
      </c>
      <c r="F354" s="109">
        <f t="shared" ref="F354:F357" si="97">E354*1000</f>
        <v>1100</v>
      </c>
      <c r="G354" s="109">
        <f>D354*F354</f>
        <v>1100</v>
      </c>
      <c r="H354" s="109">
        <f t="shared" ref="H354:H357" si="98">G354*12</f>
        <v>13200</v>
      </c>
      <c r="I354" s="237"/>
      <c r="J354" s="237"/>
      <c r="K354" s="237"/>
      <c r="L354" s="237"/>
      <c r="M354" s="237"/>
      <c r="N354" s="175"/>
      <c r="Q354" s="239">
        <v>1</v>
      </c>
    </row>
    <row r="355" spans="1:18" s="239" customFormat="1" ht="15.75" x14ac:dyDescent="0.25">
      <c r="A355" s="237"/>
      <c r="B355" s="176"/>
      <c r="C355" s="107" t="s">
        <v>3</v>
      </c>
      <c r="D355" s="140">
        <f>SUM(I355:N355)</f>
        <v>2</v>
      </c>
      <c r="E355" s="108">
        <v>0.85</v>
      </c>
      <c r="F355" s="109">
        <f t="shared" si="97"/>
        <v>850</v>
      </c>
      <c r="G355" s="109">
        <f>D355*F355</f>
        <v>1700</v>
      </c>
      <c r="H355" s="109">
        <f t="shared" si="98"/>
        <v>20400</v>
      </c>
      <c r="I355" s="237">
        <v>1</v>
      </c>
      <c r="J355" s="237">
        <v>1</v>
      </c>
      <c r="K355" s="237"/>
      <c r="L355" s="237"/>
      <c r="M355" s="237"/>
      <c r="N355" s="175"/>
    </row>
    <row r="356" spans="1:18" s="239" customFormat="1" ht="15.75" x14ac:dyDescent="0.25">
      <c r="A356" s="237"/>
      <c r="B356" s="176"/>
      <c r="C356" s="107" t="s">
        <v>77</v>
      </c>
      <c r="D356" s="140">
        <f>SUM(I356:N356)</f>
        <v>2</v>
      </c>
      <c r="E356" s="108">
        <v>0.75</v>
      </c>
      <c r="F356" s="109">
        <f t="shared" si="97"/>
        <v>750</v>
      </c>
      <c r="G356" s="109">
        <f>D356*F356</f>
        <v>1500</v>
      </c>
      <c r="H356" s="109">
        <f t="shared" si="98"/>
        <v>18000</v>
      </c>
      <c r="I356" s="237">
        <v>1</v>
      </c>
      <c r="J356" s="237">
        <v>1</v>
      </c>
      <c r="K356" s="237"/>
      <c r="L356" s="237"/>
      <c r="M356" s="237"/>
      <c r="N356" s="175"/>
      <c r="O356" s="239">
        <v>1</v>
      </c>
    </row>
    <row r="357" spans="1:18" s="239" customFormat="1" ht="15.75" x14ac:dyDescent="0.25">
      <c r="A357" s="237"/>
      <c r="B357" s="176"/>
      <c r="C357" s="107" t="s">
        <v>11</v>
      </c>
      <c r="D357" s="140">
        <v>1</v>
      </c>
      <c r="E357" s="108">
        <v>0.8</v>
      </c>
      <c r="F357" s="109">
        <f t="shared" si="97"/>
        <v>800</v>
      </c>
      <c r="G357" s="109">
        <f>D357*F357</f>
        <v>800</v>
      </c>
      <c r="H357" s="109">
        <f t="shared" si="98"/>
        <v>9600</v>
      </c>
      <c r="I357" s="237"/>
      <c r="J357" s="237"/>
      <c r="K357" s="237"/>
      <c r="L357" s="237"/>
      <c r="M357" s="237"/>
      <c r="N357" s="175"/>
      <c r="R357" s="239">
        <v>1</v>
      </c>
    </row>
    <row r="358" spans="1:18" s="238" customFormat="1" ht="15.75" x14ac:dyDescent="0.25">
      <c r="A358" s="240"/>
      <c r="B358" s="185">
        <v>7</v>
      </c>
      <c r="C358" s="241" t="s">
        <v>267</v>
      </c>
      <c r="D358" s="242">
        <f>SUM(D359:D362)</f>
        <v>6</v>
      </c>
      <c r="E358" s="242"/>
      <c r="F358" s="109"/>
      <c r="G358" s="243">
        <f>SUM(G359:G362)</f>
        <v>5100</v>
      </c>
      <c r="H358" s="243">
        <f>SUM(H359:H362)</f>
        <v>61200</v>
      </c>
      <c r="I358" s="237"/>
      <c r="J358" s="237"/>
      <c r="K358" s="237"/>
      <c r="L358" s="237"/>
      <c r="M358" s="237"/>
      <c r="N358" s="175"/>
    </row>
    <row r="359" spans="1:18" s="239" customFormat="1" ht="15.75" x14ac:dyDescent="0.25">
      <c r="A359" s="237"/>
      <c r="B359" s="176"/>
      <c r="C359" s="107" t="s">
        <v>76</v>
      </c>
      <c r="D359" s="140">
        <v>1</v>
      </c>
      <c r="E359" s="108">
        <v>1.1000000000000001</v>
      </c>
      <c r="F359" s="109">
        <f t="shared" ref="F359:F362" si="99">E359*1000</f>
        <v>1100</v>
      </c>
      <c r="G359" s="109">
        <f>D359*F359</f>
        <v>1100</v>
      </c>
      <c r="H359" s="109">
        <f t="shared" ref="H359:H362" si="100">G359*12</f>
        <v>13200</v>
      </c>
      <c r="I359" s="237"/>
      <c r="J359" s="237"/>
      <c r="K359" s="237"/>
      <c r="L359" s="237"/>
      <c r="M359" s="237"/>
      <c r="N359" s="175"/>
      <c r="Q359" s="239">
        <v>1</v>
      </c>
    </row>
    <row r="360" spans="1:18" s="239" customFormat="1" ht="15.75" x14ac:dyDescent="0.25">
      <c r="A360" s="237"/>
      <c r="B360" s="176"/>
      <c r="C360" s="107" t="s">
        <v>19</v>
      </c>
      <c r="D360" s="140">
        <f>SUM(I360:N360)</f>
        <v>2</v>
      </c>
      <c r="E360" s="108">
        <v>0.85</v>
      </c>
      <c r="F360" s="109">
        <f t="shared" si="99"/>
        <v>850</v>
      </c>
      <c r="G360" s="109">
        <f>D360*F360</f>
        <v>1700</v>
      </c>
      <c r="H360" s="109">
        <f t="shared" si="100"/>
        <v>20400</v>
      </c>
      <c r="I360" s="237">
        <v>1</v>
      </c>
      <c r="J360" s="237">
        <v>1</v>
      </c>
      <c r="K360" s="237"/>
      <c r="L360" s="237"/>
      <c r="M360" s="237"/>
      <c r="N360" s="175"/>
    </row>
    <row r="361" spans="1:18" s="239" customFormat="1" ht="15.75" x14ac:dyDescent="0.25">
      <c r="A361" s="237"/>
      <c r="B361" s="176"/>
      <c r="C361" s="107" t="s">
        <v>77</v>
      </c>
      <c r="D361" s="140">
        <f>SUM(I361:N361)</f>
        <v>2</v>
      </c>
      <c r="E361" s="108">
        <v>0.75</v>
      </c>
      <c r="F361" s="109">
        <f t="shared" si="99"/>
        <v>750</v>
      </c>
      <c r="G361" s="109">
        <f>D361*F361</f>
        <v>1500</v>
      </c>
      <c r="H361" s="109">
        <f t="shared" si="100"/>
        <v>18000</v>
      </c>
      <c r="I361" s="237">
        <v>1</v>
      </c>
      <c r="J361" s="237">
        <v>1</v>
      </c>
      <c r="K361" s="237"/>
      <c r="L361" s="237"/>
      <c r="M361" s="237"/>
      <c r="N361" s="175"/>
      <c r="O361" s="239">
        <v>3</v>
      </c>
    </row>
    <row r="362" spans="1:18" s="239" customFormat="1" ht="15.75" x14ac:dyDescent="0.25">
      <c r="A362" s="237"/>
      <c r="B362" s="176"/>
      <c r="C362" s="107" t="s">
        <v>11</v>
      </c>
      <c r="D362" s="140">
        <v>1</v>
      </c>
      <c r="E362" s="108">
        <v>0.8</v>
      </c>
      <c r="F362" s="109">
        <f t="shared" si="99"/>
        <v>800</v>
      </c>
      <c r="G362" s="109">
        <f>D362*F362</f>
        <v>800</v>
      </c>
      <c r="H362" s="109">
        <f t="shared" si="100"/>
        <v>9600</v>
      </c>
      <c r="I362" s="237"/>
      <c r="J362" s="237"/>
      <c r="K362" s="237"/>
      <c r="L362" s="237"/>
      <c r="M362" s="237"/>
      <c r="N362" s="175"/>
      <c r="R362" s="239">
        <v>1</v>
      </c>
    </row>
    <row r="363" spans="1:18" s="238" customFormat="1" ht="25.5" customHeight="1" x14ac:dyDescent="0.25">
      <c r="A363" s="240"/>
      <c r="B363" s="208" t="s">
        <v>174</v>
      </c>
      <c r="C363" s="236" t="s">
        <v>268</v>
      </c>
      <c r="D363" s="208">
        <f>SUM(D364:D370)</f>
        <v>15</v>
      </c>
      <c r="E363" s="208"/>
      <c r="F363" s="211"/>
      <c r="G363" s="211">
        <f>SUM(G364:G370)</f>
        <v>12300</v>
      </c>
      <c r="H363" s="211">
        <f>SUM(H364:H370)</f>
        <v>147600</v>
      </c>
      <c r="I363" s="237"/>
      <c r="J363" s="237"/>
      <c r="K363" s="237"/>
      <c r="L363" s="237"/>
      <c r="M363" s="237"/>
      <c r="N363" s="175"/>
    </row>
    <row r="364" spans="1:18" s="239" customFormat="1" ht="15.75" x14ac:dyDescent="0.25">
      <c r="A364" s="237"/>
      <c r="B364" s="176"/>
      <c r="C364" s="107" t="s">
        <v>71</v>
      </c>
      <c r="D364" s="140">
        <v>1</v>
      </c>
      <c r="E364" s="108">
        <v>1.8</v>
      </c>
      <c r="F364" s="109">
        <f>E364*1000</f>
        <v>1800</v>
      </c>
      <c r="G364" s="109">
        <f t="shared" ref="G364:G370" si="101">D364*F364</f>
        <v>1800</v>
      </c>
      <c r="H364" s="109">
        <f t="shared" ref="H364:H370" si="102">G364*12</f>
        <v>21600</v>
      </c>
      <c r="I364" s="237"/>
      <c r="J364" s="237"/>
      <c r="K364" s="237"/>
      <c r="L364" s="237"/>
      <c r="M364" s="237"/>
      <c r="N364" s="175"/>
      <c r="P364" s="239">
        <v>4</v>
      </c>
    </row>
    <row r="365" spans="1:18" s="239" customFormat="1" ht="15.75" x14ac:dyDescent="0.25">
      <c r="A365" s="237"/>
      <c r="B365" s="176"/>
      <c r="C365" s="190" t="s">
        <v>72</v>
      </c>
      <c r="D365" s="140">
        <v>1</v>
      </c>
      <c r="E365" s="108">
        <v>0.7</v>
      </c>
      <c r="F365" s="109">
        <f>E365*1000</f>
        <v>700</v>
      </c>
      <c r="G365" s="109">
        <f t="shared" si="101"/>
        <v>700</v>
      </c>
      <c r="H365" s="109">
        <f t="shared" si="102"/>
        <v>8400</v>
      </c>
      <c r="I365" s="237"/>
      <c r="J365" s="237"/>
      <c r="K365" s="237"/>
      <c r="L365" s="237"/>
      <c r="M365" s="237"/>
      <c r="N365" s="175"/>
    </row>
    <row r="366" spans="1:18" s="239" customFormat="1" ht="15.75" x14ac:dyDescent="0.25">
      <c r="A366" s="237"/>
      <c r="B366" s="176"/>
      <c r="C366" s="107" t="s">
        <v>10</v>
      </c>
      <c r="D366" s="140">
        <f>1+1</f>
        <v>2</v>
      </c>
      <c r="E366" s="108">
        <v>0.8</v>
      </c>
      <c r="F366" s="109">
        <f>E366*1000</f>
        <v>800</v>
      </c>
      <c r="G366" s="109">
        <f t="shared" si="101"/>
        <v>1600</v>
      </c>
      <c r="H366" s="109">
        <f t="shared" si="102"/>
        <v>19200</v>
      </c>
      <c r="I366" s="237"/>
      <c r="J366" s="237"/>
      <c r="K366" s="237"/>
      <c r="L366" s="237"/>
      <c r="M366" s="237"/>
      <c r="N366" s="175"/>
      <c r="R366" s="239">
        <v>1</v>
      </c>
    </row>
    <row r="367" spans="1:18" s="239" customFormat="1" ht="15.75" x14ac:dyDescent="0.25">
      <c r="A367" s="237"/>
      <c r="B367" s="176"/>
      <c r="C367" s="190" t="s">
        <v>90</v>
      </c>
      <c r="D367" s="140">
        <v>1</v>
      </c>
      <c r="E367" s="108">
        <v>0.9</v>
      </c>
      <c r="F367" s="109">
        <f t="shared" ref="F367:F370" si="103">E367*1000</f>
        <v>900</v>
      </c>
      <c r="G367" s="109">
        <f t="shared" si="101"/>
        <v>900</v>
      </c>
      <c r="H367" s="109">
        <f t="shared" si="102"/>
        <v>10800</v>
      </c>
      <c r="I367" s="237"/>
      <c r="J367" s="237"/>
      <c r="K367" s="237"/>
      <c r="L367" s="237"/>
      <c r="M367" s="237"/>
      <c r="N367" s="175"/>
    </row>
    <row r="368" spans="1:18" s="239" customFormat="1" ht="15.75" x14ac:dyDescent="0.25">
      <c r="A368" s="237" t="s">
        <v>232</v>
      </c>
      <c r="B368" s="176"/>
      <c r="C368" s="107" t="s">
        <v>3</v>
      </c>
      <c r="D368" s="140">
        <f>SUM(I368:N368)</f>
        <v>2</v>
      </c>
      <c r="E368" s="108">
        <v>0.85</v>
      </c>
      <c r="F368" s="109">
        <f t="shared" si="103"/>
        <v>850</v>
      </c>
      <c r="G368" s="109">
        <f t="shared" si="101"/>
        <v>1700</v>
      </c>
      <c r="H368" s="109">
        <f t="shared" si="102"/>
        <v>20400</v>
      </c>
      <c r="I368" s="237">
        <v>1</v>
      </c>
      <c r="J368" s="237"/>
      <c r="K368" s="237">
        <v>1</v>
      </c>
      <c r="L368" s="237"/>
      <c r="M368" s="237"/>
      <c r="N368" s="175"/>
      <c r="O368" s="239">
        <v>1</v>
      </c>
    </row>
    <row r="369" spans="1:18" s="239" customFormat="1" ht="15.75" x14ac:dyDescent="0.25">
      <c r="A369" s="237" t="s">
        <v>232</v>
      </c>
      <c r="B369" s="176"/>
      <c r="C369" s="107" t="s">
        <v>77</v>
      </c>
      <c r="D369" s="140">
        <f>SUM(I369:N369)</f>
        <v>4</v>
      </c>
      <c r="E369" s="108">
        <v>0.75</v>
      </c>
      <c r="F369" s="109">
        <f t="shared" si="103"/>
        <v>750</v>
      </c>
      <c r="G369" s="109">
        <f t="shared" si="101"/>
        <v>3000</v>
      </c>
      <c r="H369" s="109">
        <f t="shared" si="102"/>
        <v>36000</v>
      </c>
      <c r="I369" s="237">
        <v>1</v>
      </c>
      <c r="J369" s="237">
        <v>2</v>
      </c>
      <c r="K369" s="237">
        <v>1</v>
      </c>
      <c r="L369" s="237"/>
      <c r="M369" s="237"/>
      <c r="N369" s="175"/>
      <c r="O369" s="239">
        <v>2</v>
      </c>
    </row>
    <row r="370" spans="1:18" s="239" customFormat="1" ht="15.75" x14ac:dyDescent="0.25">
      <c r="A370" s="237" t="s">
        <v>232</v>
      </c>
      <c r="B370" s="176"/>
      <c r="C370" s="107" t="s">
        <v>8</v>
      </c>
      <c r="D370" s="140">
        <f>SUM(I370:N370)</f>
        <v>4</v>
      </c>
      <c r="E370" s="108">
        <v>0.65</v>
      </c>
      <c r="F370" s="109">
        <f t="shared" si="103"/>
        <v>650</v>
      </c>
      <c r="G370" s="109">
        <f t="shared" si="101"/>
        <v>2600</v>
      </c>
      <c r="H370" s="109">
        <f t="shared" si="102"/>
        <v>31200</v>
      </c>
      <c r="I370" s="237"/>
      <c r="J370" s="237"/>
      <c r="K370" s="237"/>
      <c r="L370" s="237">
        <v>2</v>
      </c>
      <c r="M370" s="237">
        <v>1</v>
      </c>
      <c r="N370" s="175">
        <v>1</v>
      </c>
      <c r="O370" s="239">
        <v>3</v>
      </c>
    </row>
    <row r="371" spans="1:18" s="238" customFormat="1" ht="15.75" x14ac:dyDescent="0.25">
      <c r="A371" s="240"/>
      <c r="B371" s="185">
        <v>1</v>
      </c>
      <c r="C371" s="241" t="s">
        <v>269</v>
      </c>
      <c r="D371" s="242">
        <f>SUM(D372:D375)</f>
        <v>6</v>
      </c>
      <c r="E371" s="242"/>
      <c r="F371" s="109"/>
      <c r="G371" s="243">
        <f>SUM(G372:G375)</f>
        <v>5000</v>
      </c>
      <c r="H371" s="243">
        <f>SUM(H372:H375)</f>
        <v>60000</v>
      </c>
      <c r="I371" s="237"/>
      <c r="J371" s="237"/>
      <c r="K371" s="237"/>
      <c r="L371" s="237"/>
      <c r="M371" s="237"/>
      <c r="N371" s="175"/>
    </row>
    <row r="372" spans="1:18" s="239" customFormat="1" ht="15.75" x14ac:dyDescent="0.25">
      <c r="A372" s="237"/>
      <c r="B372" s="176"/>
      <c r="C372" s="107" t="s">
        <v>76</v>
      </c>
      <c r="D372" s="140">
        <v>1</v>
      </c>
      <c r="E372" s="108">
        <v>1.1000000000000001</v>
      </c>
      <c r="F372" s="109">
        <f t="shared" ref="F372:F375" si="104">E372*1000</f>
        <v>1100</v>
      </c>
      <c r="G372" s="109">
        <f>D372*F372</f>
        <v>1100</v>
      </c>
      <c r="H372" s="109">
        <f t="shared" ref="H372:H375" si="105">G372*12</f>
        <v>13200</v>
      </c>
      <c r="I372" s="237"/>
      <c r="J372" s="237"/>
      <c r="K372" s="237"/>
      <c r="L372" s="237"/>
      <c r="M372" s="237"/>
      <c r="N372" s="175"/>
      <c r="Q372" s="239">
        <v>1</v>
      </c>
    </row>
    <row r="373" spans="1:18" s="239" customFormat="1" ht="15.75" x14ac:dyDescent="0.25">
      <c r="A373" s="237"/>
      <c r="B373" s="176"/>
      <c r="C373" s="107" t="s">
        <v>3</v>
      </c>
      <c r="D373" s="140">
        <f>SUM(I373:N373)</f>
        <v>1</v>
      </c>
      <c r="E373" s="108">
        <v>0.85</v>
      </c>
      <c r="F373" s="109">
        <f t="shared" si="104"/>
        <v>850</v>
      </c>
      <c r="G373" s="109">
        <f>D373*F373</f>
        <v>850</v>
      </c>
      <c r="H373" s="109">
        <f t="shared" si="105"/>
        <v>10200</v>
      </c>
      <c r="I373" s="237">
        <v>1</v>
      </c>
      <c r="J373" s="237"/>
      <c r="K373" s="237"/>
      <c r="L373" s="237"/>
      <c r="M373" s="237"/>
      <c r="N373" s="175"/>
    </row>
    <row r="374" spans="1:18" s="239" customFormat="1" ht="15.75" x14ac:dyDescent="0.25">
      <c r="A374" s="237"/>
      <c r="B374" s="176"/>
      <c r="C374" s="107" t="s">
        <v>4</v>
      </c>
      <c r="D374" s="140">
        <f>SUM(I374:N374)</f>
        <v>3</v>
      </c>
      <c r="E374" s="108">
        <v>0.75</v>
      </c>
      <c r="F374" s="109">
        <f t="shared" si="104"/>
        <v>750</v>
      </c>
      <c r="G374" s="109">
        <f>D374*F374</f>
        <v>2250</v>
      </c>
      <c r="H374" s="109">
        <f t="shared" si="105"/>
        <v>27000</v>
      </c>
      <c r="I374" s="237">
        <v>1</v>
      </c>
      <c r="J374" s="237">
        <v>2</v>
      </c>
      <c r="K374" s="237"/>
      <c r="L374" s="237"/>
      <c r="M374" s="237"/>
      <c r="N374" s="175"/>
      <c r="O374" s="239">
        <v>2</v>
      </c>
    </row>
    <row r="375" spans="1:18" s="6" customFormat="1" x14ac:dyDescent="0.25">
      <c r="A375" s="178"/>
      <c r="B375" s="176"/>
      <c r="C375" s="107" t="s">
        <v>11</v>
      </c>
      <c r="D375" s="245">
        <v>1</v>
      </c>
      <c r="E375" s="108">
        <v>0.8</v>
      </c>
      <c r="F375" s="109">
        <f t="shared" si="104"/>
        <v>800</v>
      </c>
      <c r="G375" s="109">
        <f>D375*F375</f>
        <v>800</v>
      </c>
      <c r="H375" s="109">
        <f t="shared" si="105"/>
        <v>9600</v>
      </c>
      <c r="I375" s="246"/>
      <c r="J375" s="246"/>
      <c r="K375" s="246"/>
      <c r="L375" s="246"/>
      <c r="M375" s="246"/>
      <c r="N375" s="175"/>
      <c r="R375" s="6">
        <v>1</v>
      </c>
    </row>
    <row r="376" spans="1:18" s="238" customFormat="1" ht="15.75" x14ac:dyDescent="0.25">
      <c r="A376" s="240"/>
      <c r="B376" s="185">
        <v>2</v>
      </c>
      <c r="C376" s="241" t="s">
        <v>270</v>
      </c>
      <c r="D376" s="242">
        <f>SUM(D377:D380)</f>
        <v>6</v>
      </c>
      <c r="E376" s="242"/>
      <c r="F376" s="109"/>
      <c r="G376" s="243">
        <f>SUM(G377:G380)</f>
        <v>5000</v>
      </c>
      <c r="H376" s="243">
        <f>SUM(H377:H380)</f>
        <v>60000</v>
      </c>
      <c r="I376" s="237"/>
      <c r="J376" s="237"/>
      <c r="K376" s="237"/>
      <c r="L376" s="237"/>
      <c r="M376" s="237"/>
      <c r="N376" s="175"/>
    </row>
    <row r="377" spans="1:18" s="239" customFormat="1" ht="15.75" x14ac:dyDescent="0.25">
      <c r="A377" s="237"/>
      <c r="B377" s="176"/>
      <c r="C377" s="107" t="s">
        <v>76</v>
      </c>
      <c r="D377" s="140">
        <v>1</v>
      </c>
      <c r="E377" s="108">
        <v>1.1000000000000001</v>
      </c>
      <c r="F377" s="109">
        <f t="shared" ref="F377:F380" si="106">E377*1000</f>
        <v>1100</v>
      </c>
      <c r="G377" s="109">
        <f>D377*F377</f>
        <v>1100</v>
      </c>
      <c r="H377" s="109">
        <f t="shared" ref="H377:H380" si="107">G377*12</f>
        <v>13200</v>
      </c>
      <c r="I377" s="237"/>
      <c r="J377" s="237"/>
      <c r="K377" s="237"/>
      <c r="L377" s="237"/>
      <c r="M377" s="237"/>
      <c r="N377" s="175"/>
      <c r="Q377" s="239">
        <v>1</v>
      </c>
    </row>
    <row r="378" spans="1:18" s="239" customFormat="1" ht="15.75" x14ac:dyDescent="0.25">
      <c r="A378" s="237"/>
      <c r="B378" s="176"/>
      <c r="C378" s="107" t="s">
        <v>3</v>
      </c>
      <c r="D378" s="140">
        <f>SUM(I378:N378)</f>
        <v>1</v>
      </c>
      <c r="E378" s="108">
        <v>0.85</v>
      </c>
      <c r="F378" s="109">
        <f t="shared" si="106"/>
        <v>850</v>
      </c>
      <c r="G378" s="109">
        <f>D378*F378</f>
        <v>850</v>
      </c>
      <c r="H378" s="109">
        <f t="shared" si="107"/>
        <v>10200</v>
      </c>
      <c r="I378" s="237">
        <v>1</v>
      </c>
      <c r="J378" s="237"/>
      <c r="K378" s="237"/>
      <c r="L378" s="237"/>
      <c r="M378" s="237"/>
      <c r="N378" s="175"/>
    </row>
    <row r="379" spans="1:18" s="239" customFormat="1" ht="15.75" x14ac:dyDescent="0.25">
      <c r="A379" s="237"/>
      <c r="B379" s="176"/>
      <c r="C379" s="107" t="s">
        <v>4</v>
      </c>
      <c r="D379" s="140">
        <f>SUM(I379:N379)</f>
        <v>3</v>
      </c>
      <c r="E379" s="108">
        <v>0.75</v>
      </c>
      <c r="F379" s="109">
        <f t="shared" si="106"/>
        <v>750</v>
      </c>
      <c r="G379" s="109">
        <f>D379*F379</f>
        <v>2250</v>
      </c>
      <c r="H379" s="109">
        <f t="shared" si="107"/>
        <v>27000</v>
      </c>
      <c r="I379" s="237">
        <v>1</v>
      </c>
      <c r="J379" s="237">
        <v>2</v>
      </c>
      <c r="K379" s="237"/>
      <c r="L379" s="237"/>
      <c r="M379" s="237"/>
      <c r="N379" s="175"/>
      <c r="R379" s="239">
        <v>1</v>
      </c>
    </row>
    <row r="380" spans="1:18" s="6" customFormat="1" x14ac:dyDescent="0.25">
      <c r="A380" s="178"/>
      <c r="B380" s="176"/>
      <c r="C380" s="107" t="s">
        <v>11</v>
      </c>
      <c r="D380" s="140">
        <v>1</v>
      </c>
      <c r="E380" s="108">
        <v>0.8</v>
      </c>
      <c r="F380" s="109">
        <f t="shared" si="106"/>
        <v>800</v>
      </c>
      <c r="G380" s="109">
        <f>D380*F380</f>
        <v>800</v>
      </c>
      <c r="H380" s="109">
        <f t="shared" si="107"/>
        <v>9600</v>
      </c>
      <c r="I380" s="246"/>
      <c r="J380" s="246"/>
      <c r="K380" s="246"/>
      <c r="L380" s="246"/>
      <c r="M380" s="246"/>
      <c r="N380" s="175"/>
      <c r="R380" s="6">
        <v>1</v>
      </c>
    </row>
    <row r="381" spans="1:18" s="238" customFormat="1" ht="15.75" x14ac:dyDescent="0.25">
      <c r="A381" s="240"/>
      <c r="B381" s="185">
        <v>3</v>
      </c>
      <c r="C381" s="241" t="s">
        <v>271</v>
      </c>
      <c r="D381" s="242">
        <f>SUM(D382:D384)</f>
        <v>5</v>
      </c>
      <c r="E381" s="242"/>
      <c r="F381" s="109"/>
      <c r="G381" s="243">
        <f>SUM(G382:G384)</f>
        <v>4200</v>
      </c>
      <c r="H381" s="243">
        <f>SUM(H382:H384)</f>
        <v>50400</v>
      </c>
      <c r="I381" s="237"/>
      <c r="J381" s="237"/>
      <c r="K381" s="237"/>
      <c r="L381" s="237"/>
      <c r="M381" s="237"/>
      <c r="N381" s="175"/>
    </row>
    <row r="382" spans="1:18" s="239" customFormat="1" ht="15.75" x14ac:dyDescent="0.25">
      <c r="A382" s="237"/>
      <c r="B382" s="176"/>
      <c r="C382" s="107" t="s">
        <v>76</v>
      </c>
      <c r="D382" s="140">
        <v>1</v>
      </c>
      <c r="E382" s="108">
        <v>1.1000000000000001</v>
      </c>
      <c r="F382" s="109">
        <f t="shared" ref="F382:F384" si="108">E382*1000</f>
        <v>1100</v>
      </c>
      <c r="G382" s="109">
        <f>D382*F382</f>
        <v>1100</v>
      </c>
      <c r="H382" s="109">
        <f t="shared" ref="H382:H384" si="109">G382*12</f>
        <v>13200</v>
      </c>
      <c r="I382" s="237"/>
      <c r="J382" s="237"/>
      <c r="K382" s="237"/>
      <c r="L382" s="237"/>
      <c r="M382" s="237"/>
      <c r="N382" s="175"/>
      <c r="Q382" s="239">
        <v>1</v>
      </c>
    </row>
    <row r="383" spans="1:18" s="239" customFormat="1" ht="15.75" x14ac:dyDescent="0.25">
      <c r="A383" s="237"/>
      <c r="B383" s="176"/>
      <c r="C383" s="107" t="s">
        <v>3</v>
      </c>
      <c r="D383" s="140">
        <f>SUM(I383:N383)</f>
        <v>1</v>
      </c>
      <c r="E383" s="108">
        <v>0.85</v>
      </c>
      <c r="F383" s="109">
        <f t="shared" si="108"/>
        <v>850</v>
      </c>
      <c r="G383" s="109">
        <f>D383*F383</f>
        <v>850</v>
      </c>
      <c r="H383" s="109">
        <f t="shared" si="109"/>
        <v>10200</v>
      </c>
      <c r="I383" s="237">
        <v>1</v>
      </c>
      <c r="J383" s="237"/>
      <c r="K383" s="237"/>
      <c r="L383" s="237"/>
      <c r="M383" s="237"/>
      <c r="N383" s="175"/>
    </row>
    <row r="384" spans="1:18" s="239" customFormat="1" ht="15.75" x14ac:dyDescent="0.25">
      <c r="A384" s="237"/>
      <c r="B384" s="176"/>
      <c r="C384" s="107" t="s">
        <v>4</v>
      </c>
      <c r="D384" s="140">
        <f>SUM(I384:N384)</f>
        <v>3</v>
      </c>
      <c r="E384" s="108">
        <v>0.75</v>
      </c>
      <c r="F384" s="109">
        <f t="shared" si="108"/>
        <v>750</v>
      </c>
      <c r="G384" s="109">
        <f>D384*F384</f>
        <v>2250</v>
      </c>
      <c r="H384" s="109">
        <f t="shared" si="109"/>
        <v>27000</v>
      </c>
      <c r="I384" s="237">
        <v>1</v>
      </c>
      <c r="J384" s="237">
        <v>2</v>
      </c>
      <c r="K384" s="237"/>
      <c r="L384" s="237"/>
      <c r="M384" s="237"/>
      <c r="N384" s="175"/>
      <c r="R384" s="239">
        <v>1</v>
      </c>
    </row>
    <row r="385" spans="1:18" s="238" customFormat="1" ht="15.75" x14ac:dyDescent="0.25">
      <c r="A385" s="240"/>
      <c r="B385" s="185">
        <v>4</v>
      </c>
      <c r="C385" s="241" t="s">
        <v>272</v>
      </c>
      <c r="D385" s="242">
        <f>SUM(D386:D389)</f>
        <v>6</v>
      </c>
      <c r="E385" s="242"/>
      <c r="F385" s="109"/>
      <c r="G385" s="243">
        <f>SUM(G386:G389)</f>
        <v>5000</v>
      </c>
      <c r="H385" s="243">
        <f>SUM(H386:H389)</f>
        <v>60000</v>
      </c>
      <c r="I385" s="237"/>
      <c r="J385" s="237"/>
      <c r="K385" s="237"/>
      <c r="L385" s="237"/>
      <c r="M385" s="237"/>
      <c r="N385" s="175"/>
    </row>
    <row r="386" spans="1:18" s="239" customFormat="1" ht="15.75" x14ac:dyDescent="0.25">
      <c r="A386" s="237"/>
      <c r="B386" s="176"/>
      <c r="C386" s="107" t="s">
        <v>76</v>
      </c>
      <c r="D386" s="140">
        <v>1</v>
      </c>
      <c r="E386" s="108">
        <v>1.1000000000000001</v>
      </c>
      <c r="F386" s="109">
        <f t="shared" ref="F386:F389" si="110">E386*1000</f>
        <v>1100</v>
      </c>
      <c r="G386" s="109">
        <f>D386*F386</f>
        <v>1100</v>
      </c>
      <c r="H386" s="109">
        <f t="shared" ref="H386:H389" si="111">G386*12</f>
        <v>13200</v>
      </c>
      <c r="I386" s="237"/>
      <c r="J386" s="237"/>
      <c r="K386" s="237"/>
      <c r="L386" s="237"/>
      <c r="M386" s="237"/>
      <c r="N386" s="175"/>
      <c r="Q386" s="239">
        <v>1</v>
      </c>
    </row>
    <row r="387" spans="1:18" s="239" customFormat="1" ht="15.75" x14ac:dyDescent="0.25">
      <c r="A387" s="237"/>
      <c r="B387" s="176"/>
      <c r="C387" s="107" t="s">
        <v>3</v>
      </c>
      <c r="D387" s="140">
        <f>SUM(I387:N387)</f>
        <v>1</v>
      </c>
      <c r="E387" s="108">
        <v>0.85</v>
      </c>
      <c r="F387" s="109">
        <f t="shared" si="110"/>
        <v>850</v>
      </c>
      <c r="G387" s="109">
        <f>D387*F387</f>
        <v>850</v>
      </c>
      <c r="H387" s="109">
        <f t="shared" si="111"/>
        <v>10200</v>
      </c>
      <c r="I387" s="237">
        <v>1</v>
      </c>
      <c r="J387" s="237"/>
      <c r="K387" s="237"/>
      <c r="L387" s="237"/>
      <c r="M387" s="237"/>
      <c r="N387" s="175"/>
    </row>
    <row r="388" spans="1:18" s="239" customFormat="1" ht="15.75" x14ac:dyDescent="0.25">
      <c r="A388" s="237"/>
      <c r="B388" s="176"/>
      <c r="C388" s="107" t="s">
        <v>4</v>
      </c>
      <c r="D388" s="140">
        <f>SUM(I388:N388)</f>
        <v>3</v>
      </c>
      <c r="E388" s="108">
        <v>0.75</v>
      </c>
      <c r="F388" s="109">
        <f t="shared" si="110"/>
        <v>750</v>
      </c>
      <c r="G388" s="109">
        <f>D388*F388</f>
        <v>2250</v>
      </c>
      <c r="H388" s="109">
        <f t="shared" si="111"/>
        <v>27000</v>
      </c>
      <c r="I388" s="237">
        <v>1</v>
      </c>
      <c r="J388" s="237">
        <v>2</v>
      </c>
      <c r="K388" s="237"/>
      <c r="L388" s="237"/>
      <c r="M388" s="237"/>
      <c r="N388" s="175"/>
      <c r="R388" s="239">
        <v>1</v>
      </c>
    </row>
    <row r="389" spans="1:18" s="239" customFormat="1" ht="15.75" x14ac:dyDescent="0.25">
      <c r="A389" s="237"/>
      <c r="B389" s="176"/>
      <c r="C389" s="107" t="s">
        <v>11</v>
      </c>
      <c r="D389" s="140">
        <v>1</v>
      </c>
      <c r="E389" s="108">
        <v>0.8</v>
      </c>
      <c r="F389" s="109">
        <f t="shared" si="110"/>
        <v>800</v>
      </c>
      <c r="G389" s="109">
        <f>D389*F389</f>
        <v>800</v>
      </c>
      <c r="H389" s="109">
        <f t="shared" si="111"/>
        <v>9600</v>
      </c>
      <c r="I389" s="237"/>
      <c r="J389" s="237"/>
      <c r="K389" s="237"/>
      <c r="L389" s="237"/>
      <c r="M389" s="237"/>
      <c r="N389" s="175"/>
      <c r="R389" s="239">
        <v>1</v>
      </c>
    </row>
    <row r="390" spans="1:18" s="238" customFormat="1" ht="15.75" x14ac:dyDescent="0.25">
      <c r="A390" s="240"/>
      <c r="B390" s="185">
        <v>5</v>
      </c>
      <c r="C390" s="241" t="s">
        <v>273</v>
      </c>
      <c r="D390" s="242">
        <f>SUM(D391:D395)</f>
        <v>7</v>
      </c>
      <c r="E390" s="242"/>
      <c r="F390" s="109"/>
      <c r="G390" s="243">
        <f>SUM(G391:G395)</f>
        <v>5800</v>
      </c>
      <c r="H390" s="243">
        <f>SUM(H391:H395)</f>
        <v>69600</v>
      </c>
      <c r="I390" s="237"/>
      <c r="J390" s="237"/>
      <c r="K390" s="237"/>
      <c r="L390" s="237"/>
      <c r="M390" s="237"/>
      <c r="N390" s="175"/>
    </row>
    <row r="391" spans="1:18" s="239" customFormat="1" ht="15.75" x14ac:dyDescent="0.25">
      <c r="A391" s="237"/>
      <c r="B391" s="176"/>
      <c r="C391" s="107" t="s">
        <v>76</v>
      </c>
      <c r="D391" s="140">
        <v>1</v>
      </c>
      <c r="E391" s="108">
        <v>1.1000000000000001</v>
      </c>
      <c r="F391" s="109">
        <f t="shared" ref="F391:F395" si="112">E391*1000</f>
        <v>1100</v>
      </c>
      <c r="G391" s="109">
        <f>D391*F391</f>
        <v>1100</v>
      </c>
      <c r="H391" s="109">
        <f t="shared" ref="H391:H395" si="113">G391*12</f>
        <v>13200</v>
      </c>
      <c r="I391" s="237"/>
      <c r="J391" s="237"/>
      <c r="K391" s="237"/>
      <c r="L391" s="237"/>
      <c r="M391" s="237"/>
      <c r="N391" s="175"/>
      <c r="Q391" s="239">
        <v>1</v>
      </c>
    </row>
    <row r="392" spans="1:18" s="239" customFormat="1" ht="15.75" x14ac:dyDescent="0.25">
      <c r="A392" s="237"/>
      <c r="B392" s="176"/>
      <c r="C392" s="247" t="s">
        <v>10</v>
      </c>
      <c r="D392" s="140">
        <v>1</v>
      </c>
      <c r="E392" s="108">
        <v>0.8</v>
      </c>
      <c r="F392" s="109">
        <f>E392*1000</f>
        <v>800</v>
      </c>
      <c r="G392" s="109">
        <f t="shared" ref="G392" si="114">D392*F392</f>
        <v>800</v>
      </c>
      <c r="H392" s="109">
        <f t="shared" si="113"/>
        <v>9600</v>
      </c>
      <c r="I392" s="237"/>
      <c r="J392" s="237"/>
      <c r="K392" s="237"/>
      <c r="L392" s="237"/>
      <c r="M392" s="237"/>
      <c r="N392" s="175"/>
    </row>
    <row r="393" spans="1:18" s="239" customFormat="1" ht="15.75" x14ac:dyDescent="0.25">
      <c r="A393" s="237"/>
      <c r="B393" s="176"/>
      <c r="C393" s="107" t="s">
        <v>3</v>
      </c>
      <c r="D393" s="140">
        <f>SUM(I393:N393)</f>
        <v>1</v>
      </c>
      <c r="E393" s="108">
        <v>0.85</v>
      </c>
      <c r="F393" s="109">
        <f t="shared" si="112"/>
        <v>850</v>
      </c>
      <c r="G393" s="109">
        <f>D393*F393</f>
        <v>850</v>
      </c>
      <c r="H393" s="109">
        <f t="shared" si="113"/>
        <v>10200</v>
      </c>
      <c r="I393" s="237">
        <v>1</v>
      </c>
      <c r="J393" s="237"/>
      <c r="K393" s="237"/>
      <c r="L393" s="237"/>
      <c r="M393" s="237"/>
      <c r="N393" s="175"/>
    </row>
    <row r="394" spans="1:18" s="239" customFormat="1" ht="15.75" x14ac:dyDescent="0.25">
      <c r="A394" s="237"/>
      <c r="B394" s="176"/>
      <c r="C394" s="107" t="s">
        <v>77</v>
      </c>
      <c r="D394" s="140">
        <f>SUM(I394:N394)</f>
        <v>3</v>
      </c>
      <c r="E394" s="108">
        <v>0.75</v>
      </c>
      <c r="F394" s="109">
        <f t="shared" si="112"/>
        <v>750</v>
      </c>
      <c r="G394" s="109">
        <f>D394*F394</f>
        <v>2250</v>
      </c>
      <c r="H394" s="109">
        <f t="shared" si="113"/>
        <v>27000</v>
      </c>
      <c r="I394" s="237">
        <v>1</v>
      </c>
      <c r="J394" s="237">
        <v>2</v>
      </c>
      <c r="K394" s="237"/>
      <c r="L394" s="237"/>
      <c r="M394" s="237"/>
      <c r="N394" s="175"/>
    </row>
    <row r="395" spans="1:18" s="239" customFormat="1" ht="15.75" x14ac:dyDescent="0.25">
      <c r="A395" s="237"/>
      <c r="B395" s="176"/>
      <c r="C395" s="107" t="s">
        <v>11</v>
      </c>
      <c r="D395" s="140">
        <v>1</v>
      </c>
      <c r="E395" s="108">
        <v>0.8</v>
      </c>
      <c r="F395" s="109">
        <f t="shared" si="112"/>
        <v>800</v>
      </c>
      <c r="G395" s="109">
        <f>D395*F395</f>
        <v>800</v>
      </c>
      <c r="H395" s="109">
        <f t="shared" si="113"/>
        <v>9600</v>
      </c>
      <c r="I395" s="237"/>
      <c r="J395" s="237"/>
      <c r="K395" s="237"/>
      <c r="L395" s="237"/>
      <c r="M395" s="237"/>
      <c r="N395" s="175"/>
      <c r="R395" s="239">
        <v>1</v>
      </c>
    </row>
    <row r="396" spans="1:18" s="238" customFormat="1" ht="45" x14ac:dyDescent="0.25">
      <c r="A396" s="240"/>
      <c r="B396" s="208" t="s">
        <v>175</v>
      </c>
      <c r="C396" s="236" t="s">
        <v>274</v>
      </c>
      <c r="D396" s="208">
        <f>SUM(D397:D403)</f>
        <v>16</v>
      </c>
      <c r="E396" s="208"/>
      <c r="F396" s="211"/>
      <c r="G396" s="211">
        <f>SUM(G397:G403)</f>
        <v>13050</v>
      </c>
      <c r="H396" s="211">
        <f>SUM(H397:H403)</f>
        <v>156600</v>
      </c>
      <c r="I396" s="237"/>
      <c r="J396" s="237"/>
      <c r="K396" s="237"/>
      <c r="L396" s="237"/>
      <c r="M396" s="237"/>
      <c r="N396" s="175"/>
    </row>
    <row r="397" spans="1:18" s="239" customFormat="1" ht="15.75" x14ac:dyDescent="0.25">
      <c r="A397" s="237"/>
      <c r="B397" s="176"/>
      <c r="C397" s="107" t="s">
        <v>71</v>
      </c>
      <c r="D397" s="140">
        <v>1</v>
      </c>
      <c r="E397" s="108">
        <v>1.8</v>
      </c>
      <c r="F397" s="109">
        <f>E397*1000</f>
        <v>1800</v>
      </c>
      <c r="G397" s="109">
        <f t="shared" ref="G397:G403" si="115">D397*F397</f>
        <v>1800</v>
      </c>
      <c r="H397" s="109">
        <f t="shared" ref="H397:H403" si="116">G397*12</f>
        <v>21600</v>
      </c>
      <c r="I397" s="237"/>
      <c r="J397" s="237"/>
      <c r="K397" s="237"/>
      <c r="L397" s="237"/>
      <c r="M397" s="237"/>
      <c r="N397" s="175"/>
      <c r="P397" s="239">
        <v>4</v>
      </c>
    </row>
    <row r="398" spans="1:18" s="239" customFormat="1" ht="15.75" x14ac:dyDescent="0.25">
      <c r="A398" s="237"/>
      <c r="B398" s="176"/>
      <c r="C398" s="190" t="s">
        <v>72</v>
      </c>
      <c r="D398" s="140">
        <v>1</v>
      </c>
      <c r="E398" s="108">
        <v>0.7</v>
      </c>
      <c r="F398" s="109">
        <f>E398*1000</f>
        <v>700</v>
      </c>
      <c r="G398" s="109">
        <f t="shared" si="115"/>
        <v>700</v>
      </c>
      <c r="H398" s="109">
        <f t="shared" si="116"/>
        <v>8400</v>
      </c>
      <c r="I398" s="237"/>
      <c r="J398" s="237"/>
      <c r="K398" s="237"/>
      <c r="L398" s="237"/>
      <c r="M398" s="237"/>
      <c r="N398" s="175"/>
    </row>
    <row r="399" spans="1:18" s="239" customFormat="1" ht="15.75" x14ac:dyDescent="0.25">
      <c r="A399" s="237"/>
      <c r="B399" s="176"/>
      <c r="C399" s="107" t="s">
        <v>10</v>
      </c>
      <c r="D399" s="140">
        <f>1+1</f>
        <v>2</v>
      </c>
      <c r="E399" s="108">
        <v>0.8</v>
      </c>
      <c r="F399" s="109">
        <f>E399*1000</f>
        <v>800</v>
      </c>
      <c r="G399" s="109">
        <f t="shared" si="115"/>
        <v>1600</v>
      </c>
      <c r="H399" s="109">
        <f t="shared" si="116"/>
        <v>19200</v>
      </c>
      <c r="I399" s="237"/>
      <c r="J399" s="237"/>
      <c r="K399" s="237"/>
      <c r="L399" s="237"/>
      <c r="M399" s="237"/>
      <c r="N399" s="175"/>
      <c r="R399" s="239">
        <v>1</v>
      </c>
    </row>
    <row r="400" spans="1:18" s="239" customFormat="1" ht="15.75" x14ac:dyDescent="0.25">
      <c r="A400" s="237"/>
      <c r="B400" s="176"/>
      <c r="C400" s="190" t="s">
        <v>90</v>
      </c>
      <c r="D400" s="140">
        <v>1</v>
      </c>
      <c r="E400" s="108">
        <v>0.9</v>
      </c>
      <c r="F400" s="109">
        <f t="shared" ref="F400:F403" si="117">E400*1000</f>
        <v>900</v>
      </c>
      <c r="G400" s="109">
        <f t="shared" si="115"/>
        <v>900</v>
      </c>
      <c r="H400" s="109">
        <f t="shared" si="116"/>
        <v>10800</v>
      </c>
      <c r="I400" s="237"/>
      <c r="J400" s="237"/>
      <c r="K400" s="237"/>
      <c r="L400" s="237"/>
      <c r="M400" s="237"/>
      <c r="N400" s="175"/>
    </row>
    <row r="401" spans="1:18" s="239" customFormat="1" ht="15.75" x14ac:dyDescent="0.25">
      <c r="A401" s="237" t="s">
        <v>232</v>
      </c>
      <c r="B401" s="176"/>
      <c r="C401" s="107" t="s">
        <v>3</v>
      </c>
      <c r="D401" s="140">
        <f>SUM(I401:N401)</f>
        <v>3</v>
      </c>
      <c r="E401" s="108">
        <v>0.85</v>
      </c>
      <c r="F401" s="109">
        <f t="shared" si="117"/>
        <v>850</v>
      </c>
      <c r="G401" s="109">
        <f t="shared" si="115"/>
        <v>2550</v>
      </c>
      <c r="H401" s="109">
        <f t="shared" si="116"/>
        <v>30600</v>
      </c>
      <c r="I401" s="237">
        <v>1</v>
      </c>
      <c r="J401" s="237">
        <v>1</v>
      </c>
      <c r="K401" s="237">
        <v>1</v>
      </c>
      <c r="L401" s="237"/>
      <c r="M401" s="237"/>
      <c r="N401" s="175"/>
    </row>
    <row r="402" spans="1:18" s="239" customFormat="1" ht="15.75" x14ac:dyDescent="0.25">
      <c r="A402" s="237" t="s">
        <v>232</v>
      </c>
      <c r="B402" s="176"/>
      <c r="C402" s="107" t="s">
        <v>77</v>
      </c>
      <c r="D402" s="140">
        <f>SUM(I402:N402)</f>
        <v>3</v>
      </c>
      <c r="E402" s="108">
        <v>0.75</v>
      </c>
      <c r="F402" s="109">
        <f t="shared" si="117"/>
        <v>750</v>
      </c>
      <c r="G402" s="109">
        <f t="shared" si="115"/>
        <v>2250</v>
      </c>
      <c r="H402" s="109">
        <f t="shared" si="116"/>
        <v>27000</v>
      </c>
      <c r="I402" s="237">
        <v>1</v>
      </c>
      <c r="J402" s="237">
        <v>1</v>
      </c>
      <c r="K402" s="237">
        <v>1</v>
      </c>
      <c r="L402" s="237"/>
      <c r="M402" s="237"/>
      <c r="N402" s="175"/>
      <c r="O402" s="239">
        <v>2</v>
      </c>
    </row>
    <row r="403" spans="1:18" s="239" customFormat="1" ht="15.75" x14ac:dyDescent="0.25">
      <c r="A403" s="237" t="s">
        <v>232</v>
      </c>
      <c r="B403" s="176"/>
      <c r="C403" s="107" t="s">
        <v>8</v>
      </c>
      <c r="D403" s="140">
        <f>SUM(I403:N403)</f>
        <v>5</v>
      </c>
      <c r="E403" s="108">
        <v>0.65</v>
      </c>
      <c r="F403" s="109">
        <f t="shared" si="117"/>
        <v>650</v>
      </c>
      <c r="G403" s="109">
        <f t="shared" si="115"/>
        <v>3250</v>
      </c>
      <c r="H403" s="109">
        <f t="shared" si="116"/>
        <v>39000</v>
      </c>
      <c r="I403" s="237">
        <v>1</v>
      </c>
      <c r="J403" s="237"/>
      <c r="K403" s="237"/>
      <c r="L403" s="237">
        <v>2</v>
      </c>
      <c r="M403" s="237">
        <v>1</v>
      </c>
      <c r="N403" s="175">
        <v>1</v>
      </c>
      <c r="O403" s="239">
        <v>2</v>
      </c>
    </row>
    <row r="404" spans="1:18" s="238" customFormat="1" ht="15.75" x14ac:dyDescent="0.25">
      <c r="A404" s="240"/>
      <c r="B404" s="185">
        <v>1</v>
      </c>
      <c r="C404" s="241" t="s">
        <v>275</v>
      </c>
      <c r="D404" s="242">
        <f>SUM(D405:D408)</f>
        <v>6</v>
      </c>
      <c r="E404" s="242"/>
      <c r="F404" s="109"/>
      <c r="G404" s="243">
        <f>SUM(G405:G408)</f>
        <v>5000</v>
      </c>
      <c r="H404" s="243">
        <f>SUM(H405:H408)</f>
        <v>60000</v>
      </c>
      <c r="I404" s="237"/>
      <c r="J404" s="237"/>
      <c r="K404" s="237"/>
      <c r="L404" s="237"/>
      <c r="M404" s="237"/>
      <c r="N404" s="175"/>
    </row>
    <row r="405" spans="1:18" s="239" customFormat="1" ht="15.75" x14ac:dyDescent="0.25">
      <c r="A405" s="237"/>
      <c r="B405" s="176"/>
      <c r="C405" s="107" t="s">
        <v>76</v>
      </c>
      <c r="D405" s="140">
        <v>1</v>
      </c>
      <c r="E405" s="108">
        <v>1.1000000000000001</v>
      </c>
      <c r="F405" s="109">
        <f t="shared" ref="F405:F408" si="118">E405*1000</f>
        <v>1100</v>
      </c>
      <c r="G405" s="109">
        <f>D405*F405</f>
        <v>1100</v>
      </c>
      <c r="H405" s="109">
        <f t="shared" ref="H405:H408" si="119">G405*12</f>
        <v>13200</v>
      </c>
      <c r="I405" s="237"/>
      <c r="J405" s="237"/>
      <c r="K405" s="237"/>
      <c r="L405" s="237"/>
      <c r="M405" s="237"/>
      <c r="N405" s="175"/>
      <c r="Q405" s="239">
        <v>1</v>
      </c>
    </row>
    <row r="406" spans="1:18" s="239" customFormat="1" ht="15.75" x14ac:dyDescent="0.25">
      <c r="A406" s="237"/>
      <c r="B406" s="176"/>
      <c r="C406" s="107" t="s">
        <v>3</v>
      </c>
      <c r="D406" s="140">
        <f>SUM(I406:N406)</f>
        <v>1</v>
      </c>
      <c r="E406" s="108">
        <v>0.85</v>
      </c>
      <c r="F406" s="109">
        <f t="shared" si="118"/>
        <v>850</v>
      </c>
      <c r="G406" s="109">
        <f>D406*F406</f>
        <v>850</v>
      </c>
      <c r="H406" s="109">
        <f t="shared" si="119"/>
        <v>10200</v>
      </c>
      <c r="I406" s="237">
        <v>1</v>
      </c>
      <c r="J406" s="237"/>
      <c r="K406" s="237"/>
      <c r="L406" s="237"/>
      <c r="M406" s="237"/>
      <c r="N406" s="175"/>
    </row>
    <row r="407" spans="1:18" s="239" customFormat="1" ht="15.75" x14ac:dyDescent="0.25">
      <c r="A407" s="237"/>
      <c r="B407" s="176"/>
      <c r="C407" s="107" t="s">
        <v>77</v>
      </c>
      <c r="D407" s="140">
        <f>SUM(I407:N407)</f>
        <v>3</v>
      </c>
      <c r="E407" s="108">
        <v>0.75</v>
      </c>
      <c r="F407" s="109">
        <f t="shared" si="118"/>
        <v>750</v>
      </c>
      <c r="G407" s="109">
        <f>D407*F407</f>
        <v>2250</v>
      </c>
      <c r="H407" s="109">
        <f t="shared" si="119"/>
        <v>27000</v>
      </c>
      <c r="I407" s="237">
        <v>1</v>
      </c>
      <c r="J407" s="237">
        <v>2</v>
      </c>
      <c r="K407" s="237"/>
      <c r="L407" s="237"/>
      <c r="M407" s="237"/>
      <c r="N407" s="175"/>
      <c r="R407" s="239">
        <v>2</v>
      </c>
    </row>
    <row r="408" spans="1:18" s="239" customFormat="1" ht="15.75" x14ac:dyDescent="0.25">
      <c r="A408" s="237"/>
      <c r="B408" s="176"/>
      <c r="C408" s="107" t="s">
        <v>11</v>
      </c>
      <c r="D408" s="140">
        <v>1</v>
      </c>
      <c r="E408" s="108">
        <v>0.8</v>
      </c>
      <c r="F408" s="109">
        <f t="shared" si="118"/>
        <v>800</v>
      </c>
      <c r="G408" s="109">
        <f>D408*F408</f>
        <v>800</v>
      </c>
      <c r="H408" s="109">
        <f t="shared" si="119"/>
        <v>9600</v>
      </c>
      <c r="I408" s="237"/>
      <c r="J408" s="237"/>
      <c r="K408" s="237"/>
      <c r="L408" s="237"/>
      <c r="M408" s="237"/>
      <c r="N408" s="175"/>
      <c r="R408" s="239">
        <v>1</v>
      </c>
    </row>
    <row r="409" spans="1:18" s="238" customFormat="1" ht="15.75" x14ac:dyDescent="0.25">
      <c r="A409" s="240"/>
      <c r="B409" s="185">
        <v>2</v>
      </c>
      <c r="C409" s="241" t="s">
        <v>276</v>
      </c>
      <c r="D409" s="242">
        <f>SUM(D410:D413)</f>
        <v>6</v>
      </c>
      <c r="E409" s="242"/>
      <c r="F409" s="109"/>
      <c r="G409" s="243">
        <f>SUM(G410:G413)</f>
        <v>5000</v>
      </c>
      <c r="H409" s="243">
        <f>SUM(H410:H413)</f>
        <v>60000</v>
      </c>
      <c r="I409" s="237"/>
      <c r="J409" s="237"/>
      <c r="K409" s="237"/>
      <c r="L409" s="237"/>
      <c r="M409" s="237"/>
      <c r="N409" s="175"/>
    </row>
    <row r="410" spans="1:18" s="239" customFormat="1" ht="15.75" x14ac:dyDescent="0.25">
      <c r="A410" s="237"/>
      <c r="B410" s="176"/>
      <c r="C410" s="107" t="s">
        <v>76</v>
      </c>
      <c r="D410" s="140">
        <v>1</v>
      </c>
      <c r="E410" s="108">
        <v>1.1000000000000001</v>
      </c>
      <c r="F410" s="109">
        <f t="shared" ref="F410:F413" si="120">E410*1000</f>
        <v>1100</v>
      </c>
      <c r="G410" s="109">
        <f>D410*F410</f>
        <v>1100</v>
      </c>
      <c r="H410" s="109">
        <f t="shared" ref="H410:H413" si="121">G410*12</f>
        <v>13200</v>
      </c>
      <c r="I410" s="237"/>
      <c r="J410" s="237"/>
      <c r="K410" s="237"/>
      <c r="L410" s="237"/>
      <c r="M410" s="237"/>
      <c r="N410" s="175"/>
      <c r="Q410" s="239">
        <v>1</v>
      </c>
    </row>
    <row r="411" spans="1:18" s="239" customFormat="1" ht="15.75" x14ac:dyDescent="0.25">
      <c r="A411" s="237"/>
      <c r="B411" s="176"/>
      <c r="C411" s="107" t="s">
        <v>3</v>
      </c>
      <c r="D411" s="140">
        <f>SUM(I411:N411)</f>
        <v>1</v>
      </c>
      <c r="E411" s="108">
        <v>0.85</v>
      </c>
      <c r="F411" s="109">
        <f t="shared" si="120"/>
        <v>850</v>
      </c>
      <c r="G411" s="109">
        <f>D411*F411</f>
        <v>850</v>
      </c>
      <c r="H411" s="109">
        <f t="shared" si="121"/>
        <v>10200</v>
      </c>
      <c r="I411" s="237">
        <v>1</v>
      </c>
      <c r="J411" s="237"/>
      <c r="K411" s="237"/>
      <c r="L411" s="237"/>
      <c r="M411" s="237"/>
      <c r="N411" s="175"/>
    </row>
    <row r="412" spans="1:18" s="239" customFormat="1" ht="15.75" x14ac:dyDescent="0.25">
      <c r="A412" s="237"/>
      <c r="B412" s="176"/>
      <c r="C412" s="107" t="s">
        <v>4</v>
      </c>
      <c r="D412" s="140">
        <f>SUM(I412:N412)</f>
        <v>3</v>
      </c>
      <c r="E412" s="108">
        <v>0.75</v>
      </c>
      <c r="F412" s="109">
        <f t="shared" si="120"/>
        <v>750</v>
      </c>
      <c r="G412" s="109">
        <f>D412*F412</f>
        <v>2250</v>
      </c>
      <c r="H412" s="109">
        <f t="shared" si="121"/>
        <v>27000</v>
      </c>
      <c r="I412" s="237">
        <v>1</v>
      </c>
      <c r="J412" s="237">
        <v>2</v>
      </c>
      <c r="K412" s="237"/>
      <c r="L412" s="237"/>
      <c r="M412" s="237"/>
      <c r="N412" s="175"/>
      <c r="R412" s="239">
        <v>1</v>
      </c>
    </row>
    <row r="413" spans="1:18" s="239" customFormat="1" ht="15.75" x14ac:dyDescent="0.25">
      <c r="A413" s="237"/>
      <c r="B413" s="176"/>
      <c r="C413" s="107" t="s">
        <v>11</v>
      </c>
      <c r="D413" s="140">
        <v>1</v>
      </c>
      <c r="E413" s="108">
        <v>0.8</v>
      </c>
      <c r="F413" s="109">
        <f t="shared" si="120"/>
        <v>800</v>
      </c>
      <c r="G413" s="109">
        <f>D413*F413</f>
        <v>800</v>
      </c>
      <c r="H413" s="109">
        <f t="shared" si="121"/>
        <v>9600</v>
      </c>
      <c r="I413" s="237"/>
      <c r="J413" s="237"/>
      <c r="K413" s="237"/>
      <c r="L413" s="237"/>
      <c r="M413" s="237"/>
      <c r="N413" s="175"/>
      <c r="R413" s="239">
        <v>1</v>
      </c>
    </row>
    <row r="414" spans="1:18" s="238" customFormat="1" ht="15.75" x14ac:dyDescent="0.25">
      <c r="A414" s="240"/>
      <c r="B414" s="185">
        <v>3</v>
      </c>
      <c r="C414" s="241" t="s">
        <v>277</v>
      </c>
      <c r="D414" s="242">
        <f>SUM(D415:D417)</f>
        <v>5</v>
      </c>
      <c r="E414" s="242"/>
      <c r="F414" s="109"/>
      <c r="G414" s="243">
        <f>SUM(G415:G417)</f>
        <v>4200</v>
      </c>
      <c r="H414" s="243">
        <f>SUM(H415:H417)</f>
        <v>50400</v>
      </c>
      <c r="I414" s="237"/>
      <c r="J414" s="237"/>
      <c r="K414" s="237"/>
      <c r="L414" s="237"/>
      <c r="M414" s="237"/>
      <c r="N414" s="175"/>
    </row>
    <row r="415" spans="1:18" s="239" customFormat="1" ht="15.75" x14ac:dyDescent="0.25">
      <c r="A415" s="237"/>
      <c r="B415" s="176"/>
      <c r="C415" s="107" t="s">
        <v>76</v>
      </c>
      <c r="D415" s="140">
        <v>1</v>
      </c>
      <c r="E415" s="108">
        <v>1.1000000000000001</v>
      </c>
      <c r="F415" s="109">
        <f>E415*1000</f>
        <v>1100</v>
      </c>
      <c r="G415" s="109">
        <f>D415*F415</f>
        <v>1100</v>
      </c>
      <c r="H415" s="109">
        <f>G415*12</f>
        <v>13200</v>
      </c>
      <c r="I415" s="237"/>
      <c r="J415" s="237"/>
      <c r="K415" s="237"/>
      <c r="L415" s="237"/>
      <c r="M415" s="237"/>
      <c r="N415" s="175"/>
    </row>
    <row r="416" spans="1:18" s="239" customFormat="1" ht="15.75" x14ac:dyDescent="0.25">
      <c r="A416" s="237"/>
      <c r="B416" s="176"/>
      <c r="C416" s="107" t="s">
        <v>3</v>
      </c>
      <c r="D416" s="140">
        <v>1</v>
      </c>
      <c r="E416" s="108">
        <v>0.85</v>
      </c>
      <c r="F416" s="109">
        <f>E416*1000</f>
        <v>850</v>
      </c>
      <c r="G416" s="109">
        <f>D416*F416</f>
        <v>850</v>
      </c>
      <c r="H416" s="109">
        <f>G416*12</f>
        <v>10200</v>
      </c>
      <c r="I416" s="237">
        <v>1</v>
      </c>
      <c r="J416" s="237"/>
      <c r="K416" s="237"/>
      <c r="L416" s="237"/>
      <c r="M416" s="237"/>
      <c r="N416" s="175"/>
    </row>
    <row r="417" spans="1:18" s="239" customFormat="1" ht="15.75" x14ac:dyDescent="0.25">
      <c r="A417" s="237"/>
      <c r="B417" s="176"/>
      <c r="C417" s="107" t="s">
        <v>4</v>
      </c>
      <c r="D417" s="140">
        <v>3</v>
      </c>
      <c r="E417" s="108">
        <v>0.75</v>
      </c>
      <c r="F417" s="109">
        <f>E417*1000</f>
        <v>750</v>
      </c>
      <c r="G417" s="109">
        <f>D417*F417</f>
        <v>2250</v>
      </c>
      <c r="H417" s="109">
        <f>G417*12</f>
        <v>27000</v>
      </c>
      <c r="I417" s="237">
        <v>1</v>
      </c>
      <c r="J417" s="237">
        <v>2</v>
      </c>
      <c r="K417" s="237"/>
      <c r="L417" s="237"/>
      <c r="M417" s="237"/>
      <c r="N417" s="175"/>
    </row>
    <row r="418" spans="1:18" s="238" customFormat="1" ht="15.75" x14ac:dyDescent="0.25">
      <c r="A418" s="240"/>
      <c r="B418" s="185">
        <v>4</v>
      </c>
      <c r="C418" s="241" t="s">
        <v>278</v>
      </c>
      <c r="D418" s="242">
        <f>SUM(D419:D422)</f>
        <v>6</v>
      </c>
      <c r="E418" s="242"/>
      <c r="F418" s="109"/>
      <c r="G418" s="243">
        <f>SUM(G419:G422)</f>
        <v>5000</v>
      </c>
      <c r="H418" s="243">
        <f>SUM(H419:H422)</f>
        <v>60000</v>
      </c>
      <c r="I418" s="237"/>
      <c r="J418" s="237"/>
      <c r="K418" s="237"/>
      <c r="L418" s="237"/>
      <c r="M418" s="237"/>
      <c r="N418" s="175"/>
    </row>
    <row r="419" spans="1:18" s="239" customFormat="1" ht="15.75" x14ac:dyDescent="0.25">
      <c r="A419" s="237"/>
      <c r="B419" s="176"/>
      <c r="C419" s="107" t="s">
        <v>76</v>
      </c>
      <c r="D419" s="140">
        <v>1</v>
      </c>
      <c r="E419" s="108">
        <v>1.1000000000000001</v>
      </c>
      <c r="F419" s="109">
        <f t="shared" ref="F419:F422" si="122">E419*1000</f>
        <v>1100</v>
      </c>
      <c r="G419" s="109">
        <f>D419*F419</f>
        <v>1100</v>
      </c>
      <c r="H419" s="109">
        <f t="shared" ref="H419:H422" si="123">G419*12</f>
        <v>13200</v>
      </c>
      <c r="I419" s="237"/>
      <c r="J419" s="237"/>
      <c r="K419" s="237"/>
      <c r="L419" s="237"/>
      <c r="M419" s="237"/>
      <c r="N419" s="175"/>
      <c r="Q419" s="239">
        <v>1</v>
      </c>
    </row>
    <row r="420" spans="1:18" s="239" customFormat="1" ht="15.75" x14ac:dyDescent="0.25">
      <c r="A420" s="237"/>
      <c r="B420" s="176"/>
      <c r="C420" s="107" t="s">
        <v>3</v>
      </c>
      <c r="D420" s="140">
        <f>SUM(I420:N420)</f>
        <v>1</v>
      </c>
      <c r="E420" s="108">
        <v>0.85</v>
      </c>
      <c r="F420" s="109">
        <f t="shared" si="122"/>
        <v>850</v>
      </c>
      <c r="G420" s="109">
        <f>D420*F420</f>
        <v>850</v>
      </c>
      <c r="H420" s="109">
        <f t="shared" si="123"/>
        <v>10200</v>
      </c>
      <c r="I420" s="237">
        <v>1</v>
      </c>
      <c r="J420" s="237"/>
      <c r="K420" s="237"/>
      <c r="L420" s="237"/>
      <c r="M420" s="237"/>
      <c r="N420" s="175"/>
    </row>
    <row r="421" spans="1:18" s="239" customFormat="1" ht="15.75" x14ac:dyDescent="0.25">
      <c r="A421" s="237"/>
      <c r="B421" s="176"/>
      <c r="C421" s="107" t="s">
        <v>4</v>
      </c>
      <c r="D421" s="140">
        <f>SUM(I421:N421)</f>
        <v>3</v>
      </c>
      <c r="E421" s="108">
        <v>0.75</v>
      </c>
      <c r="F421" s="109">
        <f t="shared" si="122"/>
        <v>750</v>
      </c>
      <c r="G421" s="109">
        <f>D421*F421</f>
        <v>2250</v>
      </c>
      <c r="H421" s="109">
        <f t="shared" si="123"/>
        <v>27000</v>
      </c>
      <c r="I421" s="237">
        <v>1</v>
      </c>
      <c r="J421" s="237">
        <v>2</v>
      </c>
      <c r="K421" s="237"/>
      <c r="L421" s="237"/>
      <c r="M421" s="237"/>
      <c r="N421" s="175"/>
      <c r="R421" s="239">
        <v>2</v>
      </c>
    </row>
    <row r="422" spans="1:18" s="239" customFormat="1" ht="15.75" x14ac:dyDescent="0.25">
      <c r="A422" s="237"/>
      <c r="B422" s="176"/>
      <c r="C422" s="107" t="s">
        <v>11</v>
      </c>
      <c r="D422" s="140">
        <v>1</v>
      </c>
      <c r="E422" s="108">
        <v>0.8</v>
      </c>
      <c r="F422" s="109">
        <f t="shared" si="122"/>
        <v>800</v>
      </c>
      <c r="G422" s="109">
        <f>D422*F422</f>
        <v>800</v>
      </c>
      <c r="H422" s="109">
        <f t="shared" si="123"/>
        <v>9600</v>
      </c>
      <c r="I422" s="237"/>
      <c r="J422" s="237"/>
      <c r="K422" s="237"/>
      <c r="L422" s="237"/>
      <c r="M422" s="237"/>
      <c r="N422" s="175"/>
      <c r="R422" s="239">
        <v>1</v>
      </c>
    </row>
    <row r="423" spans="1:18" s="238" customFormat="1" ht="30" x14ac:dyDescent="0.25">
      <c r="A423" s="240"/>
      <c r="B423" s="208" t="s">
        <v>176</v>
      </c>
      <c r="C423" s="236" t="s">
        <v>279</v>
      </c>
      <c r="D423" s="208">
        <f>SUM(D424:D430)</f>
        <v>20</v>
      </c>
      <c r="E423" s="208"/>
      <c r="F423" s="211"/>
      <c r="G423" s="211">
        <f>SUM(G424:G430)</f>
        <v>15850</v>
      </c>
      <c r="H423" s="211">
        <f>SUM(H424:H430)</f>
        <v>190200</v>
      </c>
      <c r="I423" s="237"/>
      <c r="J423" s="237"/>
      <c r="K423" s="237"/>
      <c r="L423" s="237"/>
      <c r="M423" s="237"/>
      <c r="N423" s="175"/>
    </row>
    <row r="424" spans="1:18" s="239" customFormat="1" ht="15.75" x14ac:dyDescent="0.25">
      <c r="A424" s="237"/>
      <c r="B424" s="176"/>
      <c r="C424" s="107" t="s">
        <v>71</v>
      </c>
      <c r="D424" s="140">
        <v>1</v>
      </c>
      <c r="E424" s="108">
        <v>1.8</v>
      </c>
      <c r="F424" s="109">
        <f>E424*1000</f>
        <v>1800</v>
      </c>
      <c r="G424" s="109">
        <f t="shared" ref="G424:G430" si="124">D424*F424</f>
        <v>1800</v>
      </c>
      <c r="H424" s="109">
        <f t="shared" ref="H424:H430" si="125">G424*12</f>
        <v>21600</v>
      </c>
      <c r="I424" s="237"/>
      <c r="J424" s="237"/>
      <c r="K424" s="237"/>
      <c r="L424" s="237"/>
      <c r="M424" s="237"/>
      <c r="N424" s="175"/>
    </row>
    <row r="425" spans="1:18" s="239" customFormat="1" ht="15.75" x14ac:dyDescent="0.25">
      <c r="A425" s="237"/>
      <c r="B425" s="176"/>
      <c r="C425" s="190" t="s">
        <v>72</v>
      </c>
      <c r="D425" s="140">
        <v>1</v>
      </c>
      <c r="E425" s="108">
        <v>0.7</v>
      </c>
      <c r="F425" s="109">
        <f>E425*1000</f>
        <v>700</v>
      </c>
      <c r="G425" s="109">
        <f t="shared" si="124"/>
        <v>700</v>
      </c>
      <c r="H425" s="109">
        <f t="shared" si="125"/>
        <v>8400</v>
      </c>
      <c r="I425" s="237"/>
      <c r="J425" s="237"/>
      <c r="K425" s="237"/>
      <c r="L425" s="237"/>
      <c r="M425" s="237"/>
      <c r="N425" s="175"/>
    </row>
    <row r="426" spans="1:18" s="239" customFormat="1" ht="15.75" x14ac:dyDescent="0.25">
      <c r="A426" s="237"/>
      <c r="B426" s="176"/>
      <c r="C426" s="107" t="s">
        <v>10</v>
      </c>
      <c r="D426" s="140">
        <f>1+1</f>
        <v>2</v>
      </c>
      <c r="E426" s="108">
        <v>0.8</v>
      </c>
      <c r="F426" s="109">
        <f>E426*1000</f>
        <v>800</v>
      </c>
      <c r="G426" s="109">
        <f t="shared" si="124"/>
        <v>1600</v>
      </c>
      <c r="H426" s="109">
        <f t="shared" si="125"/>
        <v>19200</v>
      </c>
      <c r="I426" s="237"/>
      <c r="J426" s="237"/>
      <c r="K426" s="237"/>
      <c r="L426" s="237"/>
      <c r="M426" s="237"/>
      <c r="N426" s="175"/>
      <c r="R426" s="239">
        <v>1</v>
      </c>
    </row>
    <row r="427" spans="1:18" s="239" customFormat="1" ht="15.75" x14ac:dyDescent="0.25">
      <c r="A427" s="237"/>
      <c r="B427" s="176"/>
      <c r="C427" s="190" t="s">
        <v>90</v>
      </c>
      <c r="D427" s="140">
        <v>1</v>
      </c>
      <c r="E427" s="108">
        <v>0.9</v>
      </c>
      <c r="F427" s="109">
        <f t="shared" ref="F427:F430" si="126">E427*1000</f>
        <v>900</v>
      </c>
      <c r="G427" s="109">
        <f t="shared" si="124"/>
        <v>900</v>
      </c>
      <c r="H427" s="109">
        <f t="shared" si="125"/>
        <v>10800</v>
      </c>
      <c r="I427" s="237"/>
      <c r="J427" s="237"/>
      <c r="K427" s="237"/>
      <c r="L427" s="237"/>
      <c r="M427" s="237"/>
      <c r="N427" s="175"/>
    </row>
    <row r="428" spans="1:18" s="239" customFormat="1" ht="15.75" x14ac:dyDescent="0.25">
      <c r="A428" s="237" t="s">
        <v>232</v>
      </c>
      <c r="B428" s="176"/>
      <c r="C428" s="107" t="s">
        <v>3</v>
      </c>
      <c r="D428" s="140">
        <f>SUM(I428:N428)</f>
        <v>3</v>
      </c>
      <c r="E428" s="108">
        <v>0.85</v>
      </c>
      <c r="F428" s="109">
        <f t="shared" si="126"/>
        <v>850</v>
      </c>
      <c r="G428" s="109">
        <f t="shared" si="124"/>
        <v>2550</v>
      </c>
      <c r="H428" s="109">
        <f t="shared" si="125"/>
        <v>30600</v>
      </c>
      <c r="I428" s="237">
        <v>1</v>
      </c>
      <c r="J428" s="237">
        <v>1</v>
      </c>
      <c r="K428" s="237">
        <v>1</v>
      </c>
      <c r="L428" s="237"/>
      <c r="M428" s="237"/>
      <c r="N428" s="175"/>
      <c r="O428" s="239">
        <v>1</v>
      </c>
    </row>
    <row r="429" spans="1:18" s="239" customFormat="1" ht="15.75" x14ac:dyDescent="0.25">
      <c r="A429" s="237" t="s">
        <v>232</v>
      </c>
      <c r="B429" s="176"/>
      <c r="C429" s="107" t="s">
        <v>77</v>
      </c>
      <c r="D429" s="140">
        <f>SUM(I429:N429)</f>
        <v>5</v>
      </c>
      <c r="E429" s="108">
        <v>0.75</v>
      </c>
      <c r="F429" s="109">
        <f t="shared" si="126"/>
        <v>750</v>
      </c>
      <c r="G429" s="109">
        <f t="shared" si="124"/>
        <v>3750</v>
      </c>
      <c r="H429" s="109">
        <f t="shared" si="125"/>
        <v>45000</v>
      </c>
      <c r="I429" s="237">
        <v>2</v>
      </c>
      <c r="J429" s="237">
        <v>2</v>
      </c>
      <c r="K429" s="237">
        <v>1</v>
      </c>
      <c r="L429" s="237"/>
      <c r="M429" s="237"/>
      <c r="N429" s="175"/>
      <c r="O429" s="239">
        <v>1</v>
      </c>
    </row>
    <row r="430" spans="1:18" s="239" customFormat="1" ht="15.75" x14ac:dyDescent="0.25">
      <c r="A430" s="237" t="s">
        <v>232</v>
      </c>
      <c r="B430" s="176"/>
      <c r="C430" s="107" t="s">
        <v>8</v>
      </c>
      <c r="D430" s="140">
        <f>SUM(I430:N430)</f>
        <v>7</v>
      </c>
      <c r="E430" s="108">
        <v>0.65</v>
      </c>
      <c r="F430" s="109">
        <f t="shared" si="126"/>
        <v>650</v>
      </c>
      <c r="G430" s="109">
        <f t="shared" si="124"/>
        <v>4550</v>
      </c>
      <c r="H430" s="109">
        <f t="shared" si="125"/>
        <v>54600</v>
      </c>
      <c r="I430" s="237">
        <v>1</v>
      </c>
      <c r="J430" s="237">
        <v>1</v>
      </c>
      <c r="K430" s="237"/>
      <c r="L430" s="237">
        <v>2</v>
      </c>
      <c r="M430" s="237">
        <v>2</v>
      </c>
      <c r="N430" s="175">
        <v>1</v>
      </c>
      <c r="O430" s="239">
        <v>4</v>
      </c>
    </row>
    <row r="431" spans="1:18" s="238" customFormat="1" ht="15.75" x14ac:dyDescent="0.25">
      <c r="A431" s="240"/>
      <c r="B431" s="185">
        <v>1</v>
      </c>
      <c r="C431" s="241" t="s">
        <v>280</v>
      </c>
      <c r="D431" s="242">
        <f>SUM(D432:D436)</f>
        <v>8</v>
      </c>
      <c r="E431" s="242"/>
      <c r="F431" s="109"/>
      <c r="G431" s="243">
        <f>SUM(G432:G436)</f>
        <v>6400</v>
      </c>
      <c r="H431" s="243">
        <f>SUM(H432:H436)</f>
        <v>76800</v>
      </c>
      <c r="I431" s="237"/>
      <c r="J431" s="237"/>
      <c r="K431" s="237"/>
      <c r="L431" s="237"/>
      <c r="M431" s="237"/>
      <c r="N431" s="175"/>
    </row>
    <row r="432" spans="1:18" s="239" customFormat="1" ht="15.75" x14ac:dyDescent="0.25">
      <c r="A432" s="237"/>
      <c r="B432" s="176"/>
      <c r="C432" s="107" t="s">
        <v>76</v>
      </c>
      <c r="D432" s="140">
        <v>1</v>
      </c>
      <c r="E432" s="108">
        <v>1.1000000000000001</v>
      </c>
      <c r="F432" s="109">
        <f t="shared" ref="F432:F436" si="127">E432*1000</f>
        <v>1100</v>
      </c>
      <c r="G432" s="109">
        <f>D432*F432</f>
        <v>1100</v>
      </c>
      <c r="H432" s="109">
        <f t="shared" ref="H432:H436" si="128">G432*12</f>
        <v>13200</v>
      </c>
      <c r="I432" s="237"/>
      <c r="J432" s="237"/>
      <c r="K432" s="237"/>
      <c r="L432" s="237"/>
      <c r="M432" s="237"/>
      <c r="N432" s="175"/>
      <c r="Q432" s="239">
        <v>1</v>
      </c>
    </row>
    <row r="433" spans="1:18" s="239" customFormat="1" ht="15.75" x14ac:dyDescent="0.25">
      <c r="A433" s="237"/>
      <c r="B433" s="176"/>
      <c r="C433" s="107" t="s">
        <v>3</v>
      </c>
      <c r="D433" s="140">
        <f>SUM(I433:N433)</f>
        <v>2</v>
      </c>
      <c r="E433" s="108">
        <v>0.85</v>
      </c>
      <c r="F433" s="109">
        <f t="shared" si="127"/>
        <v>850</v>
      </c>
      <c r="G433" s="109">
        <f>D433*F433</f>
        <v>1700</v>
      </c>
      <c r="H433" s="109">
        <f t="shared" si="128"/>
        <v>20400</v>
      </c>
      <c r="I433" s="237">
        <v>1</v>
      </c>
      <c r="J433" s="237">
        <v>1</v>
      </c>
      <c r="K433" s="237"/>
      <c r="L433" s="237"/>
      <c r="M433" s="237"/>
      <c r="N433" s="175"/>
    </row>
    <row r="434" spans="1:18" s="239" customFormat="1" ht="15.75" x14ac:dyDescent="0.25">
      <c r="A434" s="237"/>
      <c r="B434" s="176"/>
      <c r="C434" s="107" t="s">
        <v>4</v>
      </c>
      <c r="D434" s="140">
        <f>SUM(I434:N434)</f>
        <v>2</v>
      </c>
      <c r="E434" s="108">
        <v>0.75</v>
      </c>
      <c r="F434" s="109">
        <f t="shared" si="127"/>
        <v>750</v>
      </c>
      <c r="G434" s="109">
        <f>D434*F434</f>
        <v>1500</v>
      </c>
      <c r="H434" s="109">
        <f t="shared" si="128"/>
        <v>18000</v>
      </c>
      <c r="I434" s="237">
        <v>1</v>
      </c>
      <c r="J434" s="237">
        <v>1</v>
      </c>
      <c r="K434" s="237"/>
      <c r="L434" s="237"/>
      <c r="M434" s="237"/>
      <c r="N434" s="175"/>
      <c r="O434" s="239">
        <v>2</v>
      </c>
    </row>
    <row r="435" spans="1:18" s="239" customFormat="1" ht="15.75" x14ac:dyDescent="0.25">
      <c r="A435" s="237"/>
      <c r="B435" s="176"/>
      <c r="C435" s="107" t="s">
        <v>8</v>
      </c>
      <c r="D435" s="140">
        <f>SUM(I435:N435)</f>
        <v>2</v>
      </c>
      <c r="E435" s="108">
        <v>0.65</v>
      </c>
      <c r="F435" s="109">
        <f t="shared" si="127"/>
        <v>650</v>
      </c>
      <c r="G435" s="109">
        <f>D435*F435</f>
        <v>1300</v>
      </c>
      <c r="H435" s="109">
        <f t="shared" si="128"/>
        <v>15600</v>
      </c>
      <c r="I435" s="237">
        <v>1</v>
      </c>
      <c r="J435" s="237">
        <v>1</v>
      </c>
      <c r="K435" s="237"/>
      <c r="L435" s="237"/>
      <c r="M435" s="237"/>
      <c r="N435" s="175"/>
      <c r="O435" s="239">
        <v>1</v>
      </c>
    </row>
    <row r="436" spans="1:18" s="239" customFormat="1" ht="15.75" x14ac:dyDescent="0.25">
      <c r="A436" s="237"/>
      <c r="B436" s="176"/>
      <c r="C436" s="107" t="s">
        <v>11</v>
      </c>
      <c r="D436" s="140">
        <v>1</v>
      </c>
      <c r="E436" s="108">
        <v>0.8</v>
      </c>
      <c r="F436" s="109">
        <f t="shared" si="127"/>
        <v>800</v>
      </c>
      <c r="G436" s="109">
        <f>D436*F436</f>
        <v>800</v>
      </c>
      <c r="H436" s="109">
        <f t="shared" si="128"/>
        <v>9600</v>
      </c>
      <c r="I436" s="237"/>
      <c r="J436" s="237"/>
      <c r="K436" s="237"/>
      <c r="L436" s="237"/>
      <c r="M436" s="237"/>
      <c r="N436" s="175"/>
      <c r="R436" s="239">
        <v>1</v>
      </c>
    </row>
    <row r="437" spans="1:18" s="238" customFormat="1" ht="15.75" x14ac:dyDescent="0.25">
      <c r="A437" s="240"/>
      <c r="B437" s="185">
        <v>2</v>
      </c>
      <c r="C437" s="241" t="s">
        <v>281</v>
      </c>
      <c r="D437" s="242">
        <f>SUM(D438:D442)</f>
        <v>7</v>
      </c>
      <c r="E437" s="242"/>
      <c r="F437" s="109"/>
      <c r="G437" s="243">
        <f>SUM(G438:G442)</f>
        <v>5750</v>
      </c>
      <c r="H437" s="243">
        <f>SUM(H438:H442)</f>
        <v>69000</v>
      </c>
      <c r="I437" s="237"/>
      <c r="J437" s="237"/>
      <c r="K437" s="237"/>
      <c r="L437" s="237"/>
      <c r="M437" s="237"/>
      <c r="N437" s="175"/>
    </row>
    <row r="438" spans="1:18" s="239" customFormat="1" ht="15.75" x14ac:dyDescent="0.25">
      <c r="A438" s="237"/>
      <c r="B438" s="176"/>
      <c r="C438" s="107" t="s">
        <v>76</v>
      </c>
      <c r="D438" s="140">
        <v>1</v>
      </c>
      <c r="E438" s="108">
        <v>1.1000000000000001</v>
      </c>
      <c r="F438" s="109">
        <f t="shared" ref="F438:F442" si="129">E438*1000</f>
        <v>1100</v>
      </c>
      <c r="G438" s="109">
        <f>D438*F438</f>
        <v>1100</v>
      </c>
      <c r="H438" s="109">
        <f t="shared" ref="H438:H442" si="130">G438*12</f>
        <v>13200</v>
      </c>
      <c r="I438" s="237"/>
      <c r="J438" s="237"/>
      <c r="K438" s="237"/>
      <c r="L438" s="237"/>
      <c r="M438" s="237"/>
      <c r="N438" s="175"/>
      <c r="Q438" s="239">
        <v>1</v>
      </c>
    </row>
    <row r="439" spans="1:18" s="239" customFormat="1" ht="15.75" x14ac:dyDescent="0.25">
      <c r="A439" s="237"/>
      <c r="B439" s="176"/>
      <c r="C439" s="107" t="s">
        <v>129</v>
      </c>
      <c r="D439" s="140">
        <f>SUM(I439:N439)</f>
        <v>2</v>
      </c>
      <c r="E439" s="108">
        <v>0.85</v>
      </c>
      <c r="F439" s="109">
        <f t="shared" si="129"/>
        <v>850</v>
      </c>
      <c r="G439" s="109">
        <f>D439*F439</f>
        <v>1700</v>
      </c>
      <c r="H439" s="109">
        <f t="shared" si="130"/>
        <v>20400</v>
      </c>
      <c r="I439" s="237">
        <v>1</v>
      </c>
      <c r="J439" s="237">
        <v>1</v>
      </c>
      <c r="K439" s="237"/>
      <c r="L439" s="237"/>
      <c r="M439" s="237"/>
      <c r="N439" s="175"/>
    </row>
    <row r="440" spans="1:18" s="239" customFormat="1" ht="15.75" x14ac:dyDescent="0.25">
      <c r="A440" s="237"/>
      <c r="B440" s="176"/>
      <c r="C440" s="107" t="s">
        <v>4</v>
      </c>
      <c r="D440" s="140">
        <f>SUM(I440:N440)</f>
        <v>2</v>
      </c>
      <c r="E440" s="108">
        <v>0.75</v>
      </c>
      <c r="F440" s="109">
        <f t="shared" si="129"/>
        <v>750</v>
      </c>
      <c r="G440" s="109">
        <f>D440*F440</f>
        <v>1500</v>
      </c>
      <c r="H440" s="109">
        <f t="shared" si="130"/>
        <v>18000</v>
      </c>
      <c r="I440" s="237">
        <v>1</v>
      </c>
      <c r="J440" s="237">
        <v>1</v>
      </c>
      <c r="K440" s="237"/>
      <c r="L440" s="237"/>
      <c r="M440" s="237"/>
      <c r="N440" s="175"/>
      <c r="R440" s="239">
        <v>1</v>
      </c>
    </row>
    <row r="441" spans="1:18" s="239" customFormat="1" ht="15.75" x14ac:dyDescent="0.25">
      <c r="A441" s="237"/>
      <c r="B441" s="176"/>
      <c r="C441" s="107" t="s">
        <v>8</v>
      </c>
      <c r="D441" s="140">
        <f>SUM(I441:N441)</f>
        <v>1</v>
      </c>
      <c r="E441" s="108">
        <v>0.65</v>
      </c>
      <c r="F441" s="109">
        <f t="shared" si="129"/>
        <v>650</v>
      </c>
      <c r="G441" s="109">
        <f>D441*F441</f>
        <v>650</v>
      </c>
      <c r="H441" s="109">
        <f t="shared" si="130"/>
        <v>7800</v>
      </c>
      <c r="I441" s="237"/>
      <c r="J441" s="237">
        <v>1</v>
      </c>
      <c r="K441" s="237"/>
      <c r="L441" s="237"/>
      <c r="M441" s="237"/>
      <c r="N441" s="175"/>
      <c r="O441" s="239">
        <v>3</v>
      </c>
    </row>
    <row r="442" spans="1:18" s="239" customFormat="1" ht="15.75" x14ac:dyDescent="0.25">
      <c r="A442" s="178"/>
      <c r="B442" s="176"/>
      <c r="C442" s="107" t="s">
        <v>11</v>
      </c>
      <c r="D442" s="140">
        <v>1</v>
      </c>
      <c r="E442" s="108">
        <v>0.8</v>
      </c>
      <c r="F442" s="109">
        <f t="shared" si="129"/>
        <v>800</v>
      </c>
      <c r="G442" s="109">
        <f>D442*F442</f>
        <v>800</v>
      </c>
      <c r="H442" s="109">
        <f t="shared" si="130"/>
        <v>9600</v>
      </c>
      <c r="I442" s="237"/>
      <c r="J442" s="237"/>
      <c r="K442" s="237"/>
      <c r="L442" s="237"/>
      <c r="M442" s="237"/>
      <c r="N442" s="175"/>
      <c r="R442" s="239">
        <v>1</v>
      </c>
    </row>
    <row r="443" spans="1:18" s="238" customFormat="1" ht="15.75" x14ac:dyDescent="0.25">
      <c r="A443" s="240"/>
      <c r="B443" s="185">
        <v>3</v>
      </c>
      <c r="C443" s="241" t="s">
        <v>282</v>
      </c>
      <c r="D443" s="242">
        <f>SUM(D444:D445)</f>
        <v>2</v>
      </c>
      <c r="E443" s="242"/>
      <c r="F443" s="109"/>
      <c r="G443" s="243">
        <f>SUM(G444:G445)</f>
        <v>1600</v>
      </c>
      <c r="H443" s="243">
        <f>SUM(H444:H445)</f>
        <v>19200</v>
      </c>
      <c r="I443" s="237"/>
      <c r="J443" s="237"/>
      <c r="K443" s="237"/>
      <c r="L443" s="237"/>
      <c r="M443" s="237"/>
      <c r="N443" s="175"/>
    </row>
    <row r="444" spans="1:18" s="239" customFormat="1" ht="15.75" x14ac:dyDescent="0.25">
      <c r="A444" s="237"/>
      <c r="B444" s="176"/>
      <c r="C444" s="107" t="s">
        <v>3</v>
      </c>
      <c r="D444" s="140">
        <v>1</v>
      </c>
      <c r="E444" s="108">
        <v>0.85</v>
      </c>
      <c r="F444" s="109">
        <f>E444*1000</f>
        <v>850</v>
      </c>
      <c r="G444" s="109">
        <f>D444*F444</f>
        <v>850</v>
      </c>
      <c r="H444" s="109">
        <f>G444*12</f>
        <v>10200</v>
      </c>
      <c r="I444" s="237"/>
      <c r="J444" s="237"/>
      <c r="K444" s="237"/>
      <c r="L444" s="237"/>
      <c r="M444" s="237"/>
      <c r="N444" s="175"/>
    </row>
    <row r="445" spans="1:18" s="239" customFormat="1" ht="15.75" x14ac:dyDescent="0.25">
      <c r="A445" s="237"/>
      <c r="B445" s="176"/>
      <c r="C445" s="107" t="s">
        <v>4</v>
      </c>
      <c r="D445" s="140">
        <v>1</v>
      </c>
      <c r="E445" s="108">
        <v>0.75</v>
      </c>
      <c r="F445" s="109">
        <f>E445*1000</f>
        <v>750</v>
      </c>
      <c r="G445" s="109">
        <f>D445*F445</f>
        <v>750</v>
      </c>
      <c r="H445" s="109">
        <f>G445*12</f>
        <v>9000</v>
      </c>
      <c r="I445" s="237"/>
      <c r="J445" s="237"/>
      <c r="K445" s="237"/>
      <c r="L445" s="237"/>
      <c r="M445" s="237"/>
      <c r="N445" s="175"/>
    </row>
    <row r="446" spans="1:18" s="238" customFormat="1" ht="15.75" x14ac:dyDescent="0.25">
      <c r="A446" s="240"/>
      <c r="B446" s="185">
        <v>4</v>
      </c>
      <c r="C446" s="241" t="s">
        <v>283</v>
      </c>
      <c r="D446" s="242">
        <f>SUM(D447:D451)</f>
        <v>8</v>
      </c>
      <c r="E446" s="242"/>
      <c r="F446" s="109"/>
      <c r="G446" s="243">
        <f>SUM(G447:G451)</f>
        <v>6400</v>
      </c>
      <c r="H446" s="243">
        <f>SUM(H447:H451)</f>
        <v>76800</v>
      </c>
      <c r="I446" s="237"/>
      <c r="J446" s="237"/>
      <c r="K446" s="237"/>
      <c r="L446" s="237"/>
      <c r="M446" s="237"/>
      <c r="N446" s="175"/>
    </row>
    <row r="447" spans="1:18" s="239" customFormat="1" ht="15.75" x14ac:dyDescent="0.25">
      <c r="A447" s="237"/>
      <c r="B447" s="176"/>
      <c r="C447" s="107" t="s">
        <v>76</v>
      </c>
      <c r="D447" s="140">
        <v>1</v>
      </c>
      <c r="E447" s="108">
        <v>1.1000000000000001</v>
      </c>
      <c r="F447" s="109">
        <f t="shared" ref="F447:F451" si="131">E447*1000</f>
        <v>1100</v>
      </c>
      <c r="G447" s="109">
        <f>D447*F447</f>
        <v>1100</v>
      </c>
      <c r="H447" s="109">
        <f t="shared" ref="H447:H451" si="132">G447*12</f>
        <v>13200</v>
      </c>
      <c r="I447" s="237"/>
      <c r="J447" s="237"/>
      <c r="K447" s="237"/>
      <c r="L447" s="237"/>
      <c r="M447" s="237"/>
      <c r="N447" s="175"/>
      <c r="Q447" s="239">
        <v>1</v>
      </c>
    </row>
    <row r="448" spans="1:18" s="239" customFormat="1" ht="15.75" x14ac:dyDescent="0.25">
      <c r="A448" s="237"/>
      <c r="B448" s="176"/>
      <c r="C448" s="107" t="s">
        <v>3</v>
      </c>
      <c r="D448" s="140">
        <f>SUM(I448:N448)</f>
        <v>2</v>
      </c>
      <c r="E448" s="108">
        <v>0.85</v>
      </c>
      <c r="F448" s="109">
        <f t="shared" si="131"/>
        <v>850</v>
      </c>
      <c r="G448" s="109">
        <f>D448*F448</f>
        <v>1700</v>
      </c>
      <c r="H448" s="109">
        <f t="shared" si="132"/>
        <v>20400</v>
      </c>
      <c r="I448" s="237">
        <v>1</v>
      </c>
      <c r="J448" s="237">
        <v>1</v>
      </c>
      <c r="K448" s="237"/>
      <c r="L448" s="237"/>
      <c r="M448" s="237"/>
      <c r="N448" s="175"/>
    </row>
    <row r="449" spans="1:18" s="239" customFormat="1" ht="15.75" x14ac:dyDescent="0.25">
      <c r="A449" s="237"/>
      <c r="B449" s="176"/>
      <c r="C449" s="107" t="s">
        <v>4</v>
      </c>
      <c r="D449" s="140">
        <f>SUM(I449:N449)</f>
        <v>2</v>
      </c>
      <c r="E449" s="108">
        <v>0.75</v>
      </c>
      <c r="F449" s="109">
        <f t="shared" si="131"/>
        <v>750</v>
      </c>
      <c r="G449" s="109">
        <f>D449*F449</f>
        <v>1500</v>
      </c>
      <c r="H449" s="109">
        <f t="shared" si="132"/>
        <v>18000</v>
      </c>
      <c r="I449" s="237">
        <v>1</v>
      </c>
      <c r="J449" s="237">
        <v>1</v>
      </c>
      <c r="K449" s="237"/>
      <c r="L449" s="237"/>
      <c r="M449" s="237"/>
      <c r="N449" s="175"/>
      <c r="O449" s="239">
        <v>2</v>
      </c>
    </row>
    <row r="450" spans="1:18" s="239" customFormat="1" ht="15.75" x14ac:dyDescent="0.25">
      <c r="A450" s="237"/>
      <c r="B450" s="176"/>
      <c r="C450" s="107" t="s">
        <v>8</v>
      </c>
      <c r="D450" s="140">
        <f>SUM(I450:N450)</f>
        <v>2</v>
      </c>
      <c r="E450" s="108">
        <v>0.65</v>
      </c>
      <c r="F450" s="109">
        <f t="shared" si="131"/>
        <v>650</v>
      </c>
      <c r="G450" s="109">
        <f>D450*F450</f>
        <v>1300</v>
      </c>
      <c r="H450" s="109">
        <f t="shared" si="132"/>
        <v>15600</v>
      </c>
      <c r="I450" s="237">
        <v>1</v>
      </c>
      <c r="J450" s="237">
        <v>1</v>
      </c>
      <c r="K450" s="237"/>
      <c r="L450" s="237"/>
      <c r="M450" s="237"/>
      <c r="N450" s="175"/>
      <c r="O450" s="239">
        <v>1</v>
      </c>
    </row>
    <row r="451" spans="1:18" s="239" customFormat="1" ht="15.75" x14ac:dyDescent="0.25">
      <c r="A451" s="178"/>
      <c r="B451" s="176"/>
      <c r="C451" s="107" t="s">
        <v>11</v>
      </c>
      <c r="D451" s="140">
        <v>1</v>
      </c>
      <c r="E451" s="108">
        <v>0.8</v>
      </c>
      <c r="F451" s="109">
        <f t="shared" si="131"/>
        <v>800</v>
      </c>
      <c r="G451" s="109">
        <f>D451*F451</f>
        <v>800</v>
      </c>
      <c r="H451" s="109">
        <f t="shared" si="132"/>
        <v>9600</v>
      </c>
      <c r="I451" s="237"/>
      <c r="J451" s="237"/>
      <c r="K451" s="237"/>
      <c r="L451" s="237"/>
      <c r="M451" s="237"/>
      <c r="N451" s="175"/>
      <c r="R451" s="239">
        <v>1</v>
      </c>
    </row>
    <row r="452" spans="1:18" s="238" customFormat="1" ht="15.75" x14ac:dyDescent="0.25">
      <c r="A452" s="240"/>
      <c r="B452" s="185">
        <v>5</v>
      </c>
      <c r="C452" s="241" t="s">
        <v>284</v>
      </c>
      <c r="D452" s="242">
        <f>SUM(D453:D456)</f>
        <v>7</v>
      </c>
      <c r="E452" s="242"/>
      <c r="F452" s="109"/>
      <c r="G452" s="243">
        <f>SUM(G453:G456)</f>
        <v>5500</v>
      </c>
      <c r="H452" s="243">
        <f>SUM(H453:H456)</f>
        <v>66000</v>
      </c>
      <c r="I452" s="237"/>
      <c r="J452" s="237"/>
      <c r="K452" s="237"/>
      <c r="L452" s="237"/>
      <c r="M452" s="237"/>
      <c r="N452" s="175"/>
    </row>
    <row r="453" spans="1:18" s="239" customFormat="1" ht="15.75" x14ac:dyDescent="0.25">
      <c r="A453" s="237"/>
      <c r="B453" s="176"/>
      <c r="C453" s="107" t="s">
        <v>76</v>
      </c>
      <c r="D453" s="140">
        <v>1</v>
      </c>
      <c r="E453" s="108">
        <v>1.1000000000000001</v>
      </c>
      <c r="F453" s="109">
        <f>E453*1000</f>
        <v>1100</v>
      </c>
      <c r="G453" s="109">
        <f>D453*F453</f>
        <v>1100</v>
      </c>
      <c r="H453" s="109">
        <f>G453*12</f>
        <v>13200</v>
      </c>
      <c r="I453" s="237"/>
      <c r="J453" s="237"/>
      <c r="K453" s="237"/>
      <c r="L453" s="237"/>
      <c r="M453" s="237"/>
      <c r="N453" s="175"/>
    </row>
    <row r="454" spans="1:18" s="239" customFormat="1" ht="15.75" x14ac:dyDescent="0.25">
      <c r="A454" s="237"/>
      <c r="B454" s="176"/>
      <c r="C454" s="107" t="s">
        <v>3</v>
      </c>
      <c r="D454" s="140">
        <v>1</v>
      </c>
      <c r="E454" s="108">
        <v>0.85</v>
      </c>
      <c r="F454" s="109">
        <f>E454*1000</f>
        <v>850</v>
      </c>
      <c r="G454" s="109">
        <f>D454*F454</f>
        <v>850</v>
      </c>
      <c r="H454" s="109">
        <f>G454*12</f>
        <v>10200</v>
      </c>
      <c r="I454" s="237"/>
      <c r="J454" s="237"/>
      <c r="K454" s="237"/>
      <c r="L454" s="237"/>
      <c r="M454" s="237"/>
      <c r="N454" s="175"/>
    </row>
    <row r="455" spans="1:18" s="239" customFormat="1" ht="15.75" x14ac:dyDescent="0.25">
      <c r="A455" s="237"/>
      <c r="B455" s="176"/>
      <c r="C455" s="107" t="s">
        <v>7</v>
      </c>
      <c r="D455" s="140">
        <v>3</v>
      </c>
      <c r="E455" s="108">
        <v>0.75</v>
      </c>
      <c r="F455" s="109">
        <f>E455*1000</f>
        <v>750</v>
      </c>
      <c r="G455" s="109">
        <f>D455*F455</f>
        <v>2250</v>
      </c>
      <c r="H455" s="109">
        <f>G455*12</f>
        <v>27000</v>
      </c>
      <c r="I455" s="237"/>
      <c r="J455" s="237"/>
      <c r="K455" s="237"/>
      <c r="L455" s="237"/>
      <c r="M455" s="237"/>
      <c r="N455" s="175"/>
    </row>
    <row r="456" spans="1:18" s="239" customFormat="1" ht="15.75" x14ac:dyDescent="0.25">
      <c r="A456" s="237"/>
      <c r="B456" s="176"/>
      <c r="C456" s="107" t="s">
        <v>8</v>
      </c>
      <c r="D456" s="140">
        <v>2</v>
      </c>
      <c r="E456" s="108">
        <v>0.65</v>
      </c>
      <c r="F456" s="109">
        <f>E456*1000</f>
        <v>650</v>
      </c>
      <c r="G456" s="109">
        <f>D456*F456</f>
        <v>1300</v>
      </c>
      <c r="H456" s="109">
        <f>G456*12</f>
        <v>15600</v>
      </c>
      <c r="I456" s="237"/>
      <c r="J456" s="237"/>
      <c r="K456" s="237"/>
      <c r="L456" s="237"/>
      <c r="M456" s="237"/>
      <c r="N456" s="175"/>
    </row>
    <row r="457" spans="1:18" s="238" customFormat="1" ht="45" x14ac:dyDescent="0.25">
      <c r="A457" s="240"/>
      <c r="B457" s="208" t="s">
        <v>177</v>
      </c>
      <c r="C457" s="236" t="s">
        <v>285</v>
      </c>
      <c r="D457" s="208">
        <f>SUM(D458:D464)</f>
        <v>20</v>
      </c>
      <c r="E457" s="208"/>
      <c r="F457" s="211"/>
      <c r="G457" s="211">
        <f>SUM(G458:G464)</f>
        <v>15850</v>
      </c>
      <c r="H457" s="211">
        <f>SUM(H458:H464)</f>
        <v>190200</v>
      </c>
      <c r="I457" s="237"/>
      <c r="J457" s="237"/>
      <c r="K457" s="237"/>
      <c r="L457" s="237"/>
      <c r="M457" s="237"/>
      <c r="N457" s="175"/>
    </row>
    <row r="458" spans="1:18" s="239" customFormat="1" ht="15.75" x14ac:dyDescent="0.25">
      <c r="A458" s="237"/>
      <c r="B458" s="176"/>
      <c r="C458" s="107" t="s">
        <v>71</v>
      </c>
      <c r="D458" s="140">
        <v>1</v>
      </c>
      <c r="E458" s="108">
        <v>1.8</v>
      </c>
      <c r="F458" s="109">
        <f>E458*1000</f>
        <v>1800</v>
      </c>
      <c r="G458" s="109">
        <f t="shared" ref="G458:G464" si="133">D458*F458</f>
        <v>1800</v>
      </c>
      <c r="H458" s="109">
        <f t="shared" ref="H458:H464" si="134">G458*12</f>
        <v>21600</v>
      </c>
      <c r="I458" s="237"/>
      <c r="J458" s="237"/>
      <c r="K458" s="237"/>
      <c r="L458" s="237"/>
      <c r="M458" s="237"/>
      <c r="N458" s="175"/>
      <c r="P458" s="239">
        <v>5</v>
      </c>
    </row>
    <row r="459" spans="1:18" s="239" customFormat="1" ht="15.75" x14ac:dyDescent="0.25">
      <c r="A459" s="237"/>
      <c r="B459" s="176"/>
      <c r="C459" s="190" t="s">
        <v>72</v>
      </c>
      <c r="D459" s="140">
        <v>1</v>
      </c>
      <c r="E459" s="108">
        <v>0.7</v>
      </c>
      <c r="F459" s="109">
        <f>E459*1000</f>
        <v>700</v>
      </c>
      <c r="G459" s="109">
        <f t="shared" si="133"/>
        <v>700</v>
      </c>
      <c r="H459" s="109">
        <f t="shared" si="134"/>
        <v>8400</v>
      </c>
      <c r="I459" s="237"/>
      <c r="J459" s="237"/>
      <c r="K459" s="237"/>
      <c r="L459" s="237"/>
      <c r="M459" s="237"/>
      <c r="N459" s="175"/>
    </row>
    <row r="460" spans="1:18" s="239" customFormat="1" ht="15.75" x14ac:dyDescent="0.25">
      <c r="A460" s="237"/>
      <c r="B460" s="176"/>
      <c r="C460" s="107" t="s">
        <v>10</v>
      </c>
      <c r="D460" s="140">
        <f>1+1</f>
        <v>2</v>
      </c>
      <c r="E460" s="108">
        <v>0.8</v>
      </c>
      <c r="F460" s="109">
        <f>E460*1000</f>
        <v>800</v>
      </c>
      <c r="G460" s="109">
        <f t="shared" si="133"/>
        <v>1600</v>
      </c>
      <c r="H460" s="109">
        <f t="shared" si="134"/>
        <v>19200</v>
      </c>
      <c r="I460" s="237"/>
      <c r="J460" s="237"/>
      <c r="K460" s="237"/>
      <c r="L460" s="237"/>
      <c r="M460" s="237"/>
      <c r="N460" s="175"/>
      <c r="R460" s="239">
        <v>1</v>
      </c>
    </row>
    <row r="461" spans="1:18" s="239" customFormat="1" ht="15.75" x14ac:dyDescent="0.25">
      <c r="A461" s="237"/>
      <c r="B461" s="176"/>
      <c r="C461" s="190" t="s">
        <v>90</v>
      </c>
      <c r="D461" s="140">
        <v>1</v>
      </c>
      <c r="E461" s="108">
        <v>0.9</v>
      </c>
      <c r="F461" s="109">
        <f t="shared" ref="F461:F464" si="135">E461*1000</f>
        <v>900</v>
      </c>
      <c r="G461" s="109">
        <f t="shared" si="133"/>
        <v>900</v>
      </c>
      <c r="H461" s="109">
        <f t="shared" si="134"/>
        <v>10800</v>
      </c>
      <c r="I461" s="237"/>
      <c r="J461" s="237"/>
      <c r="K461" s="237"/>
      <c r="L461" s="237"/>
      <c r="M461" s="237"/>
      <c r="N461" s="175"/>
    </row>
    <row r="462" spans="1:18" s="239" customFormat="1" ht="15.75" x14ac:dyDescent="0.25">
      <c r="A462" s="237" t="s">
        <v>232</v>
      </c>
      <c r="B462" s="176"/>
      <c r="C462" s="107" t="s">
        <v>3</v>
      </c>
      <c r="D462" s="140">
        <f>SUM(I462:N462)</f>
        <v>3</v>
      </c>
      <c r="E462" s="108">
        <v>0.85</v>
      </c>
      <c r="F462" s="109">
        <f t="shared" si="135"/>
        <v>850</v>
      </c>
      <c r="G462" s="109">
        <f t="shared" si="133"/>
        <v>2550</v>
      </c>
      <c r="H462" s="109">
        <f t="shared" si="134"/>
        <v>30600</v>
      </c>
      <c r="I462" s="237">
        <v>1</v>
      </c>
      <c r="J462" s="237">
        <v>1</v>
      </c>
      <c r="K462" s="237">
        <v>1</v>
      </c>
      <c r="L462" s="237"/>
      <c r="M462" s="237"/>
      <c r="N462" s="175"/>
    </row>
    <row r="463" spans="1:18" s="239" customFormat="1" ht="15.75" x14ac:dyDescent="0.25">
      <c r="A463" s="237" t="s">
        <v>232</v>
      </c>
      <c r="B463" s="176"/>
      <c r="C463" s="107" t="s">
        <v>77</v>
      </c>
      <c r="D463" s="140">
        <f>SUM(I463:N463)</f>
        <v>5</v>
      </c>
      <c r="E463" s="108">
        <v>0.75</v>
      </c>
      <c r="F463" s="109">
        <f t="shared" si="135"/>
        <v>750</v>
      </c>
      <c r="G463" s="109">
        <f t="shared" si="133"/>
        <v>3750</v>
      </c>
      <c r="H463" s="109">
        <f t="shared" si="134"/>
        <v>45000</v>
      </c>
      <c r="I463" s="237">
        <v>2</v>
      </c>
      <c r="J463" s="237">
        <v>1</v>
      </c>
      <c r="K463" s="237">
        <v>2</v>
      </c>
      <c r="L463" s="237"/>
      <c r="M463" s="237"/>
      <c r="N463" s="175"/>
      <c r="O463" s="239">
        <v>1</v>
      </c>
    </row>
    <row r="464" spans="1:18" s="239" customFormat="1" ht="15.75" x14ac:dyDescent="0.25">
      <c r="A464" s="237" t="s">
        <v>232</v>
      </c>
      <c r="B464" s="176"/>
      <c r="C464" s="107" t="s">
        <v>8</v>
      </c>
      <c r="D464" s="140">
        <f>SUM(I464:N464)</f>
        <v>7</v>
      </c>
      <c r="E464" s="108">
        <v>0.65</v>
      </c>
      <c r="F464" s="109">
        <f t="shared" si="135"/>
        <v>650</v>
      </c>
      <c r="G464" s="109">
        <f t="shared" si="133"/>
        <v>4550</v>
      </c>
      <c r="H464" s="109">
        <f t="shared" si="134"/>
        <v>54600</v>
      </c>
      <c r="I464" s="237"/>
      <c r="J464" s="237">
        <v>1</v>
      </c>
      <c r="K464" s="237"/>
      <c r="L464" s="237">
        <v>3</v>
      </c>
      <c r="M464" s="237">
        <v>2</v>
      </c>
      <c r="N464" s="175">
        <v>1</v>
      </c>
      <c r="O464" s="239">
        <v>3</v>
      </c>
    </row>
    <row r="465" spans="1:18" s="238" customFormat="1" ht="15.75" x14ac:dyDescent="0.25">
      <c r="A465" s="240"/>
      <c r="B465" s="185">
        <v>1</v>
      </c>
      <c r="C465" s="241" t="s">
        <v>286</v>
      </c>
      <c r="D465" s="242">
        <f>SUM(D466:D469)</f>
        <v>6</v>
      </c>
      <c r="E465" s="242"/>
      <c r="F465" s="109"/>
      <c r="G465" s="243">
        <f>SUM(G466:G469)</f>
        <v>5000</v>
      </c>
      <c r="H465" s="243">
        <f>SUM(H466:H469)</f>
        <v>60000</v>
      </c>
      <c r="I465" s="237"/>
      <c r="J465" s="237"/>
      <c r="K465" s="237"/>
      <c r="L465" s="237"/>
      <c r="M465" s="237"/>
      <c r="N465" s="175"/>
    </row>
    <row r="466" spans="1:18" s="239" customFormat="1" ht="15.75" x14ac:dyDescent="0.25">
      <c r="A466" s="237"/>
      <c r="B466" s="176"/>
      <c r="C466" s="107" t="s">
        <v>76</v>
      </c>
      <c r="D466" s="140">
        <v>1</v>
      </c>
      <c r="E466" s="108">
        <v>1.1000000000000001</v>
      </c>
      <c r="F466" s="109">
        <f t="shared" ref="F466:F469" si="136">E466*1000</f>
        <v>1100</v>
      </c>
      <c r="G466" s="109">
        <f t="shared" ref="G466:G469" si="137">D466*F466</f>
        <v>1100</v>
      </c>
      <c r="H466" s="109">
        <f t="shared" ref="H466:H469" si="138">G466*12</f>
        <v>13200</v>
      </c>
      <c r="I466" s="237"/>
      <c r="J466" s="237"/>
      <c r="K466" s="237"/>
      <c r="L466" s="237"/>
      <c r="M466" s="237"/>
      <c r="N466" s="175"/>
      <c r="Q466" s="239">
        <v>1</v>
      </c>
    </row>
    <row r="467" spans="1:18" s="239" customFormat="1" ht="15.75" x14ac:dyDescent="0.25">
      <c r="A467" s="237"/>
      <c r="B467" s="176"/>
      <c r="C467" s="107" t="s">
        <v>3</v>
      </c>
      <c r="D467" s="140">
        <f>SUM(I467:N467)</f>
        <v>1</v>
      </c>
      <c r="E467" s="108">
        <v>0.85</v>
      </c>
      <c r="F467" s="109">
        <f t="shared" si="136"/>
        <v>850</v>
      </c>
      <c r="G467" s="109">
        <f t="shared" si="137"/>
        <v>850</v>
      </c>
      <c r="H467" s="109">
        <f t="shared" si="138"/>
        <v>10200</v>
      </c>
      <c r="I467" s="237">
        <v>1</v>
      </c>
      <c r="J467" s="237"/>
      <c r="K467" s="237"/>
      <c r="L467" s="237"/>
      <c r="M467" s="237"/>
      <c r="N467" s="175"/>
    </row>
    <row r="468" spans="1:18" s="239" customFormat="1" ht="15.75" x14ac:dyDescent="0.25">
      <c r="A468" s="237"/>
      <c r="B468" s="176"/>
      <c r="C468" s="107" t="s">
        <v>4</v>
      </c>
      <c r="D468" s="140">
        <f>SUM(I468:N468)</f>
        <v>3</v>
      </c>
      <c r="E468" s="108">
        <v>0.75</v>
      </c>
      <c r="F468" s="109">
        <f t="shared" si="136"/>
        <v>750</v>
      </c>
      <c r="G468" s="109">
        <f t="shared" si="137"/>
        <v>2250</v>
      </c>
      <c r="H468" s="109">
        <f t="shared" si="138"/>
        <v>27000</v>
      </c>
      <c r="I468" s="237">
        <v>1</v>
      </c>
      <c r="J468" s="237">
        <v>2</v>
      </c>
      <c r="K468" s="237"/>
      <c r="L468" s="237"/>
      <c r="M468" s="237"/>
      <c r="N468" s="175"/>
      <c r="R468" s="239">
        <v>1</v>
      </c>
    </row>
    <row r="469" spans="1:18" s="239" customFormat="1" ht="15.75" x14ac:dyDescent="0.25">
      <c r="A469" s="237"/>
      <c r="B469" s="176"/>
      <c r="C469" s="107" t="s">
        <v>11</v>
      </c>
      <c r="D469" s="140">
        <v>1</v>
      </c>
      <c r="E469" s="108">
        <v>0.8</v>
      </c>
      <c r="F469" s="109">
        <f t="shared" si="136"/>
        <v>800</v>
      </c>
      <c r="G469" s="109">
        <f t="shared" si="137"/>
        <v>800</v>
      </c>
      <c r="H469" s="109">
        <f t="shared" si="138"/>
        <v>9600</v>
      </c>
      <c r="I469" s="237"/>
      <c r="J469" s="237"/>
      <c r="K469" s="237"/>
      <c r="L469" s="237"/>
      <c r="M469" s="237"/>
      <c r="N469" s="175"/>
      <c r="R469" s="239">
        <v>1</v>
      </c>
    </row>
    <row r="470" spans="1:18" s="238" customFormat="1" ht="15.75" x14ac:dyDescent="0.25">
      <c r="A470" s="240"/>
      <c r="B470" s="185">
        <v>2</v>
      </c>
      <c r="C470" s="241" t="s">
        <v>287</v>
      </c>
      <c r="D470" s="242">
        <f>SUM(D471:D474)</f>
        <v>6</v>
      </c>
      <c r="E470" s="242"/>
      <c r="F470" s="109"/>
      <c r="G470" s="243">
        <f>SUM(G471:G474)</f>
        <v>5000</v>
      </c>
      <c r="H470" s="243">
        <f>SUM(H471:H474)</f>
        <v>60000</v>
      </c>
      <c r="I470" s="237"/>
      <c r="J470" s="237"/>
      <c r="K470" s="237"/>
      <c r="L470" s="237"/>
      <c r="M470" s="237"/>
      <c r="N470" s="175"/>
    </row>
    <row r="471" spans="1:18" s="239" customFormat="1" ht="15.75" x14ac:dyDescent="0.25">
      <c r="A471" s="237"/>
      <c r="B471" s="176"/>
      <c r="C471" s="107" t="s">
        <v>76</v>
      </c>
      <c r="D471" s="140">
        <v>1</v>
      </c>
      <c r="E471" s="108">
        <v>1.1000000000000001</v>
      </c>
      <c r="F471" s="109">
        <f t="shared" ref="F471:F474" si="139">E471*1000</f>
        <v>1100</v>
      </c>
      <c r="G471" s="109">
        <f t="shared" ref="G471:G474" si="140">D471*F471</f>
        <v>1100</v>
      </c>
      <c r="H471" s="109">
        <f t="shared" ref="H471:H474" si="141">G471*12</f>
        <v>13200</v>
      </c>
      <c r="I471" s="237"/>
      <c r="J471" s="237"/>
      <c r="K471" s="237"/>
      <c r="L471" s="237"/>
      <c r="M471" s="237"/>
      <c r="N471" s="175"/>
      <c r="Q471" s="239">
        <v>1</v>
      </c>
    </row>
    <row r="472" spans="1:18" s="239" customFormat="1" ht="15.75" x14ac:dyDescent="0.25">
      <c r="A472" s="237"/>
      <c r="B472" s="176"/>
      <c r="C472" s="107" t="s">
        <v>3</v>
      </c>
      <c r="D472" s="140">
        <f>SUM(I472:N472)</f>
        <v>1</v>
      </c>
      <c r="E472" s="108">
        <v>0.85</v>
      </c>
      <c r="F472" s="109">
        <f t="shared" si="139"/>
        <v>850</v>
      </c>
      <c r="G472" s="109">
        <f t="shared" si="140"/>
        <v>850</v>
      </c>
      <c r="H472" s="109">
        <f t="shared" si="141"/>
        <v>10200</v>
      </c>
      <c r="I472" s="237">
        <v>1</v>
      </c>
      <c r="J472" s="237"/>
      <c r="K472" s="237"/>
      <c r="L472" s="237"/>
      <c r="M472" s="237"/>
      <c r="N472" s="175"/>
    </row>
    <row r="473" spans="1:18" s="239" customFormat="1" ht="15.75" x14ac:dyDescent="0.25">
      <c r="A473" s="237"/>
      <c r="B473" s="176"/>
      <c r="C473" s="107" t="s">
        <v>4</v>
      </c>
      <c r="D473" s="140">
        <f>SUM(I473:N473)</f>
        <v>3</v>
      </c>
      <c r="E473" s="108">
        <v>0.75</v>
      </c>
      <c r="F473" s="109">
        <f t="shared" si="139"/>
        <v>750</v>
      </c>
      <c r="G473" s="109">
        <f t="shared" si="140"/>
        <v>2250</v>
      </c>
      <c r="H473" s="109">
        <f t="shared" si="141"/>
        <v>27000</v>
      </c>
      <c r="I473" s="237">
        <v>1</v>
      </c>
      <c r="J473" s="237">
        <v>2</v>
      </c>
      <c r="K473" s="237"/>
      <c r="L473" s="237"/>
      <c r="M473" s="237"/>
      <c r="N473" s="175"/>
    </row>
    <row r="474" spans="1:18" s="6" customFormat="1" x14ac:dyDescent="0.25">
      <c r="A474" s="178"/>
      <c r="B474" s="176"/>
      <c r="C474" s="107" t="s">
        <v>11</v>
      </c>
      <c r="D474" s="245">
        <v>1</v>
      </c>
      <c r="E474" s="108">
        <v>0.8</v>
      </c>
      <c r="F474" s="109">
        <f t="shared" si="139"/>
        <v>800</v>
      </c>
      <c r="G474" s="109">
        <f t="shared" si="140"/>
        <v>800</v>
      </c>
      <c r="H474" s="109">
        <f t="shared" si="141"/>
        <v>9600</v>
      </c>
      <c r="I474" s="246"/>
      <c r="J474" s="246"/>
      <c r="K474" s="246"/>
      <c r="L474" s="246"/>
      <c r="M474" s="246"/>
      <c r="N474" s="175"/>
      <c r="R474" s="6">
        <v>1</v>
      </c>
    </row>
    <row r="475" spans="1:18" s="238" customFormat="1" ht="15.75" x14ac:dyDescent="0.25">
      <c r="A475" s="240"/>
      <c r="B475" s="185">
        <v>3</v>
      </c>
      <c r="C475" s="241" t="s">
        <v>288</v>
      </c>
      <c r="D475" s="242">
        <f>SUM(D476:D478)</f>
        <v>5</v>
      </c>
      <c r="E475" s="242"/>
      <c r="F475" s="109"/>
      <c r="G475" s="243">
        <f>SUM(G476:G478)</f>
        <v>4200</v>
      </c>
      <c r="H475" s="243">
        <f>SUM(H476:H478)</f>
        <v>50400</v>
      </c>
      <c r="I475" s="237"/>
      <c r="J475" s="237"/>
      <c r="K475" s="237"/>
      <c r="L475" s="237"/>
      <c r="M475" s="237"/>
      <c r="N475" s="175"/>
    </row>
    <row r="476" spans="1:18" s="239" customFormat="1" ht="15.75" x14ac:dyDescent="0.25">
      <c r="A476" s="237"/>
      <c r="B476" s="176"/>
      <c r="C476" s="107" t="s">
        <v>76</v>
      </c>
      <c r="D476" s="140">
        <v>1</v>
      </c>
      <c r="E476" s="108">
        <v>1.1000000000000001</v>
      </c>
      <c r="F476" s="109">
        <f t="shared" ref="F476:F478" si="142">E476*1000</f>
        <v>1100</v>
      </c>
      <c r="G476" s="109">
        <f t="shared" ref="G476:G478" si="143">D476*F476</f>
        <v>1100</v>
      </c>
      <c r="H476" s="109">
        <f t="shared" ref="H476:H478" si="144">G476*12</f>
        <v>13200</v>
      </c>
      <c r="I476" s="237"/>
      <c r="J476" s="237"/>
      <c r="K476" s="237"/>
      <c r="L476" s="237"/>
      <c r="M476" s="237"/>
      <c r="N476" s="175"/>
      <c r="Q476" s="239">
        <v>1</v>
      </c>
    </row>
    <row r="477" spans="1:18" s="239" customFormat="1" ht="15.75" x14ac:dyDescent="0.25">
      <c r="A477" s="237"/>
      <c r="B477" s="176"/>
      <c r="C477" s="107" t="s">
        <v>19</v>
      </c>
      <c r="D477" s="140">
        <f>SUM(I477:N477)</f>
        <v>1</v>
      </c>
      <c r="E477" s="108">
        <v>0.85</v>
      </c>
      <c r="F477" s="109">
        <f t="shared" si="142"/>
        <v>850</v>
      </c>
      <c r="G477" s="109">
        <f t="shared" si="143"/>
        <v>850</v>
      </c>
      <c r="H477" s="109">
        <f t="shared" si="144"/>
        <v>10200</v>
      </c>
      <c r="I477" s="237">
        <v>1</v>
      </c>
      <c r="J477" s="237"/>
      <c r="K477" s="237"/>
      <c r="L477" s="237"/>
      <c r="M477" s="237"/>
      <c r="N477" s="175"/>
    </row>
    <row r="478" spans="1:18" s="239" customFormat="1" ht="15.75" x14ac:dyDescent="0.25">
      <c r="A478" s="237"/>
      <c r="B478" s="176"/>
      <c r="C478" s="107" t="s">
        <v>4</v>
      </c>
      <c r="D478" s="140">
        <f>SUM(I478:N478)</f>
        <v>3</v>
      </c>
      <c r="E478" s="108">
        <v>0.75</v>
      </c>
      <c r="F478" s="109">
        <f t="shared" si="142"/>
        <v>750</v>
      </c>
      <c r="G478" s="109">
        <f t="shared" si="143"/>
        <v>2250</v>
      </c>
      <c r="H478" s="109">
        <f t="shared" si="144"/>
        <v>27000</v>
      </c>
      <c r="I478" s="237">
        <v>1</v>
      </c>
      <c r="J478" s="237">
        <v>2</v>
      </c>
      <c r="K478" s="237"/>
      <c r="L478" s="237"/>
      <c r="M478" s="237"/>
      <c r="N478" s="175"/>
      <c r="R478" s="239">
        <v>2</v>
      </c>
    </row>
    <row r="479" spans="1:18" s="238" customFormat="1" ht="15.75" x14ac:dyDescent="0.25">
      <c r="A479" s="240"/>
      <c r="B479" s="185">
        <v>4</v>
      </c>
      <c r="C479" s="241" t="s">
        <v>289</v>
      </c>
      <c r="D479" s="242">
        <f>SUM(D480:D484)</f>
        <v>7</v>
      </c>
      <c r="E479" s="242"/>
      <c r="F479" s="109"/>
      <c r="G479" s="243">
        <f>SUM(G480:G484)</f>
        <v>5650</v>
      </c>
      <c r="H479" s="243">
        <f>SUM(H480:H484)</f>
        <v>67800</v>
      </c>
      <c r="I479" s="237"/>
      <c r="J479" s="237"/>
      <c r="K479" s="237"/>
      <c r="L479" s="237"/>
      <c r="M479" s="237"/>
      <c r="N479" s="175"/>
    </row>
    <row r="480" spans="1:18" s="239" customFormat="1" ht="15.75" x14ac:dyDescent="0.25">
      <c r="A480" s="237"/>
      <c r="B480" s="176"/>
      <c r="C480" s="107" t="s">
        <v>76</v>
      </c>
      <c r="D480" s="140">
        <v>1</v>
      </c>
      <c r="E480" s="108">
        <v>1.1000000000000001</v>
      </c>
      <c r="F480" s="109">
        <f t="shared" ref="F480:F484" si="145">E480*1000</f>
        <v>1100</v>
      </c>
      <c r="G480" s="109">
        <f t="shared" ref="G480:G484" si="146">D480*F480</f>
        <v>1100</v>
      </c>
      <c r="H480" s="109">
        <f t="shared" ref="H480:H484" si="147">G480*12</f>
        <v>13200</v>
      </c>
      <c r="I480" s="237"/>
      <c r="J480" s="237"/>
      <c r="K480" s="237"/>
      <c r="L480" s="237"/>
      <c r="M480" s="237"/>
      <c r="N480" s="175"/>
      <c r="Q480" s="239">
        <v>1</v>
      </c>
    </row>
    <row r="481" spans="1:18" s="239" customFormat="1" ht="15.75" x14ac:dyDescent="0.25">
      <c r="A481" s="237"/>
      <c r="B481" s="176"/>
      <c r="C481" s="107" t="s">
        <v>3</v>
      </c>
      <c r="D481" s="140">
        <f>SUM(I481:N481)</f>
        <v>1</v>
      </c>
      <c r="E481" s="108">
        <v>0.85</v>
      </c>
      <c r="F481" s="109">
        <f t="shared" si="145"/>
        <v>850</v>
      </c>
      <c r="G481" s="109">
        <f t="shared" si="146"/>
        <v>850</v>
      </c>
      <c r="H481" s="109">
        <f t="shared" si="147"/>
        <v>10200</v>
      </c>
      <c r="I481" s="237">
        <v>1</v>
      </c>
      <c r="J481" s="237"/>
      <c r="K481" s="237"/>
      <c r="L481" s="237"/>
      <c r="M481" s="237"/>
      <c r="N481" s="175"/>
      <c r="O481" s="239">
        <v>1</v>
      </c>
    </row>
    <row r="482" spans="1:18" s="239" customFormat="1" ht="15.75" x14ac:dyDescent="0.25">
      <c r="A482" s="237"/>
      <c r="B482" s="176"/>
      <c r="C482" s="107" t="s">
        <v>4</v>
      </c>
      <c r="D482" s="140">
        <f>SUM(I482:N482)</f>
        <v>3</v>
      </c>
      <c r="E482" s="108">
        <v>0.75</v>
      </c>
      <c r="F482" s="109">
        <f t="shared" si="145"/>
        <v>750</v>
      </c>
      <c r="G482" s="109">
        <f t="shared" si="146"/>
        <v>2250</v>
      </c>
      <c r="H482" s="109">
        <f t="shared" si="147"/>
        <v>27000</v>
      </c>
      <c r="I482" s="237">
        <v>1</v>
      </c>
      <c r="J482" s="237">
        <v>2</v>
      </c>
      <c r="K482" s="237"/>
      <c r="L482" s="237"/>
      <c r="M482" s="237"/>
      <c r="N482" s="175"/>
      <c r="O482" s="239">
        <v>1</v>
      </c>
    </row>
    <row r="483" spans="1:18" s="239" customFormat="1" ht="15.75" x14ac:dyDescent="0.25">
      <c r="A483" s="237"/>
      <c r="B483" s="176"/>
      <c r="C483" s="107" t="s">
        <v>8</v>
      </c>
      <c r="D483" s="140">
        <f>SUM(I483:N483)</f>
        <v>1</v>
      </c>
      <c r="E483" s="108">
        <v>0.65</v>
      </c>
      <c r="F483" s="109">
        <f t="shared" si="145"/>
        <v>650</v>
      </c>
      <c r="G483" s="109">
        <f t="shared" si="146"/>
        <v>650</v>
      </c>
      <c r="H483" s="109">
        <f t="shared" si="147"/>
        <v>7800</v>
      </c>
      <c r="I483" s="237">
        <v>1</v>
      </c>
      <c r="J483" s="237"/>
      <c r="K483" s="237"/>
      <c r="L483" s="237"/>
      <c r="M483" s="237"/>
      <c r="N483" s="175"/>
      <c r="O483" s="239">
        <v>1</v>
      </c>
    </row>
    <row r="484" spans="1:18" s="239" customFormat="1" ht="15.75" x14ac:dyDescent="0.25">
      <c r="A484" s="237"/>
      <c r="B484" s="176"/>
      <c r="C484" s="107" t="s">
        <v>11</v>
      </c>
      <c r="D484" s="140">
        <v>1</v>
      </c>
      <c r="E484" s="108">
        <v>0.8</v>
      </c>
      <c r="F484" s="109">
        <f t="shared" si="145"/>
        <v>800</v>
      </c>
      <c r="G484" s="109">
        <f t="shared" si="146"/>
        <v>800</v>
      </c>
      <c r="H484" s="109">
        <f t="shared" si="147"/>
        <v>9600</v>
      </c>
      <c r="I484" s="237"/>
      <c r="J484" s="237"/>
      <c r="K484" s="237"/>
      <c r="L484" s="237"/>
      <c r="M484" s="237"/>
      <c r="N484" s="175"/>
      <c r="R484" s="239">
        <v>1</v>
      </c>
    </row>
    <row r="485" spans="1:18" s="238" customFormat="1" ht="15.75" x14ac:dyDescent="0.25">
      <c r="A485" s="240"/>
      <c r="B485" s="185">
        <v>5</v>
      </c>
      <c r="C485" s="241" t="s">
        <v>290</v>
      </c>
      <c r="D485" s="242">
        <f>SUM(D486:D490)</f>
        <v>7</v>
      </c>
      <c r="E485" s="242"/>
      <c r="F485" s="109"/>
      <c r="G485" s="243">
        <f>SUM(G486:G490)</f>
        <v>5600</v>
      </c>
      <c r="H485" s="243">
        <f>SUM(H486:H490)</f>
        <v>67200</v>
      </c>
      <c r="I485" s="237"/>
      <c r="J485" s="237"/>
      <c r="K485" s="237"/>
      <c r="L485" s="237"/>
      <c r="M485" s="237"/>
      <c r="N485" s="175"/>
    </row>
    <row r="486" spans="1:18" s="239" customFormat="1" ht="15.75" x14ac:dyDescent="0.25">
      <c r="A486" s="237"/>
      <c r="B486" s="176"/>
      <c r="C486" s="107" t="s">
        <v>76</v>
      </c>
      <c r="D486" s="140">
        <v>1</v>
      </c>
      <c r="E486" s="108">
        <v>1.1000000000000001</v>
      </c>
      <c r="F486" s="109">
        <f t="shared" ref="F486:F490" si="148">E486*1000</f>
        <v>1100</v>
      </c>
      <c r="G486" s="109">
        <f t="shared" ref="G486:G490" si="149">D486*F486</f>
        <v>1100</v>
      </c>
      <c r="H486" s="109">
        <f t="shared" ref="H486:H490" si="150">G486*12</f>
        <v>13200</v>
      </c>
      <c r="I486" s="237"/>
      <c r="J486" s="237"/>
      <c r="K486" s="237"/>
      <c r="L486" s="237"/>
      <c r="M486" s="237"/>
      <c r="N486" s="175"/>
      <c r="Q486" s="239">
        <v>1</v>
      </c>
    </row>
    <row r="487" spans="1:18" s="239" customFormat="1" ht="15.75" x14ac:dyDescent="0.25">
      <c r="A487" s="237"/>
      <c r="B487" s="176"/>
      <c r="C487" s="107" t="s">
        <v>3</v>
      </c>
      <c r="D487" s="140">
        <f>SUM(I487:N487)</f>
        <v>2</v>
      </c>
      <c r="E487" s="108">
        <v>0.85</v>
      </c>
      <c r="F487" s="109">
        <f t="shared" si="148"/>
        <v>850</v>
      </c>
      <c r="G487" s="109">
        <f t="shared" si="149"/>
        <v>1700</v>
      </c>
      <c r="H487" s="109">
        <f t="shared" si="150"/>
        <v>20400</v>
      </c>
      <c r="I487" s="237">
        <v>1</v>
      </c>
      <c r="J487" s="237">
        <v>1</v>
      </c>
      <c r="K487" s="237"/>
      <c r="L487" s="237"/>
      <c r="M487" s="237"/>
      <c r="N487" s="175"/>
      <c r="O487" s="239">
        <v>1</v>
      </c>
    </row>
    <row r="488" spans="1:18" s="239" customFormat="1" ht="15.75" x14ac:dyDescent="0.25">
      <c r="A488" s="237"/>
      <c r="B488" s="176"/>
      <c r="C488" s="107" t="s">
        <v>4</v>
      </c>
      <c r="D488" s="140">
        <f>SUM(I488:N488)</f>
        <v>2</v>
      </c>
      <c r="E488" s="108">
        <v>0.75</v>
      </c>
      <c r="F488" s="109">
        <f t="shared" si="148"/>
        <v>750</v>
      </c>
      <c r="G488" s="109">
        <f t="shared" si="149"/>
        <v>1500</v>
      </c>
      <c r="H488" s="109">
        <f t="shared" si="150"/>
        <v>18000</v>
      </c>
      <c r="I488" s="237">
        <v>1</v>
      </c>
      <c r="J488" s="237">
        <v>1</v>
      </c>
      <c r="K488" s="237"/>
      <c r="L488" s="237"/>
      <c r="M488" s="237"/>
      <c r="N488" s="175"/>
      <c r="O488" s="239">
        <v>2</v>
      </c>
    </row>
    <row r="489" spans="1:18" s="239" customFormat="1" ht="15.75" x14ac:dyDescent="0.25">
      <c r="A489" s="237"/>
      <c r="B489" s="176"/>
      <c r="C489" s="107" t="s">
        <v>8</v>
      </c>
      <c r="D489" s="140">
        <f>SUM(I489:N489)</f>
        <v>2</v>
      </c>
      <c r="E489" s="108">
        <v>0.65</v>
      </c>
      <c r="F489" s="109">
        <f t="shared" si="148"/>
        <v>650</v>
      </c>
      <c r="G489" s="109">
        <f t="shared" si="149"/>
        <v>1300</v>
      </c>
      <c r="H489" s="109">
        <f t="shared" si="150"/>
        <v>15600</v>
      </c>
      <c r="I489" s="237">
        <v>1</v>
      </c>
      <c r="J489" s="237">
        <v>1</v>
      </c>
      <c r="K489" s="237"/>
      <c r="L489" s="237"/>
      <c r="M489" s="237"/>
      <c r="N489" s="175"/>
      <c r="O489" s="239">
        <v>2</v>
      </c>
    </row>
    <row r="490" spans="1:18" s="239" customFormat="1" ht="15.75" x14ac:dyDescent="0.25">
      <c r="A490" s="237"/>
      <c r="B490" s="176"/>
      <c r="C490" s="107" t="s">
        <v>11</v>
      </c>
      <c r="D490" s="140">
        <v>0</v>
      </c>
      <c r="E490" s="108">
        <v>0.8</v>
      </c>
      <c r="F490" s="109">
        <f t="shared" si="148"/>
        <v>800</v>
      </c>
      <c r="G490" s="109">
        <f t="shared" si="149"/>
        <v>0</v>
      </c>
      <c r="H490" s="109">
        <f t="shared" si="150"/>
        <v>0</v>
      </c>
      <c r="I490" s="237"/>
      <c r="J490" s="237"/>
      <c r="K490" s="237"/>
      <c r="L490" s="237"/>
      <c r="M490" s="237"/>
      <c r="N490" s="175"/>
      <c r="R490" s="239">
        <v>1</v>
      </c>
    </row>
    <row r="491" spans="1:18" s="238" customFormat="1" ht="15.75" x14ac:dyDescent="0.25">
      <c r="A491" s="240"/>
      <c r="B491" s="185">
        <v>6</v>
      </c>
      <c r="C491" s="241" t="s">
        <v>291</v>
      </c>
      <c r="D491" s="242">
        <f>SUM(D492:D496)</f>
        <v>9</v>
      </c>
      <c r="E491" s="242"/>
      <c r="F491" s="109"/>
      <c r="G491" s="243">
        <f>SUM(G492:G496)</f>
        <v>7150</v>
      </c>
      <c r="H491" s="243">
        <f>SUM(H492:H496)</f>
        <v>85800</v>
      </c>
      <c r="I491" s="237"/>
      <c r="J491" s="237"/>
      <c r="K491" s="237"/>
      <c r="L491" s="237"/>
      <c r="M491" s="237"/>
      <c r="N491" s="175"/>
    </row>
    <row r="492" spans="1:18" s="239" customFormat="1" ht="15.75" x14ac:dyDescent="0.25">
      <c r="A492" s="237"/>
      <c r="B492" s="176"/>
      <c r="C492" s="107" t="s">
        <v>76</v>
      </c>
      <c r="D492" s="140">
        <v>1</v>
      </c>
      <c r="E492" s="108">
        <v>1.1000000000000001</v>
      </c>
      <c r="F492" s="109">
        <f t="shared" ref="F492:F496" si="151">E492*1000</f>
        <v>1100</v>
      </c>
      <c r="G492" s="109">
        <f t="shared" ref="G492:G496" si="152">D492*F492</f>
        <v>1100</v>
      </c>
      <c r="H492" s="109">
        <f t="shared" ref="H492:H496" si="153">G492*12</f>
        <v>13200</v>
      </c>
      <c r="I492" s="237"/>
      <c r="J492" s="237"/>
      <c r="K492" s="237"/>
      <c r="L492" s="237"/>
      <c r="M492" s="237"/>
      <c r="N492" s="175"/>
      <c r="Q492" s="239">
        <v>1</v>
      </c>
    </row>
    <row r="493" spans="1:18" s="239" customFormat="1" ht="15.75" x14ac:dyDescent="0.25">
      <c r="A493" s="237"/>
      <c r="B493" s="176"/>
      <c r="C493" s="107" t="s">
        <v>3</v>
      </c>
      <c r="D493" s="140">
        <f>SUM(I493:N493)</f>
        <v>2</v>
      </c>
      <c r="E493" s="108">
        <v>0.85</v>
      </c>
      <c r="F493" s="109">
        <f t="shared" si="151"/>
        <v>850</v>
      </c>
      <c r="G493" s="109">
        <f t="shared" si="152"/>
        <v>1700</v>
      </c>
      <c r="H493" s="109">
        <f t="shared" si="153"/>
        <v>20400</v>
      </c>
      <c r="I493" s="237">
        <v>1</v>
      </c>
      <c r="J493" s="237">
        <v>1</v>
      </c>
      <c r="K493" s="237"/>
      <c r="L493" s="237"/>
      <c r="M493" s="237"/>
      <c r="N493" s="175"/>
    </row>
    <row r="494" spans="1:18" s="239" customFormat="1" ht="15.75" x14ac:dyDescent="0.25">
      <c r="A494" s="237"/>
      <c r="B494" s="176"/>
      <c r="C494" s="107" t="s">
        <v>4</v>
      </c>
      <c r="D494" s="140">
        <f>SUM(I494:N494)</f>
        <v>3</v>
      </c>
      <c r="E494" s="108">
        <v>0.75</v>
      </c>
      <c r="F494" s="109">
        <f t="shared" si="151"/>
        <v>750</v>
      </c>
      <c r="G494" s="109">
        <f t="shared" si="152"/>
        <v>2250</v>
      </c>
      <c r="H494" s="109">
        <f t="shared" si="153"/>
        <v>27000</v>
      </c>
      <c r="I494" s="237">
        <v>2</v>
      </c>
      <c r="J494" s="237">
        <v>1</v>
      </c>
      <c r="K494" s="237"/>
      <c r="L494" s="237"/>
      <c r="M494" s="237"/>
      <c r="N494" s="175"/>
      <c r="O494" s="239">
        <v>2</v>
      </c>
    </row>
    <row r="495" spans="1:18" s="239" customFormat="1" ht="15.75" x14ac:dyDescent="0.25">
      <c r="A495" s="237"/>
      <c r="B495" s="176"/>
      <c r="C495" s="107" t="s">
        <v>8</v>
      </c>
      <c r="D495" s="140">
        <f>SUM(I495:N495)</f>
        <v>2</v>
      </c>
      <c r="E495" s="108">
        <v>0.65</v>
      </c>
      <c r="F495" s="109">
        <f t="shared" si="151"/>
        <v>650</v>
      </c>
      <c r="G495" s="109">
        <f t="shared" si="152"/>
        <v>1300</v>
      </c>
      <c r="H495" s="109">
        <f t="shared" si="153"/>
        <v>15600</v>
      </c>
      <c r="I495" s="237">
        <v>1</v>
      </c>
      <c r="J495" s="237">
        <v>1</v>
      </c>
      <c r="K495" s="237"/>
      <c r="L495" s="237"/>
      <c r="M495" s="237"/>
      <c r="N495" s="175"/>
    </row>
    <row r="496" spans="1:18" s="239" customFormat="1" ht="15.75" x14ac:dyDescent="0.25">
      <c r="A496" s="237"/>
      <c r="B496" s="176"/>
      <c r="C496" s="107" t="s">
        <v>11</v>
      </c>
      <c r="D496" s="140">
        <v>1</v>
      </c>
      <c r="E496" s="108">
        <v>0.8</v>
      </c>
      <c r="F496" s="109">
        <f t="shared" si="151"/>
        <v>800</v>
      </c>
      <c r="G496" s="109">
        <f t="shared" si="152"/>
        <v>800</v>
      </c>
      <c r="H496" s="109">
        <f t="shared" si="153"/>
        <v>9600</v>
      </c>
      <c r="I496" s="237"/>
      <c r="J496" s="237"/>
      <c r="K496" s="237"/>
      <c r="L496" s="237"/>
      <c r="M496" s="237"/>
      <c r="N496" s="175"/>
      <c r="R496" s="239">
        <v>1</v>
      </c>
    </row>
    <row r="497" spans="1:18" s="238" customFormat="1" ht="30" x14ac:dyDescent="0.25">
      <c r="A497" s="178"/>
      <c r="B497" s="180">
        <v>1</v>
      </c>
      <c r="C497" s="236" t="s">
        <v>292</v>
      </c>
      <c r="D497" s="248">
        <f>SUM(D498:D504)</f>
        <v>21</v>
      </c>
      <c r="E497" s="248"/>
      <c r="F497" s="249"/>
      <c r="G497" s="224">
        <f>SUM(G498:G504)</f>
        <v>16500</v>
      </c>
      <c r="H497" s="224">
        <f>SUM(H498:H504)</f>
        <v>198000</v>
      </c>
      <c r="I497" s="237"/>
      <c r="J497" s="237"/>
      <c r="K497" s="237"/>
      <c r="L497" s="237"/>
      <c r="M497" s="237"/>
      <c r="N497" s="175"/>
    </row>
    <row r="498" spans="1:18" s="239" customFormat="1" ht="15.75" x14ac:dyDescent="0.25">
      <c r="A498" s="178"/>
      <c r="B498" s="176"/>
      <c r="C498" s="107" t="s">
        <v>71</v>
      </c>
      <c r="D498" s="140">
        <v>1</v>
      </c>
      <c r="E498" s="108">
        <v>1.8</v>
      </c>
      <c r="F498" s="109">
        <f t="shared" ref="F498:F504" si="154">E498*1000</f>
        <v>1800</v>
      </c>
      <c r="G498" s="109">
        <f t="shared" ref="G498:G504" si="155">D498*F498</f>
        <v>1800</v>
      </c>
      <c r="H498" s="109">
        <f t="shared" ref="H498:H504" si="156">G498*12</f>
        <v>21600</v>
      </c>
      <c r="I498" s="237"/>
      <c r="J498" s="237"/>
      <c r="K498" s="237"/>
      <c r="L498" s="237"/>
      <c r="M498" s="237"/>
      <c r="N498" s="175"/>
    </row>
    <row r="499" spans="1:18" s="6" customFormat="1" x14ac:dyDescent="0.25">
      <c r="A499" s="178"/>
      <c r="B499" s="176"/>
      <c r="C499" s="107" t="s">
        <v>72</v>
      </c>
      <c r="D499" s="140">
        <v>1</v>
      </c>
      <c r="E499" s="108">
        <v>0.7</v>
      </c>
      <c r="F499" s="109">
        <f t="shared" si="154"/>
        <v>700</v>
      </c>
      <c r="G499" s="109">
        <f t="shared" si="155"/>
        <v>700</v>
      </c>
      <c r="H499" s="109">
        <f t="shared" si="156"/>
        <v>8400</v>
      </c>
      <c r="I499" s="246"/>
      <c r="J499" s="246"/>
      <c r="K499" s="246"/>
      <c r="L499" s="246"/>
      <c r="M499" s="246"/>
      <c r="N499" s="175"/>
      <c r="R499" s="6">
        <v>1</v>
      </c>
    </row>
    <row r="500" spans="1:18" s="6" customFormat="1" x14ac:dyDescent="0.25">
      <c r="A500" s="178"/>
      <c r="B500" s="176"/>
      <c r="C500" s="107" t="s">
        <v>10</v>
      </c>
      <c r="D500" s="140">
        <v>2</v>
      </c>
      <c r="E500" s="108">
        <v>0.8</v>
      </c>
      <c r="F500" s="109">
        <f t="shared" si="154"/>
        <v>800</v>
      </c>
      <c r="G500" s="109">
        <f t="shared" si="155"/>
        <v>1600</v>
      </c>
      <c r="H500" s="109">
        <f t="shared" si="156"/>
        <v>19200</v>
      </c>
      <c r="I500" s="246"/>
      <c r="J500" s="246"/>
      <c r="K500" s="246"/>
      <c r="L500" s="246"/>
      <c r="M500" s="246"/>
      <c r="N500" s="175"/>
      <c r="R500" s="6">
        <v>1</v>
      </c>
    </row>
    <row r="501" spans="1:18" s="6" customFormat="1" x14ac:dyDescent="0.25">
      <c r="A501" s="178"/>
      <c r="B501" s="176"/>
      <c r="C501" s="107" t="s">
        <v>11</v>
      </c>
      <c r="D501" s="140">
        <v>1</v>
      </c>
      <c r="E501" s="108">
        <v>0.9</v>
      </c>
      <c r="F501" s="109">
        <f t="shared" si="154"/>
        <v>900</v>
      </c>
      <c r="G501" s="109">
        <f t="shared" si="155"/>
        <v>900</v>
      </c>
      <c r="H501" s="109">
        <f t="shared" si="156"/>
        <v>10800</v>
      </c>
      <c r="I501" s="246"/>
      <c r="J501" s="246"/>
      <c r="K501" s="246"/>
      <c r="L501" s="246"/>
      <c r="M501" s="246"/>
      <c r="N501" s="175"/>
      <c r="R501" s="6">
        <v>1</v>
      </c>
    </row>
    <row r="502" spans="1:18" s="239" customFormat="1" ht="15.75" x14ac:dyDescent="0.25">
      <c r="A502" s="237" t="s">
        <v>232</v>
      </c>
      <c r="B502" s="176"/>
      <c r="C502" s="107" t="s">
        <v>3</v>
      </c>
      <c r="D502" s="140">
        <f>SUM(I502:N502)</f>
        <v>3</v>
      </c>
      <c r="E502" s="108">
        <v>0.85</v>
      </c>
      <c r="F502" s="109">
        <f t="shared" si="154"/>
        <v>850</v>
      </c>
      <c r="G502" s="109">
        <f t="shared" si="155"/>
        <v>2550</v>
      </c>
      <c r="H502" s="109">
        <f t="shared" si="156"/>
        <v>30600</v>
      </c>
      <c r="I502" s="237">
        <v>1</v>
      </c>
      <c r="J502" s="237">
        <v>1</v>
      </c>
      <c r="K502" s="237">
        <v>1</v>
      </c>
      <c r="L502" s="237"/>
      <c r="M502" s="237"/>
      <c r="N502" s="175"/>
    </row>
    <row r="503" spans="1:18" s="239" customFormat="1" ht="15.75" x14ac:dyDescent="0.25">
      <c r="A503" s="237" t="s">
        <v>232</v>
      </c>
      <c r="B503" s="176"/>
      <c r="C503" s="107" t="s">
        <v>4</v>
      </c>
      <c r="D503" s="140">
        <f>SUM(I503:N503)</f>
        <v>5</v>
      </c>
      <c r="E503" s="108">
        <v>0.75</v>
      </c>
      <c r="F503" s="109">
        <f t="shared" si="154"/>
        <v>750</v>
      </c>
      <c r="G503" s="109">
        <f t="shared" si="155"/>
        <v>3750</v>
      </c>
      <c r="H503" s="109">
        <f t="shared" si="156"/>
        <v>45000</v>
      </c>
      <c r="I503" s="237">
        <v>2</v>
      </c>
      <c r="J503" s="237">
        <v>1</v>
      </c>
      <c r="K503" s="237">
        <v>2</v>
      </c>
      <c r="L503" s="237"/>
      <c r="M503" s="237"/>
      <c r="N503" s="175"/>
      <c r="O503" s="239">
        <v>2</v>
      </c>
    </row>
    <row r="504" spans="1:18" s="239" customFormat="1" ht="15.75" x14ac:dyDescent="0.25">
      <c r="A504" s="237" t="s">
        <v>232</v>
      </c>
      <c r="B504" s="176"/>
      <c r="C504" s="107" t="s">
        <v>8</v>
      </c>
      <c r="D504" s="140">
        <f>SUM(I504:N504)</f>
        <v>8</v>
      </c>
      <c r="E504" s="108">
        <v>0.65</v>
      </c>
      <c r="F504" s="109">
        <f t="shared" si="154"/>
        <v>650</v>
      </c>
      <c r="G504" s="109">
        <f t="shared" si="155"/>
        <v>5200</v>
      </c>
      <c r="H504" s="109">
        <f t="shared" si="156"/>
        <v>62400</v>
      </c>
      <c r="I504" s="237">
        <v>1</v>
      </c>
      <c r="J504" s="237">
        <v>1</v>
      </c>
      <c r="K504" s="237">
        <v>1</v>
      </c>
      <c r="L504" s="237">
        <v>2</v>
      </c>
      <c r="M504" s="237">
        <v>2</v>
      </c>
      <c r="N504" s="175">
        <v>1</v>
      </c>
      <c r="R504" s="239">
        <v>3</v>
      </c>
    </row>
    <row r="505" spans="1:18" s="238" customFormat="1" ht="15.75" x14ac:dyDescent="0.25">
      <c r="A505" s="240"/>
      <c r="B505" s="185">
        <v>2</v>
      </c>
      <c r="C505" s="241" t="s">
        <v>293</v>
      </c>
      <c r="D505" s="242">
        <f>SUM(D506:D510)</f>
        <v>7</v>
      </c>
      <c r="E505" s="242"/>
      <c r="F505" s="109"/>
      <c r="G505" s="243">
        <f>SUM(G506:G510)</f>
        <v>5650</v>
      </c>
      <c r="H505" s="243">
        <f>SUM(H506:H510)</f>
        <v>67800</v>
      </c>
      <c r="I505" s="237"/>
      <c r="J505" s="237"/>
      <c r="K505" s="237"/>
      <c r="L505" s="237"/>
      <c r="M505" s="237"/>
      <c r="N505" s="175"/>
    </row>
    <row r="506" spans="1:18" s="239" customFormat="1" ht="15.75" x14ac:dyDescent="0.25">
      <c r="A506" s="237"/>
      <c r="B506" s="176"/>
      <c r="C506" s="107" t="s">
        <v>76</v>
      </c>
      <c r="D506" s="140">
        <v>1</v>
      </c>
      <c r="E506" s="108">
        <v>1.1000000000000001</v>
      </c>
      <c r="F506" s="109">
        <f t="shared" ref="F506:F510" si="157">E506*1000</f>
        <v>1100</v>
      </c>
      <c r="G506" s="109">
        <f t="shared" ref="G506:G510" si="158">D506*F506</f>
        <v>1100</v>
      </c>
      <c r="H506" s="109">
        <f t="shared" ref="H506:H510" si="159">G506*12</f>
        <v>13200</v>
      </c>
      <c r="I506" s="237"/>
      <c r="J506" s="237"/>
      <c r="K506" s="237"/>
      <c r="L506" s="237"/>
      <c r="M506" s="237"/>
      <c r="N506" s="175"/>
      <c r="Q506" s="239">
        <v>1</v>
      </c>
    </row>
    <row r="507" spans="1:18" s="239" customFormat="1" ht="15.75" x14ac:dyDescent="0.25">
      <c r="A507" s="237"/>
      <c r="B507" s="176"/>
      <c r="C507" s="107" t="s">
        <v>3</v>
      </c>
      <c r="D507" s="140">
        <f>SUM(I507:N507)</f>
        <v>1</v>
      </c>
      <c r="E507" s="108">
        <v>0.85</v>
      </c>
      <c r="F507" s="109">
        <f t="shared" si="157"/>
        <v>850</v>
      </c>
      <c r="G507" s="109">
        <f t="shared" si="158"/>
        <v>850</v>
      </c>
      <c r="H507" s="109">
        <f t="shared" si="159"/>
        <v>10200</v>
      </c>
      <c r="I507" s="237">
        <v>1</v>
      </c>
      <c r="J507" s="237"/>
      <c r="K507" s="237"/>
      <c r="L507" s="237"/>
      <c r="M507" s="237"/>
      <c r="N507" s="175"/>
    </row>
    <row r="508" spans="1:18" s="239" customFormat="1" ht="15.75" x14ac:dyDescent="0.25">
      <c r="A508" s="237"/>
      <c r="B508" s="176"/>
      <c r="C508" s="107" t="s">
        <v>4</v>
      </c>
      <c r="D508" s="140">
        <f>SUM(I508:N508)</f>
        <v>3</v>
      </c>
      <c r="E508" s="108">
        <v>0.75</v>
      </c>
      <c r="F508" s="109">
        <f t="shared" si="157"/>
        <v>750</v>
      </c>
      <c r="G508" s="109">
        <f t="shared" si="158"/>
        <v>2250</v>
      </c>
      <c r="H508" s="109">
        <f t="shared" si="159"/>
        <v>27000</v>
      </c>
      <c r="I508" s="237">
        <v>1</v>
      </c>
      <c r="J508" s="237">
        <v>2</v>
      </c>
      <c r="K508" s="237"/>
      <c r="L508" s="237"/>
      <c r="M508" s="237"/>
      <c r="N508" s="175"/>
      <c r="O508" s="239">
        <v>2</v>
      </c>
    </row>
    <row r="509" spans="1:18" s="239" customFormat="1" ht="15.75" x14ac:dyDescent="0.25">
      <c r="A509" s="237"/>
      <c r="B509" s="176"/>
      <c r="C509" s="107" t="s">
        <v>8</v>
      </c>
      <c r="D509" s="140">
        <f>SUM(I509:N509)</f>
        <v>1</v>
      </c>
      <c r="E509" s="108">
        <v>0.65</v>
      </c>
      <c r="F509" s="109">
        <f t="shared" si="157"/>
        <v>650</v>
      </c>
      <c r="G509" s="109">
        <f t="shared" si="158"/>
        <v>650</v>
      </c>
      <c r="H509" s="109">
        <f t="shared" si="159"/>
        <v>7800</v>
      </c>
      <c r="I509" s="237">
        <v>1</v>
      </c>
      <c r="J509" s="237"/>
      <c r="K509" s="237"/>
      <c r="L509" s="237"/>
      <c r="M509" s="237"/>
      <c r="N509" s="175"/>
      <c r="O509" s="239">
        <v>3</v>
      </c>
    </row>
    <row r="510" spans="1:18" s="239" customFormat="1" ht="15.75" x14ac:dyDescent="0.25">
      <c r="A510" s="237"/>
      <c r="B510" s="176"/>
      <c r="C510" s="107" t="s">
        <v>11</v>
      </c>
      <c r="D510" s="140">
        <v>1</v>
      </c>
      <c r="E510" s="108">
        <v>0.8</v>
      </c>
      <c r="F510" s="109">
        <f t="shared" si="157"/>
        <v>800</v>
      </c>
      <c r="G510" s="109">
        <f t="shared" si="158"/>
        <v>800</v>
      </c>
      <c r="H510" s="109">
        <f t="shared" si="159"/>
        <v>9600</v>
      </c>
      <c r="I510" s="237"/>
      <c r="J510" s="237"/>
      <c r="K510" s="237"/>
      <c r="L510" s="237"/>
      <c r="M510" s="237"/>
      <c r="N510" s="175"/>
      <c r="R510" s="239">
        <v>1</v>
      </c>
    </row>
    <row r="511" spans="1:18" s="238" customFormat="1" ht="15.75" x14ac:dyDescent="0.25">
      <c r="A511" s="240"/>
      <c r="B511" s="185">
        <v>3</v>
      </c>
      <c r="C511" s="241" t="s">
        <v>294</v>
      </c>
      <c r="D511" s="242">
        <f>SUM(D512:D515)</f>
        <v>5</v>
      </c>
      <c r="E511" s="242"/>
      <c r="F511" s="109"/>
      <c r="G511" s="243">
        <f>SUM(G512:G515)</f>
        <v>4200</v>
      </c>
      <c r="H511" s="243">
        <f>SUM(H512:H515)</f>
        <v>50400</v>
      </c>
      <c r="I511" s="237"/>
      <c r="J511" s="237"/>
      <c r="K511" s="237"/>
      <c r="L511" s="237"/>
      <c r="M511" s="237"/>
      <c r="N511" s="175"/>
    </row>
    <row r="512" spans="1:18" s="239" customFormat="1" ht="15.75" x14ac:dyDescent="0.25">
      <c r="A512" s="237"/>
      <c r="B512" s="176"/>
      <c r="C512" s="107" t="s">
        <v>76</v>
      </c>
      <c r="D512" s="140">
        <v>1</v>
      </c>
      <c r="E512" s="108">
        <v>1.1000000000000001</v>
      </c>
      <c r="F512" s="109">
        <f t="shared" ref="F512:F515" si="160">E512*1000</f>
        <v>1100</v>
      </c>
      <c r="G512" s="109">
        <f t="shared" ref="G512:G515" si="161">D512*F512</f>
        <v>1100</v>
      </c>
      <c r="H512" s="109">
        <f t="shared" ref="H512:H515" si="162">G512*12</f>
        <v>13200</v>
      </c>
      <c r="I512" s="237"/>
      <c r="J512" s="237"/>
      <c r="K512" s="237"/>
      <c r="L512" s="237"/>
      <c r="M512" s="237"/>
      <c r="N512" s="175"/>
      <c r="Q512" s="239">
        <v>1</v>
      </c>
    </row>
    <row r="513" spans="1:18" s="239" customFormat="1" ht="15.75" x14ac:dyDescent="0.25">
      <c r="A513" s="237"/>
      <c r="B513" s="176"/>
      <c r="C513" s="107" t="s">
        <v>3</v>
      </c>
      <c r="D513" s="140">
        <f>SUM(I513:N513)</f>
        <v>1</v>
      </c>
      <c r="E513" s="108">
        <v>0.85</v>
      </c>
      <c r="F513" s="109">
        <f t="shared" si="160"/>
        <v>850</v>
      </c>
      <c r="G513" s="109">
        <f t="shared" si="161"/>
        <v>850</v>
      </c>
      <c r="H513" s="109">
        <f t="shared" si="162"/>
        <v>10200</v>
      </c>
      <c r="I513" s="237">
        <v>1</v>
      </c>
      <c r="J513" s="237"/>
      <c r="K513" s="237"/>
      <c r="L513" s="237"/>
      <c r="M513" s="237"/>
      <c r="N513" s="175"/>
    </row>
    <row r="514" spans="1:18" s="239" customFormat="1" ht="15.75" x14ac:dyDescent="0.25">
      <c r="A514" s="237"/>
      <c r="B514" s="176"/>
      <c r="C514" s="107" t="s">
        <v>4</v>
      </c>
      <c r="D514" s="140">
        <f>SUM(I514:N514)</f>
        <v>3</v>
      </c>
      <c r="E514" s="108">
        <v>0.75</v>
      </c>
      <c r="F514" s="109">
        <f t="shared" si="160"/>
        <v>750</v>
      </c>
      <c r="G514" s="109">
        <f t="shared" si="161"/>
        <v>2250</v>
      </c>
      <c r="H514" s="109">
        <f t="shared" si="162"/>
        <v>27000</v>
      </c>
      <c r="I514" s="237">
        <v>1</v>
      </c>
      <c r="J514" s="237">
        <v>2</v>
      </c>
      <c r="K514" s="237"/>
      <c r="L514" s="237"/>
      <c r="M514" s="237"/>
      <c r="N514" s="175"/>
      <c r="R514" s="239">
        <v>1</v>
      </c>
    </row>
    <row r="515" spans="1:18" s="239" customFormat="1" ht="15.75" x14ac:dyDescent="0.25">
      <c r="A515" s="237"/>
      <c r="B515" s="176"/>
      <c r="C515" s="247" t="s">
        <v>11</v>
      </c>
      <c r="D515" s="140">
        <v>0</v>
      </c>
      <c r="E515" s="108">
        <v>0.8</v>
      </c>
      <c r="F515" s="109">
        <f t="shared" si="160"/>
        <v>800</v>
      </c>
      <c r="G515" s="109">
        <f t="shared" si="161"/>
        <v>0</v>
      </c>
      <c r="H515" s="109">
        <f t="shared" si="162"/>
        <v>0</v>
      </c>
      <c r="I515" s="237"/>
      <c r="J515" s="237"/>
      <c r="K515" s="237"/>
      <c r="L515" s="237"/>
      <c r="M515" s="237"/>
      <c r="N515" s="175"/>
      <c r="R515" s="239">
        <v>1</v>
      </c>
    </row>
    <row r="516" spans="1:18" s="238" customFormat="1" ht="15.75" x14ac:dyDescent="0.25">
      <c r="A516" s="240"/>
      <c r="B516" s="185">
        <v>4</v>
      </c>
      <c r="C516" s="241" t="s">
        <v>295</v>
      </c>
      <c r="D516" s="242">
        <f>SUM(D517:D520)</f>
        <v>6</v>
      </c>
      <c r="E516" s="242"/>
      <c r="F516" s="109"/>
      <c r="G516" s="243">
        <f>SUM(G517:G520)</f>
        <v>5000</v>
      </c>
      <c r="H516" s="243">
        <f>SUM(H517:H520)</f>
        <v>60000</v>
      </c>
      <c r="I516" s="237"/>
      <c r="J516" s="237"/>
      <c r="K516" s="237"/>
      <c r="L516" s="237"/>
      <c r="M516" s="237"/>
      <c r="N516" s="175"/>
    </row>
    <row r="517" spans="1:18" s="239" customFormat="1" ht="15.75" x14ac:dyDescent="0.25">
      <c r="A517" s="237"/>
      <c r="B517" s="176"/>
      <c r="C517" s="107" t="s">
        <v>76</v>
      </c>
      <c r="D517" s="140">
        <v>1</v>
      </c>
      <c r="E517" s="108">
        <v>1.1000000000000001</v>
      </c>
      <c r="F517" s="109">
        <f t="shared" ref="F517:F520" si="163">E517*1000</f>
        <v>1100</v>
      </c>
      <c r="G517" s="109">
        <f t="shared" ref="G517:G520" si="164">D517*F517</f>
        <v>1100</v>
      </c>
      <c r="H517" s="109">
        <f t="shared" ref="H517:H520" si="165">G517*12</f>
        <v>13200</v>
      </c>
      <c r="I517" s="237"/>
      <c r="J517" s="237"/>
      <c r="K517" s="237"/>
      <c r="L517" s="237"/>
      <c r="M517" s="237"/>
      <c r="N517" s="175"/>
      <c r="Q517" s="239">
        <v>1</v>
      </c>
    </row>
    <row r="518" spans="1:18" s="239" customFormat="1" ht="15.75" x14ac:dyDescent="0.25">
      <c r="A518" s="237"/>
      <c r="B518" s="176"/>
      <c r="C518" s="107" t="s">
        <v>3</v>
      </c>
      <c r="D518" s="140">
        <f>SUM(I518:N518)</f>
        <v>1</v>
      </c>
      <c r="E518" s="108">
        <v>0.85</v>
      </c>
      <c r="F518" s="109">
        <f t="shared" si="163"/>
        <v>850</v>
      </c>
      <c r="G518" s="109">
        <f t="shared" si="164"/>
        <v>850</v>
      </c>
      <c r="H518" s="109">
        <f t="shared" si="165"/>
        <v>10200</v>
      </c>
      <c r="I518" s="237">
        <v>1</v>
      </c>
      <c r="J518" s="237"/>
      <c r="K518" s="237"/>
      <c r="L518" s="237"/>
      <c r="M518" s="237"/>
      <c r="N518" s="175"/>
    </row>
    <row r="519" spans="1:18" s="239" customFormat="1" ht="15.75" x14ac:dyDescent="0.25">
      <c r="A519" s="237"/>
      <c r="B519" s="176"/>
      <c r="C519" s="107" t="s">
        <v>4</v>
      </c>
      <c r="D519" s="140">
        <f>SUM(I519:N519)</f>
        <v>3</v>
      </c>
      <c r="E519" s="108">
        <v>0.75</v>
      </c>
      <c r="F519" s="109">
        <f t="shared" si="163"/>
        <v>750</v>
      </c>
      <c r="G519" s="109">
        <f t="shared" si="164"/>
        <v>2250</v>
      </c>
      <c r="H519" s="109">
        <f t="shared" si="165"/>
        <v>27000</v>
      </c>
      <c r="I519" s="237">
        <v>1</v>
      </c>
      <c r="J519" s="237">
        <v>2</v>
      </c>
      <c r="K519" s="237"/>
      <c r="L519" s="237"/>
      <c r="M519" s="237"/>
      <c r="N519" s="175"/>
      <c r="R519" s="239">
        <v>2</v>
      </c>
    </row>
    <row r="520" spans="1:18" s="239" customFormat="1" ht="15.75" x14ac:dyDescent="0.25">
      <c r="A520" s="237"/>
      <c r="B520" s="176"/>
      <c r="C520" s="107" t="s">
        <v>11</v>
      </c>
      <c r="D520" s="140">
        <v>1</v>
      </c>
      <c r="E520" s="108">
        <v>0.8</v>
      </c>
      <c r="F520" s="109">
        <f t="shared" si="163"/>
        <v>800</v>
      </c>
      <c r="G520" s="109">
        <f t="shared" si="164"/>
        <v>800</v>
      </c>
      <c r="H520" s="109">
        <f t="shared" si="165"/>
        <v>9600</v>
      </c>
      <c r="I520" s="237"/>
      <c r="J520" s="237"/>
      <c r="K520" s="237"/>
      <c r="L520" s="237"/>
      <c r="M520" s="237"/>
      <c r="N520" s="175"/>
      <c r="R520" s="239">
        <v>1</v>
      </c>
    </row>
    <row r="521" spans="1:18" s="238" customFormat="1" ht="15.75" x14ac:dyDescent="0.25">
      <c r="A521" s="240"/>
      <c r="B521" s="185">
        <v>5</v>
      </c>
      <c r="C521" s="241" t="s">
        <v>296</v>
      </c>
      <c r="D521" s="242">
        <f>SUM(D522:D525)</f>
        <v>6</v>
      </c>
      <c r="E521" s="242"/>
      <c r="F521" s="109"/>
      <c r="G521" s="243">
        <f>SUM(G522:G525)</f>
        <v>5000</v>
      </c>
      <c r="H521" s="243">
        <f>SUM(H522:H525)</f>
        <v>60000</v>
      </c>
      <c r="I521" s="237"/>
      <c r="J521" s="237"/>
      <c r="K521" s="237"/>
      <c r="L521" s="237"/>
      <c r="M521" s="237"/>
      <c r="N521" s="175"/>
    </row>
    <row r="522" spans="1:18" s="239" customFormat="1" ht="15.75" x14ac:dyDescent="0.25">
      <c r="A522" s="237"/>
      <c r="B522" s="176"/>
      <c r="C522" s="107" t="s">
        <v>76</v>
      </c>
      <c r="D522" s="140">
        <v>1</v>
      </c>
      <c r="E522" s="108">
        <v>1.1000000000000001</v>
      </c>
      <c r="F522" s="109">
        <f t="shared" ref="F522:F525" si="166">E522*1000</f>
        <v>1100</v>
      </c>
      <c r="G522" s="109">
        <f t="shared" ref="G522:G525" si="167">D522*F522</f>
        <v>1100</v>
      </c>
      <c r="H522" s="109">
        <f t="shared" ref="H522:H525" si="168">G522*12</f>
        <v>13200</v>
      </c>
      <c r="I522" s="237"/>
      <c r="J522" s="237"/>
      <c r="K522" s="237"/>
      <c r="L522" s="237"/>
      <c r="M522" s="237"/>
      <c r="N522" s="175"/>
      <c r="Q522" s="239">
        <v>1</v>
      </c>
    </row>
    <row r="523" spans="1:18" s="239" customFormat="1" ht="15.75" x14ac:dyDescent="0.25">
      <c r="A523" s="237"/>
      <c r="B523" s="176"/>
      <c r="C523" s="107" t="s">
        <v>3</v>
      </c>
      <c r="D523" s="140">
        <f>SUM(I523:N523)</f>
        <v>1</v>
      </c>
      <c r="E523" s="108">
        <v>0.85</v>
      </c>
      <c r="F523" s="109">
        <f t="shared" si="166"/>
        <v>850</v>
      </c>
      <c r="G523" s="109">
        <f t="shared" si="167"/>
        <v>850</v>
      </c>
      <c r="H523" s="109">
        <f t="shared" si="168"/>
        <v>10200</v>
      </c>
      <c r="I523" s="237">
        <v>1</v>
      </c>
      <c r="J523" s="237"/>
      <c r="K523" s="237"/>
      <c r="L523" s="237"/>
      <c r="M523" s="237"/>
      <c r="N523" s="175"/>
    </row>
    <row r="524" spans="1:18" s="239" customFormat="1" ht="15.75" x14ac:dyDescent="0.25">
      <c r="A524" s="237"/>
      <c r="B524" s="176"/>
      <c r="C524" s="107" t="s">
        <v>4</v>
      </c>
      <c r="D524" s="140">
        <f>SUM(I524:N524)</f>
        <v>3</v>
      </c>
      <c r="E524" s="108">
        <v>0.75</v>
      </c>
      <c r="F524" s="109">
        <f t="shared" si="166"/>
        <v>750</v>
      </c>
      <c r="G524" s="109">
        <f t="shared" si="167"/>
        <v>2250</v>
      </c>
      <c r="H524" s="109">
        <f t="shared" si="168"/>
        <v>27000</v>
      </c>
      <c r="I524" s="237">
        <v>1</v>
      </c>
      <c r="J524" s="237">
        <v>2</v>
      </c>
      <c r="K524" s="237"/>
      <c r="L524" s="237"/>
      <c r="M524" s="237"/>
      <c r="N524" s="175"/>
    </row>
    <row r="525" spans="1:18" s="239" customFormat="1" ht="15.75" x14ac:dyDescent="0.25">
      <c r="A525" s="178"/>
      <c r="B525" s="176"/>
      <c r="C525" s="107" t="s">
        <v>11</v>
      </c>
      <c r="D525" s="245">
        <v>1</v>
      </c>
      <c r="E525" s="108">
        <v>0.8</v>
      </c>
      <c r="F525" s="109">
        <f t="shared" si="166"/>
        <v>800</v>
      </c>
      <c r="G525" s="109">
        <f t="shared" si="167"/>
        <v>800</v>
      </c>
      <c r="H525" s="109">
        <f t="shared" si="168"/>
        <v>9600</v>
      </c>
      <c r="I525" s="237"/>
      <c r="J525" s="237"/>
      <c r="K525" s="237"/>
      <c r="L525" s="237"/>
      <c r="M525" s="237"/>
      <c r="N525" s="175"/>
      <c r="R525" s="239">
        <v>1</v>
      </c>
    </row>
    <row r="526" spans="1:18" s="238" customFormat="1" ht="15.75" x14ac:dyDescent="0.25">
      <c r="A526" s="240"/>
      <c r="B526" s="185">
        <v>6</v>
      </c>
      <c r="C526" s="241" t="s">
        <v>297</v>
      </c>
      <c r="D526" s="242">
        <f>SUM(D527:D531)</f>
        <v>7</v>
      </c>
      <c r="E526" s="242"/>
      <c r="F526" s="109"/>
      <c r="G526" s="243">
        <f>SUM(G527:G531)</f>
        <v>5650</v>
      </c>
      <c r="H526" s="243">
        <f>SUM(H527:H531)</f>
        <v>67800</v>
      </c>
      <c r="I526" s="237"/>
      <c r="J526" s="237"/>
      <c r="K526" s="237"/>
      <c r="L526" s="237"/>
      <c r="M526" s="237"/>
      <c r="N526" s="175"/>
    </row>
    <row r="527" spans="1:18" s="239" customFormat="1" ht="15.75" x14ac:dyDescent="0.25">
      <c r="A527" s="237"/>
      <c r="B527" s="176"/>
      <c r="C527" s="107" t="s">
        <v>76</v>
      </c>
      <c r="D527" s="140">
        <v>1</v>
      </c>
      <c r="E527" s="108">
        <v>1.1000000000000001</v>
      </c>
      <c r="F527" s="109">
        <f t="shared" ref="F527:F531" si="169">E527*1000</f>
        <v>1100</v>
      </c>
      <c r="G527" s="109">
        <f t="shared" ref="G527:G531" si="170">D527*F527</f>
        <v>1100</v>
      </c>
      <c r="H527" s="109">
        <f t="shared" ref="H527:H531" si="171">G527*12</f>
        <v>13200</v>
      </c>
      <c r="I527" s="237"/>
      <c r="J527" s="237"/>
      <c r="K527" s="237"/>
      <c r="L527" s="237"/>
      <c r="M527" s="237"/>
      <c r="N527" s="175"/>
      <c r="Q527" s="239">
        <v>1</v>
      </c>
    </row>
    <row r="528" spans="1:18" s="239" customFormat="1" ht="15.75" x14ac:dyDescent="0.25">
      <c r="A528" s="237"/>
      <c r="B528" s="176"/>
      <c r="C528" s="107" t="s">
        <v>3</v>
      </c>
      <c r="D528" s="140">
        <f>SUM(I528:N528)</f>
        <v>1</v>
      </c>
      <c r="E528" s="108">
        <v>0.85</v>
      </c>
      <c r="F528" s="109">
        <f t="shared" si="169"/>
        <v>850</v>
      </c>
      <c r="G528" s="109">
        <f t="shared" si="170"/>
        <v>850</v>
      </c>
      <c r="H528" s="109">
        <f t="shared" si="171"/>
        <v>10200</v>
      </c>
      <c r="I528" s="237">
        <v>1</v>
      </c>
      <c r="J528" s="237"/>
      <c r="K528" s="237"/>
      <c r="L528" s="237"/>
      <c r="M528" s="237"/>
      <c r="N528" s="175"/>
      <c r="O528" s="239">
        <v>1</v>
      </c>
    </row>
    <row r="529" spans="1:24" s="239" customFormat="1" ht="15.75" x14ac:dyDescent="0.25">
      <c r="A529" s="237"/>
      <c r="B529" s="176"/>
      <c r="C529" s="107" t="s">
        <v>4</v>
      </c>
      <c r="D529" s="140">
        <f>SUM(I529:N529)</f>
        <v>3</v>
      </c>
      <c r="E529" s="108">
        <v>0.75</v>
      </c>
      <c r="F529" s="109">
        <f t="shared" si="169"/>
        <v>750</v>
      </c>
      <c r="G529" s="109">
        <f t="shared" si="170"/>
        <v>2250</v>
      </c>
      <c r="H529" s="109">
        <f t="shared" si="171"/>
        <v>27000</v>
      </c>
      <c r="I529" s="237">
        <v>1</v>
      </c>
      <c r="J529" s="237">
        <v>2</v>
      </c>
      <c r="K529" s="237"/>
      <c r="L529" s="237"/>
      <c r="M529" s="237"/>
      <c r="N529" s="175"/>
      <c r="O529" s="239">
        <v>1</v>
      </c>
    </row>
    <row r="530" spans="1:24" s="239" customFormat="1" ht="15.75" x14ac:dyDescent="0.25">
      <c r="A530" s="237"/>
      <c r="B530" s="176"/>
      <c r="C530" s="107" t="s">
        <v>8</v>
      </c>
      <c r="D530" s="140">
        <v>1</v>
      </c>
      <c r="E530" s="108">
        <v>0.65</v>
      </c>
      <c r="F530" s="109">
        <f t="shared" si="169"/>
        <v>650</v>
      </c>
      <c r="G530" s="109">
        <f t="shared" si="170"/>
        <v>650</v>
      </c>
      <c r="H530" s="109">
        <f t="shared" si="171"/>
        <v>7800</v>
      </c>
      <c r="I530" s="237">
        <v>1</v>
      </c>
      <c r="J530" s="237"/>
      <c r="K530" s="237"/>
      <c r="L530" s="237"/>
      <c r="M530" s="237"/>
      <c r="N530" s="175"/>
      <c r="O530" s="239">
        <v>3</v>
      </c>
    </row>
    <row r="531" spans="1:24" s="239" customFormat="1" ht="15.75" x14ac:dyDescent="0.25">
      <c r="A531" s="237"/>
      <c r="B531" s="176"/>
      <c r="C531" s="107" t="s">
        <v>11</v>
      </c>
      <c r="D531" s="140">
        <v>1</v>
      </c>
      <c r="E531" s="108">
        <v>0.8</v>
      </c>
      <c r="F531" s="109">
        <f t="shared" si="169"/>
        <v>800</v>
      </c>
      <c r="G531" s="109">
        <f t="shared" si="170"/>
        <v>800</v>
      </c>
      <c r="H531" s="109">
        <f t="shared" si="171"/>
        <v>9600</v>
      </c>
      <c r="I531" s="237"/>
      <c r="J531" s="237"/>
      <c r="K531" s="237"/>
      <c r="L531" s="237"/>
      <c r="M531" s="237"/>
      <c r="N531" s="175"/>
      <c r="R531" s="239">
        <v>1</v>
      </c>
    </row>
    <row r="532" spans="1:24" s="238" customFormat="1" ht="15.75" x14ac:dyDescent="0.25">
      <c r="A532" s="240"/>
      <c r="B532" s="180" t="s">
        <v>179</v>
      </c>
      <c r="C532" s="236" t="s">
        <v>150</v>
      </c>
      <c r="D532" s="208">
        <f>SUM(D533:D535)</f>
        <v>3</v>
      </c>
      <c r="E532" s="208"/>
      <c r="F532" s="211"/>
      <c r="G532" s="211">
        <f>SUM(G533:G535)</f>
        <v>2600</v>
      </c>
      <c r="H532" s="211">
        <f>SUM(H533:H535)</f>
        <v>31200</v>
      </c>
      <c r="I532" s="237"/>
      <c r="J532" s="237"/>
      <c r="K532" s="237"/>
      <c r="L532" s="237"/>
      <c r="M532" s="237"/>
      <c r="N532" s="175"/>
    </row>
    <row r="533" spans="1:24" s="239" customFormat="1" ht="15.75" x14ac:dyDescent="0.25">
      <c r="A533" s="237"/>
      <c r="B533" s="176"/>
      <c r="C533" s="107" t="s">
        <v>140</v>
      </c>
      <c r="D533" s="140">
        <v>1</v>
      </c>
      <c r="E533" s="108">
        <v>1</v>
      </c>
      <c r="F533" s="109">
        <f>E533*1000</f>
        <v>1000</v>
      </c>
      <c r="G533" s="109">
        <f>D533*F533</f>
        <v>1000</v>
      </c>
      <c r="H533" s="109">
        <f>G533*12</f>
        <v>12000</v>
      </c>
      <c r="I533" s="237"/>
      <c r="J533" s="237"/>
      <c r="K533" s="237"/>
      <c r="L533" s="237"/>
      <c r="M533" s="237"/>
      <c r="N533" s="175"/>
    </row>
    <row r="534" spans="1:24" s="239" customFormat="1" ht="15.75" x14ac:dyDescent="0.25">
      <c r="A534" s="237" t="s">
        <v>232</v>
      </c>
      <c r="B534" s="176"/>
      <c r="C534" s="107" t="s">
        <v>3</v>
      </c>
      <c r="D534" s="140">
        <v>1</v>
      </c>
      <c r="E534" s="108">
        <v>0.85</v>
      </c>
      <c r="F534" s="109">
        <f>E534*1000</f>
        <v>850</v>
      </c>
      <c r="G534" s="109">
        <f>D534*F534</f>
        <v>850</v>
      </c>
      <c r="H534" s="109">
        <f>G534*12</f>
        <v>10200</v>
      </c>
      <c r="I534" s="237"/>
      <c r="J534" s="237"/>
      <c r="K534" s="237"/>
      <c r="L534" s="237"/>
      <c r="M534" s="237"/>
      <c r="N534" s="175"/>
    </row>
    <row r="535" spans="1:24" s="239" customFormat="1" ht="15.75" x14ac:dyDescent="0.25">
      <c r="A535" s="237" t="s">
        <v>232</v>
      </c>
      <c r="B535" s="176"/>
      <c r="C535" s="107" t="s">
        <v>4</v>
      </c>
      <c r="D535" s="140">
        <v>1</v>
      </c>
      <c r="E535" s="108">
        <v>0.75</v>
      </c>
      <c r="F535" s="109">
        <f>E535*1000</f>
        <v>750</v>
      </c>
      <c r="G535" s="109">
        <f>D535*F535</f>
        <v>750</v>
      </c>
      <c r="H535" s="109">
        <f>G535*12</f>
        <v>9000</v>
      </c>
      <c r="I535" s="237"/>
      <c r="J535" s="237"/>
      <c r="K535" s="237"/>
      <c r="L535" s="237"/>
      <c r="M535" s="237"/>
      <c r="N535" s="175"/>
      <c r="O535" s="239">
        <v>1</v>
      </c>
    </row>
    <row r="536" spans="1:24" s="238" customFormat="1" ht="16.5" thickBot="1" x14ac:dyDescent="0.3">
      <c r="A536" s="240"/>
      <c r="B536" s="250"/>
      <c r="C536" s="251" t="s">
        <v>65</v>
      </c>
      <c r="D536" s="227">
        <f>D155+D163+D169+D175+D181+D186+D191+D195+D201+D207+D213+D219+D225+D233+D238+D244+D250+D258+D263+D269+D277+D281+D286+D292+D297+D302+D307+D311+D317+D325+D330+D336+D342+D347+D353+D358+D363+D371+D376+D381+D385+D390+D396+D404+D409+D414+D418+D423+D431+D437+D443+D446+D452+D457+D465+D470+D475+D479+D485+D491+D497+D505+D511+D516+D521+D526+D532</f>
        <v>548</v>
      </c>
      <c r="E536" s="227"/>
      <c r="F536" s="252"/>
      <c r="G536" s="252">
        <f>G155+G163+G169+G175+G181+G186+G191+G195+G201+G207+G213+G219+G225+G233+G238+G244+G250+G258+G263+G269+G277+G281+G286+G292+G297+G302+G307+G311+G317+G325+G330+G336+G342+G347+G353+G358+G363+G371+G376+G381+G385+G390+G396+G404+G409+G414+G418+G423+G431+G437+G443+G446+G452+G457+G465+G470+G475+G479+G485+G491+G497+G505+G511+G516+G521+G526+G532</f>
        <v>445050</v>
      </c>
      <c r="H536" s="252">
        <f>H155+H163+H169+H175+H181+H186+H191+H195+H201+H207+H213+H219+H225+H233+H238+H244+H250+H258+H263+H269+H277+H281+H286+H292+H297+H302+H307+H311+H317+H325+H330+H336+H342+H347+H353+H358+H363+H371+H376+H381+H385+H390+H396+H404+H409+H414+H418+H423+H431+H437+H443+H446+H452+H457+H465+H470+H475+H479+H485+H491+H497+H505+H511+H516+H521+H526+H532</f>
        <v>5340600</v>
      </c>
      <c r="I536" s="237"/>
      <c r="J536" s="237"/>
      <c r="K536" s="237"/>
      <c r="L536" s="237"/>
      <c r="M536" s="237"/>
      <c r="N536" s="175"/>
      <c r="O536" s="253"/>
      <c r="P536" s="254"/>
      <c r="Q536" s="254"/>
      <c r="R536" s="254"/>
      <c r="U536" s="238">
        <f>G542/12</f>
        <v>150</v>
      </c>
    </row>
    <row r="537" spans="1:24" s="238" customFormat="1" ht="16.5" thickTop="1" x14ac:dyDescent="0.25">
      <c r="B537" s="75"/>
      <c r="C537" s="255"/>
      <c r="D537" s="256"/>
      <c r="E537" s="256"/>
      <c r="F537" s="257"/>
      <c r="G537" s="258"/>
      <c r="I537" s="239"/>
      <c r="J537" s="239"/>
      <c r="K537" s="239"/>
      <c r="L537" s="239"/>
      <c r="M537" s="239"/>
      <c r="N537" s="19"/>
      <c r="O537" s="238">
        <f>SUM(O125:O535)</f>
        <v>186</v>
      </c>
      <c r="P537" s="238">
        <f>SUM(P125:P535)</f>
        <v>35</v>
      </c>
      <c r="Q537" s="238">
        <f>SUM(Q125:Q535)</f>
        <v>52</v>
      </c>
      <c r="R537" s="238">
        <f>SUM(R125:R535)</f>
        <v>81</v>
      </c>
    </row>
    <row r="538" spans="1:24" s="238" customFormat="1" ht="24" customHeight="1" x14ac:dyDescent="0.25">
      <c r="B538" s="259"/>
      <c r="C538" s="260"/>
      <c r="D538" s="261"/>
      <c r="E538" s="261" t="s">
        <v>298</v>
      </c>
      <c r="F538" s="261"/>
      <c r="G538" s="262"/>
      <c r="H538" s="263"/>
      <c r="I538" s="264"/>
      <c r="J538" s="264"/>
      <c r="K538" s="264"/>
      <c r="L538" s="265"/>
      <c r="M538" s="263"/>
      <c r="N538" s="266"/>
      <c r="Q538" s="238" t="s">
        <v>217</v>
      </c>
      <c r="R538" s="238">
        <f>(O537+P537+Q537)-R537</f>
        <v>192</v>
      </c>
    </row>
    <row r="539" spans="1:24" s="238" customFormat="1" ht="60" x14ac:dyDescent="0.25">
      <c r="B539" s="267" t="s">
        <v>168</v>
      </c>
      <c r="C539" s="268" t="s">
        <v>66</v>
      </c>
      <c r="D539" s="268" t="s">
        <v>67</v>
      </c>
      <c r="E539" s="268" t="s">
        <v>299</v>
      </c>
      <c r="F539" s="269" t="s">
        <v>164</v>
      </c>
      <c r="G539" s="269"/>
      <c r="H539" s="270"/>
      <c r="I539" s="271"/>
      <c r="J539" s="271"/>
      <c r="K539" s="270"/>
      <c r="L539" s="270"/>
      <c r="M539" s="272"/>
      <c r="N539" s="273"/>
    </row>
    <row r="540" spans="1:24" s="238" customFormat="1" ht="15.75" x14ac:dyDescent="0.25">
      <c r="B540" s="274">
        <v>1</v>
      </c>
      <c r="C540" s="275" t="s">
        <v>68</v>
      </c>
      <c r="D540" s="276">
        <f>D120</f>
        <v>278</v>
      </c>
      <c r="E540" s="276">
        <f>G120</f>
        <v>424600</v>
      </c>
      <c r="F540" s="276">
        <f>H120</f>
        <v>5095200</v>
      </c>
      <c r="G540" s="272">
        <f>16007200-4487200</f>
        <v>11520000</v>
      </c>
      <c r="H540" s="272"/>
      <c r="I540" s="270"/>
      <c r="J540" s="270"/>
      <c r="K540" s="270"/>
      <c r="L540" s="270"/>
      <c r="M540" s="271"/>
      <c r="N540" s="277"/>
      <c r="T540" s="278">
        <v>103550</v>
      </c>
    </row>
    <row r="541" spans="1:24" s="238" customFormat="1" ht="15.75" x14ac:dyDescent="0.25">
      <c r="B541" s="274">
        <v>2</v>
      </c>
      <c r="C541" s="275" t="s">
        <v>157</v>
      </c>
      <c r="D541" s="276">
        <f>D151</f>
        <v>111</v>
      </c>
      <c r="E541" s="276">
        <f>G151</f>
        <v>90200</v>
      </c>
      <c r="F541" s="276">
        <f>H151</f>
        <v>1082400</v>
      </c>
      <c r="G541" s="272">
        <f>F543</f>
        <v>11518200</v>
      </c>
      <c r="H541" s="272"/>
      <c r="I541" s="279">
        <f>H541-G540</f>
        <v>-11520000</v>
      </c>
      <c r="J541" s="270"/>
      <c r="K541" s="271"/>
      <c r="L541" s="271"/>
      <c r="M541" s="271"/>
      <c r="N541" s="277"/>
      <c r="T541" s="278">
        <v>510450</v>
      </c>
    </row>
    <row r="542" spans="1:24" s="238" customFormat="1" ht="15.75" x14ac:dyDescent="0.25">
      <c r="B542" s="274">
        <v>3</v>
      </c>
      <c r="C542" s="275" t="s">
        <v>158</v>
      </c>
      <c r="D542" s="276">
        <f>D536</f>
        <v>548</v>
      </c>
      <c r="E542" s="276">
        <f>G536</f>
        <v>445050</v>
      </c>
      <c r="F542" s="276">
        <f>H536</f>
        <v>5340600</v>
      </c>
      <c r="G542" s="280">
        <f>G540-G541</f>
        <v>1800</v>
      </c>
      <c r="H542" s="272"/>
      <c r="I542" s="270"/>
      <c r="J542" s="270"/>
      <c r="K542" s="271"/>
      <c r="L542" s="272"/>
      <c r="M542" s="281"/>
      <c r="N542" s="277"/>
      <c r="T542" s="278">
        <f>T540+T541</f>
        <v>614000</v>
      </c>
      <c r="U542" s="278">
        <f>T542*12</f>
        <v>7368000</v>
      </c>
      <c r="V542" s="282">
        <f>U542+F540-456000-373800-531000+105600-60000</f>
        <v>11148000</v>
      </c>
      <c r="X542" s="283">
        <f>G540-V542</f>
        <v>372000</v>
      </c>
    </row>
    <row r="543" spans="1:24" s="238" customFormat="1" ht="29.25" customHeight="1" x14ac:dyDescent="0.25">
      <c r="B543" s="284" t="s">
        <v>69</v>
      </c>
      <c r="C543" s="285"/>
      <c r="D543" s="286">
        <f>SUM(D540:D542)</f>
        <v>937</v>
      </c>
      <c r="E543" s="286">
        <f>SUM(E540:E542)</f>
        <v>959850</v>
      </c>
      <c r="F543" s="286">
        <f>SUM(F540:F542)</f>
        <v>11518200</v>
      </c>
      <c r="G543" s="287"/>
      <c r="H543" s="288"/>
      <c r="I543" s="288"/>
      <c r="J543" s="289"/>
      <c r="K543" s="290"/>
      <c r="L543" s="290"/>
      <c r="M543" s="290"/>
      <c r="N543" s="291"/>
      <c r="X543" s="283">
        <f>X542/12</f>
        <v>31000</v>
      </c>
    </row>
    <row r="544" spans="1:24" s="238" customFormat="1" ht="15.75" hidden="1" x14ac:dyDescent="0.25">
      <c r="B544" s="292"/>
      <c r="C544" s="293"/>
      <c r="D544" s="286">
        <v>1275</v>
      </c>
      <c r="E544" s="294"/>
      <c r="F544" s="294"/>
      <c r="I544" s="239"/>
      <c r="J544" s="239"/>
      <c r="K544" s="239"/>
      <c r="L544" s="239"/>
      <c r="M544" s="239"/>
      <c r="N544" s="19"/>
    </row>
    <row r="545" spans="2:14" s="238" customFormat="1" ht="15.75" hidden="1" x14ac:dyDescent="0.25">
      <c r="B545" s="292"/>
      <c r="C545" s="293"/>
      <c r="D545" s="286">
        <f>D544-D543</f>
        <v>338</v>
      </c>
      <c r="E545" s="294"/>
      <c r="F545" s="294"/>
      <c r="I545" s="239"/>
      <c r="J545" s="239"/>
      <c r="K545" s="239"/>
      <c r="L545" s="239"/>
      <c r="M545" s="239"/>
      <c r="N545" s="19"/>
    </row>
    <row r="546" spans="2:14" s="238" customFormat="1" ht="15.75" hidden="1" x14ac:dyDescent="0.25">
      <c r="B546" s="75"/>
      <c r="C546" s="255"/>
      <c r="D546" s="256"/>
      <c r="E546" s="256"/>
      <c r="F546" s="257"/>
      <c r="J546" s="239"/>
      <c r="K546" s="239"/>
      <c r="L546" s="239"/>
      <c r="M546" s="239"/>
      <c r="N546" s="19"/>
    </row>
    <row r="547" spans="2:14" s="238" customFormat="1" ht="38.25" hidden="1" customHeight="1" thickBot="1" x14ac:dyDescent="0.3">
      <c r="B547" s="295"/>
      <c r="C547" s="321" t="s">
        <v>300</v>
      </c>
      <c r="D547" s="322"/>
      <c r="E547" s="322"/>
      <c r="F547" s="322"/>
      <c r="G547" s="322"/>
    </row>
    <row r="548" spans="2:14" s="238" customFormat="1" ht="32.25" hidden="1" thickTop="1" x14ac:dyDescent="0.25">
      <c r="B548" s="292"/>
      <c r="C548" s="293"/>
      <c r="D548" s="296" t="s">
        <v>301</v>
      </c>
      <c r="E548" s="296" t="s">
        <v>302</v>
      </c>
      <c r="F548" s="296" t="s">
        <v>303</v>
      </c>
      <c r="G548" s="296" t="s">
        <v>304</v>
      </c>
      <c r="J548" s="238">
        <v>49</v>
      </c>
    </row>
    <row r="549" spans="2:14" s="238" customFormat="1" ht="16.5" hidden="1" thickBot="1" x14ac:dyDescent="0.3">
      <c r="B549" s="292"/>
      <c r="C549" s="297"/>
      <c r="D549" s="298"/>
      <c r="E549" s="298"/>
      <c r="F549" s="298"/>
      <c r="G549" s="298"/>
      <c r="J549" s="238">
        <v>39200</v>
      </c>
    </row>
    <row r="550" spans="2:14" s="238" customFormat="1" ht="16.5" hidden="1" thickBot="1" x14ac:dyDescent="0.3">
      <c r="B550" s="292"/>
      <c r="C550" s="299" t="s">
        <v>305</v>
      </c>
      <c r="D550" s="300">
        <v>10000</v>
      </c>
      <c r="E550" s="301"/>
      <c r="F550" s="301"/>
      <c r="G550" s="302">
        <v>1</v>
      </c>
      <c r="J550" s="238">
        <v>470400</v>
      </c>
    </row>
    <row r="551" spans="2:14" s="238" customFormat="1" ht="16.5" hidden="1" thickBot="1" x14ac:dyDescent="0.3">
      <c r="B551" s="75"/>
      <c r="C551" s="303" t="s">
        <v>306</v>
      </c>
      <c r="D551" s="302"/>
      <c r="E551" s="300">
        <v>1000</v>
      </c>
      <c r="F551" s="304"/>
      <c r="G551" s="302">
        <v>1</v>
      </c>
    </row>
    <row r="552" spans="2:14" s="238" customFormat="1" ht="16.5" hidden="1" thickBot="1" x14ac:dyDescent="0.3">
      <c r="B552" s="75"/>
      <c r="C552" s="303" t="s">
        <v>221</v>
      </c>
      <c r="D552" s="302"/>
      <c r="E552" s="302"/>
      <c r="F552" s="300">
        <v>2000</v>
      </c>
      <c r="G552" s="302">
        <v>1</v>
      </c>
    </row>
    <row r="553" spans="2:14" s="238" customFormat="1" ht="15.75" hidden="1" x14ac:dyDescent="0.25">
      <c r="B553" s="75"/>
      <c r="C553" s="255"/>
      <c r="D553" s="256"/>
      <c r="E553" s="256"/>
      <c r="F553" s="257"/>
      <c r="G553" s="258"/>
    </row>
    <row r="554" spans="2:14" s="238" customFormat="1" ht="15.75" x14ac:dyDescent="0.25">
      <c r="B554" s="75"/>
      <c r="C554" s="255"/>
      <c r="D554" s="256"/>
      <c r="E554" s="256"/>
      <c r="F554" s="257"/>
      <c r="G554" s="258"/>
    </row>
    <row r="555" spans="2:14" s="238" customFormat="1" ht="15.75" x14ac:dyDescent="0.25">
      <c r="B555" s="75"/>
      <c r="C555" s="255"/>
      <c r="D555" s="256"/>
      <c r="E555" s="256"/>
      <c r="F555" s="257"/>
      <c r="G555" s="258"/>
      <c r="I555" s="239"/>
      <c r="J555" s="239"/>
      <c r="K555" s="239"/>
      <c r="L555" s="239"/>
      <c r="M555" s="239"/>
      <c r="N555" s="19"/>
    </row>
    <row r="556" spans="2:14" s="238" customFormat="1" ht="15.75" x14ac:dyDescent="0.25">
      <c r="B556" s="75"/>
      <c r="C556" s="255"/>
      <c r="D556" s="256"/>
      <c r="E556" s="256"/>
      <c r="F556" s="257"/>
      <c r="G556" s="258"/>
      <c r="I556" s="239"/>
      <c r="J556" s="239"/>
      <c r="K556" s="239"/>
      <c r="L556" s="239"/>
      <c r="M556" s="239"/>
      <c r="N556" s="19"/>
    </row>
    <row r="557" spans="2:14" s="238" customFormat="1" ht="15.75" x14ac:dyDescent="0.25">
      <c r="B557" s="75"/>
      <c r="C557" s="255"/>
      <c r="D557" s="256"/>
      <c r="E557" s="256"/>
      <c r="F557" s="257"/>
      <c r="G557" s="258"/>
      <c r="I557" s="239"/>
      <c r="J557" s="239"/>
      <c r="K557" s="239"/>
      <c r="L557" s="239"/>
      <c r="M557" s="239"/>
      <c r="N557" s="19"/>
    </row>
    <row r="558" spans="2:14" s="238" customFormat="1" ht="15.75" x14ac:dyDescent="0.25">
      <c r="B558" s="75"/>
      <c r="C558" s="255"/>
      <c r="D558" s="256"/>
      <c r="E558" s="256"/>
      <c r="F558" s="257"/>
      <c r="G558" s="258"/>
      <c r="I558" s="239"/>
      <c r="J558" s="239"/>
      <c r="K558" s="239"/>
      <c r="L558" s="239"/>
      <c r="M558" s="239"/>
      <c r="N558" s="19"/>
    </row>
    <row r="559" spans="2:14" s="238" customFormat="1" ht="15.75" x14ac:dyDescent="0.25">
      <c r="B559" s="75"/>
      <c r="C559" s="255"/>
      <c r="D559" s="256"/>
      <c r="E559" s="256"/>
      <c r="F559" s="257"/>
      <c r="G559" s="258"/>
      <c r="I559" s="239"/>
      <c r="J559" s="239"/>
      <c r="K559" s="239"/>
      <c r="L559" s="239"/>
      <c r="M559" s="239"/>
      <c r="N559" s="19"/>
    </row>
    <row r="560" spans="2:14" s="238" customFormat="1" ht="15.75" x14ac:dyDescent="0.25">
      <c r="B560" s="75"/>
      <c r="C560" s="255"/>
      <c r="D560" s="256"/>
      <c r="E560" s="256"/>
      <c r="F560" s="257"/>
      <c r="G560" s="258"/>
      <c r="I560" s="239"/>
      <c r="J560" s="239"/>
      <c r="K560" s="239"/>
      <c r="L560" s="239"/>
      <c r="M560" s="239"/>
      <c r="N560" s="19"/>
    </row>
    <row r="561" spans="2:14" s="238" customFormat="1" ht="15.75" x14ac:dyDescent="0.25">
      <c r="B561" s="75"/>
      <c r="C561" s="255"/>
      <c r="D561" s="256"/>
      <c r="E561" s="256"/>
      <c r="F561" s="257"/>
      <c r="G561" s="258"/>
      <c r="I561" s="239"/>
      <c r="J561" s="239"/>
      <c r="K561" s="239"/>
      <c r="L561" s="239"/>
      <c r="M561" s="239"/>
      <c r="N561" s="19"/>
    </row>
    <row r="562" spans="2:14" s="238" customFormat="1" ht="15.75" x14ac:dyDescent="0.25">
      <c r="B562" s="75"/>
      <c r="C562" s="255"/>
      <c r="D562" s="256"/>
      <c r="E562" s="256"/>
      <c r="F562" s="257"/>
      <c r="G562" s="258"/>
      <c r="I562" s="239"/>
      <c r="J562" s="239"/>
      <c r="K562" s="239"/>
      <c r="L562" s="239"/>
      <c r="M562" s="239"/>
      <c r="N562" s="19"/>
    </row>
    <row r="563" spans="2:14" s="238" customFormat="1" ht="15.75" x14ac:dyDescent="0.25">
      <c r="B563" s="75"/>
      <c r="C563" s="255"/>
      <c r="D563" s="256"/>
      <c r="E563" s="256"/>
      <c r="F563" s="257"/>
      <c r="G563" s="258"/>
      <c r="I563" s="239"/>
      <c r="J563" s="239"/>
      <c r="K563" s="239"/>
      <c r="L563" s="239"/>
      <c r="M563" s="239"/>
      <c r="N563" s="19"/>
    </row>
    <row r="564" spans="2:14" s="238" customFormat="1" ht="15.75" x14ac:dyDescent="0.25">
      <c r="B564" s="75"/>
      <c r="C564" s="255"/>
      <c r="D564" s="256"/>
      <c r="E564" s="256"/>
      <c r="F564" s="257"/>
      <c r="G564" s="258"/>
      <c r="I564" s="239"/>
      <c r="J564" s="239"/>
      <c r="K564" s="239"/>
      <c r="L564" s="239"/>
      <c r="M564" s="239"/>
      <c r="N564" s="19"/>
    </row>
    <row r="565" spans="2:14" s="238" customFormat="1" ht="15.75" x14ac:dyDescent="0.25">
      <c r="B565" s="75"/>
      <c r="C565" s="255"/>
      <c r="D565" s="256"/>
      <c r="E565" s="256"/>
      <c r="F565" s="257"/>
      <c r="G565" s="258"/>
      <c r="I565" s="239"/>
      <c r="J565" s="239"/>
      <c r="K565" s="239"/>
      <c r="L565" s="239"/>
      <c r="M565" s="239"/>
      <c r="N565" s="19"/>
    </row>
    <row r="566" spans="2:14" s="238" customFormat="1" ht="15.75" x14ac:dyDescent="0.25">
      <c r="B566" s="75"/>
      <c r="C566" s="255"/>
      <c r="D566" s="256"/>
      <c r="E566" s="256"/>
      <c r="F566" s="257"/>
      <c r="G566" s="258"/>
      <c r="I566" s="239"/>
      <c r="J566" s="239"/>
      <c r="K566" s="239"/>
      <c r="L566" s="239"/>
      <c r="M566" s="239"/>
      <c r="N566" s="19"/>
    </row>
    <row r="567" spans="2:14" s="238" customFormat="1" ht="15.75" x14ac:dyDescent="0.25">
      <c r="B567" s="75"/>
      <c r="C567" s="255"/>
      <c r="D567" s="256"/>
      <c r="E567" s="256"/>
      <c r="F567" s="257"/>
      <c r="G567" s="258"/>
      <c r="I567" s="239"/>
      <c r="J567" s="239"/>
      <c r="K567" s="239"/>
      <c r="L567" s="239"/>
      <c r="M567" s="239"/>
      <c r="N567" s="19"/>
    </row>
    <row r="568" spans="2:14" s="238" customFormat="1" ht="15.75" x14ac:dyDescent="0.25">
      <c r="B568" s="75"/>
      <c r="C568" s="255"/>
      <c r="D568" s="256"/>
      <c r="E568" s="256"/>
      <c r="F568" s="257"/>
      <c r="G568" s="258"/>
      <c r="I568" s="239"/>
      <c r="J568" s="239"/>
      <c r="K568" s="239"/>
      <c r="L568" s="239"/>
      <c r="M568" s="239"/>
      <c r="N568" s="19"/>
    </row>
    <row r="569" spans="2:14" s="238" customFormat="1" ht="15.75" x14ac:dyDescent="0.25">
      <c r="B569" s="75"/>
      <c r="C569" s="255"/>
      <c r="D569" s="256"/>
      <c r="E569" s="256"/>
      <c r="F569" s="257"/>
      <c r="G569" s="258"/>
      <c r="I569" s="239"/>
      <c r="J569" s="239"/>
      <c r="K569" s="239"/>
      <c r="L569" s="239"/>
      <c r="M569" s="239"/>
      <c r="N569" s="19"/>
    </row>
    <row r="570" spans="2:14" s="238" customFormat="1" ht="15.75" x14ac:dyDescent="0.25">
      <c r="B570" s="75"/>
      <c r="C570" s="255"/>
      <c r="D570" s="256"/>
      <c r="E570" s="256"/>
      <c r="F570" s="257"/>
      <c r="G570" s="258"/>
      <c r="I570" s="239"/>
      <c r="J570" s="239"/>
      <c r="K570" s="239"/>
      <c r="L570" s="239"/>
      <c r="M570" s="239"/>
      <c r="N570" s="19"/>
    </row>
    <row r="571" spans="2:14" s="238" customFormat="1" ht="15.75" x14ac:dyDescent="0.25">
      <c r="B571" s="75"/>
      <c r="C571" s="255"/>
      <c r="D571" s="256"/>
      <c r="E571" s="256"/>
      <c r="F571" s="257"/>
      <c r="G571" s="258"/>
      <c r="I571" s="239"/>
      <c r="J571" s="239"/>
      <c r="K571" s="239"/>
      <c r="L571" s="239"/>
      <c r="M571" s="239"/>
      <c r="N571" s="19"/>
    </row>
    <row r="572" spans="2:14" s="238" customFormat="1" ht="15.75" x14ac:dyDescent="0.25">
      <c r="B572" s="75"/>
      <c r="C572" s="255"/>
      <c r="D572" s="256"/>
      <c r="E572" s="256"/>
      <c r="F572" s="257"/>
      <c r="G572" s="258"/>
      <c r="I572" s="239"/>
      <c r="J572" s="239"/>
      <c r="K572" s="239"/>
      <c r="L572" s="239"/>
      <c r="M572" s="239"/>
      <c r="N572" s="19"/>
    </row>
    <row r="573" spans="2:14" s="238" customFormat="1" ht="15.75" x14ac:dyDescent="0.25">
      <c r="B573" s="75"/>
      <c r="C573" s="255"/>
      <c r="D573" s="256"/>
      <c r="E573" s="256"/>
      <c r="F573" s="257"/>
      <c r="G573" s="258"/>
      <c r="I573" s="239"/>
      <c r="J573" s="239"/>
      <c r="K573" s="239"/>
      <c r="L573" s="239"/>
      <c r="M573" s="239"/>
      <c r="N573" s="19"/>
    </row>
    <row r="574" spans="2:14" s="238" customFormat="1" ht="15.75" x14ac:dyDescent="0.25">
      <c r="B574" s="75"/>
      <c r="C574" s="255"/>
      <c r="D574" s="256"/>
      <c r="E574" s="256"/>
      <c r="F574" s="257"/>
      <c r="G574" s="258"/>
      <c r="I574" s="239"/>
      <c r="J574" s="239"/>
      <c r="K574" s="239"/>
      <c r="L574" s="239"/>
      <c r="M574" s="239"/>
      <c r="N574" s="19"/>
    </row>
    <row r="575" spans="2:14" s="238" customFormat="1" ht="15.75" x14ac:dyDescent="0.25">
      <c r="B575" s="75"/>
      <c r="C575" s="255"/>
      <c r="D575" s="256"/>
      <c r="E575" s="256"/>
      <c r="F575" s="257"/>
      <c r="G575" s="258"/>
      <c r="I575" s="239"/>
      <c r="J575" s="239"/>
      <c r="K575" s="239"/>
      <c r="L575" s="239"/>
      <c r="M575" s="239"/>
      <c r="N575" s="19"/>
    </row>
    <row r="576" spans="2:14" s="238" customFormat="1" ht="15.75" x14ac:dyDescent="0.25">
      <c r="B576" s="75"/>
      <c r="C576" s="255"/>
      <c r="D576" s="256"/>
      <c r="E576" s="256"/>
      <c r="F576" s="257"/>
      <c r="G576" s="258"/>
      <c r="I576" s="239"/>
      <c r="J576" s="239"/>
      <c r="K576" s="239"/>
      <c r="L576" s="239"/>
      <c r="M576" s="239"/>
      <c r="N576" s="19"/>
    </row>
    <row r="577" spans="2:14" s="238" customFormat="1" ht="15.75" x14ac:dyDescent="0.25">
      <c r="B577" s="75"/>
      <c r="C577" s="255"/>
      <c r="D577" s="256"/>
      <c r="E577" s="256"/>
      <c r="F577" s="257"/>
      <c r="G577" s="258"/>
      <c r="I577" s="239"/>
      <c r="J577" s="239"/>
      <c r="K577" s="239"/>
      <c r="L577" s="239"/>
      <c r="M577" s="239"/>
      <c r="N577" s="19"/>
    </row>
    <row r="578" spans="2:14" s="238" customFormat="1" ht="15.75" x14ac:dyDescent="0.25">
      <c r="B578" s="75"/>
      <c r="C578" s="255"/>
      <c r="D578" s="256"/>
      <c r="E578" s="256"/>
      <c r="F578" s="257"/>
      <c r="G578" s="258"/>
      <c r="I578" s="239"/>
      <c r="J578" s="239"/>
      <c r="K578" s="239"/>
      <c r="L578" s="239"/>
      <c r="M578" s="239"/>
      <c r="N578" s="19"/>
    </row>
    <row r="579" spans="2:14" s="238" customFormat="1" ht="15.75" x14ac:dyDescent="0.25">
      <c r="B579" s="75"/>
      <c r="C579" s="255"/>
      <c r="D579" s="256"/>
      <c r="E579" s="256"/>
      <c r="F579" s="257"/>
      <c r="G579" s="258"/>
      <c r="I579" s="239"/>
      <c r="J579" s="239"/>
      <c r="K579" s="239"/>
      <c r="L579" s="239"/>
      <c r="M579" s="239"/>
      <c r="N579" s="19"/>
    </row>
    <row r="580" spans="2:14" s="238" customFormat="1" ht="15.75" x14ac:dyDescent="0.25">
      <c r="B580" s="75"/>
      <c r="C580" s="255"/>
      <c r="D580" s="256"/>
      <c r="E580" s="256"/>
      <c r="F580" s="257"/>
      <c r="G580" s="258"/>
      <c r="I580" s="239"/>
      <c r="J580" s="239"/>
      <c r="K580" s="239"/>
      <c r="L580" s="239"/>
      <c r="M580" s="239"/>
      <c r="N580" s="19"/>
    </row>
    <row r="581" spans="2:14" s="238" customFormat="1" ht="15.75" x14ac:dyDescent="0.25">
      <c r="B581" s="75"/>
      <c r="C581" s="255"/>
      <c r="D581" s="256"/>
      <c r="E581" s="256"/>
      <c r="F581" s="257"/>
      <c r="G581" s="258"/>
      <c r="I581" s="239"/>
      <c r="J581" s="239"/>
      <c r="K581" s="239"/>
      <c r="L581" s="239"/>
      <c r="M581" s="239"/>
      <c r="N581" s="19"/>
    </row>
    <row r="582" spans="2:14" s="238" customFormat="1" ht="15.75" x14ac:dyDescent="0.25">
      <c r="B582" s="75"/>
      <c r="C582" s="255"/>
      <c r="D582" s="256"/>
      <c r="E582" s="256"/>
      <c r="F582" s="257"/>
      <c r="G582" s="258"/>
      <c r="I582" s="239"/>
      <c r="J582" s="239"/>
      <c r="K582" s="239"/>
      <c r="L582" s="239"/>
      <c r="M582" s="239"/>
      <c r="N582" s="19"/>
    </row>
    <row r="583" spans="2:14" s="238" customFormat="1" ht="15.75" x14ac:dyDescent="0.25">
      <c r="B583" s="75"/>
      <c r="C583" s="255"/>
      <c r="D583" s="256"/>
      <c r="E583" s="256"/>
      <c r="F583" s="257"/>
      <c r="G583" s="258"/>
      <c r="I583" s="239"/>
      <c r="J583" s="239"/>
      <c r="K583" s="239"/>
      <c r="L583" s="239"/>
      <c r="M583" s="239"/>
      <c r="N583" s="19"/>
    </row>
    <row r="584" spans="2:14" s="238" customFormat="1" ht="15.75" x14ac:dyDescent="0.25">
      <c r="B584" s="75"/>
      <c r="C584" s="255"/>
      <c r="D584" s="256"/>
      <c r="E584" s="256"/>
      <c r="F584" s="257"/>
      <c r="G584" s="258"/>
      <c r="I584" s="239"/>
      <c r="J584" s="239"/>
      <c r="K584" s="239"/>
      <c r="L584" s="239"/>
      <c r="M584" s="239"/>
      <c r="N584" s="19"/>
    </row>
    <row r="585" spans="2:14" s="238" customFormat="1" ht="15.75" x14ac:dyDescent="0.25">
      <c r="B585" s="75"/>
      <c r="C585" s="255"/>
      <c r="D585" s="256"/>
      <c r="E585" s="256"/>
      <c r="F585" s="257"/>
      <c r="G585" s="258"/>
      <c r="I585" s="239"/>
      <c r="J585" s="239"/>
      <c r="K585" s="239"/>
      <c r="L585" s="239"/>
      <c r="M585" s="239"/>
      <c r="N585" s="19"/>
    </row>
    <row r="586" spans="2:14" s="238" customFormat="1" ht="15.75" x14ac:dyDescent="0.25">
      <c r="B586" s="75"/>
      <c r="C586" s="255"/>
      <c r="D586" s="256"/>
      <c r="E586" s="256"/>
      <c r="F586" s="257"/>
      <c r="G586" s="258"/>
      <c r="I586" s="239"/>
      <c r="J586" s="239"/>
      <c r="K586" s="239"/>
      <c r="L586" s="239"/>
      <c r="M586" s="239"/>
      <c r="N586" s="19"/>
    </row>
    <row r="587" spans="2:14" s="238" customFormat="1" ht="15.75" x14ac:dyDescent="0.25">
      <c r="B587" s="75"/>
      <c r="C587" s="255"/>
      <c r="D587" s="256"/>
      <c r="E587" s="256"/>
      <c r="F587" s="257"/>
      <c r="G587" s="258"/>
      <c r="I587" s="239"/>
      <c r="J587" s="239"/>
      <c r="K587" s="239"/>
      <c r="L587" s="239"/>
      <c r="M587" s="239"/>
      <c r="N587" s="19"/>
    </row>
    <row r="588" spans="2:14" s="238" customFormat="1" ht="15.75" x14ac:dyDescent="0.25">
      <c r="B588" s="75"/>
      <c r="C588" s="255"/>
      <c r="D588" s="256"/>
      <c r="E588" s="256"/>
      <c r="F588" s="257"/>
      <c r="G588" s="258"/>
      <c r="I588" s="239"/>
      <c r="J588" s="239"/>
      <c r="K588" s="239"/>
      <c r="L588" s="239"/>
      <c r="M588" s="239"/>
      <c r="N588" s="19"/>
    </row>
    <row r="589" spans="2:14" s="238" customFormat="1" ht="15.75" x14ac:dyDescent="0.25">
      <c r="B589" s="75"/>
      <c r="C589" s="255"/>
      <c r="D589" s="256"/>
      <c r="E589" s="256"/>
      <c r="F589" s="257"/>
      <c r="G589" s="258"/>
      <c r="I589" s="239"/>
      <c r="J589" s="239"/>
      <c r="K589" s="239"/>
      <c r="L589" s="239"/>
      <c r="M589" s="239"/>
      <c r="N589" s="19"/>
    </row>
    <row r="590" spans="2:14" s="238" customFormat="1" ht="15.75" x14ac:dyDescent="0.25">
      <c r="B590" s="75"/>
      <c r="C590" s="255"/>
      <c r="D590" s="256"/>
      <c r="E590" s="256"/>
      <c r="F590" s="257"/>
      <c r="G590" s="258"/>
      <c r="I590" s="239"/>
      <c r="J590" s="239"/>
      <c r="K590" s="239"/>
      <c r="L590" s="239"/>
      <c r="M590" s="239"/>
      <c r="N590" s="19"/>
    </row>
    <row r="591" spans="2:14" s="238" customFormat="1" ht="15.75" x14ac:dyDescent="0.25">
      <c r="B591" s="75"/>
      <c r="C591" s="255"/>
      <c r="D591" s="256"/>
      <c r="E591" s="256"/>
      <c r="F591" s="257"/>
      <c r="G591" s="258"/>
      <c r="I591" s="239"/>
      <c r="J591" s="239"/>
      <c r="K591" s="239"/>
      <c r="L591" s="239"/>
      <c r="M591" s="239"/>
      <c r="N591" s="19"/>
    </row>
    <row r="592" spans="2:14" s="238" customFormat="1" ht="15.75" x14ac:dyDescent="0.25">
      <c r="B592" s="75"/>
      <c r="C592" s="255"/>
      <c r="D592" s="256"/>
      <c r="E592" s="256"/>
      <c r="F592" s="257"/>
      <c r="G592" s="258"/>
      <c r="I592" s="239"/>
      <c r="J592" s="239"/>
      <c r="K592" s="239"/>
      <c r="L592" s="239"/>
      <c r="M592" s="239"/>
      <c r="N592" s="19"/>
    </row>
    <row r="593" spans="2:14" s="238" customFormat="1" ht="15.75" x14ac:dyDescent="0.25">
      <c r="B593" s="75"/>
      <c r="C593" s="255"/>
      <c r="D593" s="256"/>
      <c r="E593" s="256"/>
      <c r="F593" s="257"/>
      <c r="G593" s="258"/>
      <c r="I593" s="239"/>
      <c r="J593" s="239"/>
      <c r="K593" s="239"/>
      <c r="L593" s="239"/>
      <c r="M593" s="239"/>
      <c r="N593" s="19"/>
    </row>
    <row r="594" spans="2:14" s="238" customFormat="1" ht="15.75" x14ac:dyDescent="0.25">
      <c r="B594" s="75"/>
      <c r="C594" s="255"/>
      <c r="D594" s="256"/>
      <c r="E594" s="256"/>
      <c r="F594" s="257"/>
      <c r="G594" s="258"/>
      <c r="I594" s="239"/>
      <c r="J594" s="239"/>
      <c r="K594" s="239"/>
      <c r="L594" s="239"/>
      <c r="M594" s="239"/>
      <c r="N594" s="19"/>
    </row>
    <row r="595" spans="2:14" s="238" customFormat="1" ht="15.75" x14ac:dyDescent="0.25">
      <c r="B595" s="75"/>
      <c r="C595" s="255"/>
      <c r="D595" s="256"/>
      <c r="E595" s="256"/>
      <c r="F595" s="257"/>
      <c r="G595" s="258"/>
      <c r="I595" s="239"/>
      <c r="J595" s="239"/>
      <c r="K595" s="239"/>
      <c r="L595" s="239"/>
      <c r="M595" s="239"/>
      <c r="N595" s="19"/>
    </row>
    <row r="596" spans="2:14" s="238" customFormat="1" ht="15.75" x14ac:dyDescent="0.25">
      <c r="B596" s="75"/>
      <c r="C596" s="255"/>
      <c r="D596" s="256"/>
      <c r="E596" s="256"/>
      <c r="F596" s="257"/>
      <c r="G596" s="258"/>
      <c r="I596" s="239"/>
      <c r="J596" s="239"/>
      <c r="K596" s="239"/>
      <c r="L596" s="239"/>
      <c r="M596" s="239"/>
      <c r="N596" s="19"/>
    </row>
    <row r="597" spans="2:14" s="238" customFormat="1" ht="15.75" x14ac:dyDescent="0.25">
      <c r="B597" s="75"/>
      <c r="C597" s="255"/>
      <c r="D597" s="256"/>
      <c r="E597" s="256"/>
      <c r="F597" s="257"/>
      <c r="G597" s="258"/>
      <c r="I597" s="239"/>
      <c r="J597" s="239"/>
      <c r="K597" s="239"/>
      <c r="L597" s="239"/>
      <c r="M597" s="239"/>
      <c r="N597" s="19"/>
    </row>
    <row r="598" spans="2:14" s="238" customFormat="1" ht="15.75" x14ac:dyDescent="0.25">
      <c r="B598" s="75"/>
      <c r="C598" s="255"/>
      <c r="D598" s="256"/>
      <c r="E598" s="256"/>
      <c r="F598" s="257"/>
      <c r="G598" s="258"/>
      <c r="I598" s="239"/>
      <c r="J598" s="239"/>
      <c r="K598" s="239"/>
      <c r="L598" s="239"/>
      <c r="M598" s="239"/>
      <c r="N598" s="19"/>
    </row>
    <row r="599" spans="2:14" s="238" customFormat="1" ht="15.75" x14ac:dyDescent="0.25">
      <c r="B599" s="75"/>
      <c r="C599" s="255"/>
      <c r="D599" s="256"/>
      <c r="E599" s="256"/>
      <c r="F599" s="257"/>
      <c r="G599" s="258"/>
      <c r="I599" s="239"/>
      <c r="J599" s="239"/>
      <c r="K599" s="239"/>
      <c r="L599" s="239"/>
      <c r="M599" s="239"/>
      <c r="N599" s="19"/>
    </row>
    <row r="600" spans="2:14" s="238" customFormat="1" ht="15.75" x14ac:dyDescent="0.25">
      <c r="B600" s="75"/>
      <c r="C600" s="255"/>
      <c r="D600" s="256"/>
      <c r="E600" s="256"/>
      <c r="F600" s="257"/>
      <c r="G600" s="258"/>
      <c r="I600" s="239"/>
      <c r="J600" s="239"/>
      <c r="K600" s="239"/>
      <c r="L600" s="239"/>
      <c r="M600" s="239"/>
      <c r="N600" s="19"/>
    </row>
    <row r="601" spans="2:14" s="238" customFormat="1" ht="15.75" x14ac:dyDescent="0.25">
      <c r="B601" s="75"/>
      <c r="C601" s="255"/>
      <c r="D601" s="256"/>
      <c r="E601" s="256"/>
      <c r="F601" s="257"/>
      <c r="G601" s="258"/>
      <c r="I601" s="239"/>
      <c r="J601" s="239"/>
      <c r="K601" s="239"/>
      <c r="L601" s="239"/>
      <c r="M601" s="239"/>
      <c r="N601" s="19"/>
    </row>
    <row r="602" spans="2:14" s="238" customFormat="1" ht="15.75" x14ac:dyDescent="0.25">
      <c r="B602" s="75"/>
      <c r="C602" s="255"/>
      <c r="D602" s="256"/>
      <c r="E602" s="256"/>
      <c r="F602" s="257"/>
      <c r="G602" s="258"/>
      <c r="I602" s="239"/>
      <c r="J602" s="239"/>
      <c r="K602" s="239"/>
      <c r="L602" s="239"/>
      <c r="M602" s="239"/>
      <c r="N602" s="19"/>
    </row>
    <row r="603" spans="2:14" s="238" customFormat="1" ht="15.75" x14ac:dyDescent="0.25">
      <c r="B603" s="75"/>
      <c r="C603" s="255"/>
      <c r="D603" s="256"/>
      <c r="E603" s="256"/>
      <c r="F603" s="257"/>
      <c r="G603" s="258"/>
      <c r="I603" s="239"/>
      <c r="J603" s="239"/>
      <c r="K603" s="239"/>
      <c r="L603" s="239"/>
      <c r="M603" s="239"/>
      <c r="N603" s="19"/>
    </row>
    <row r="604" spans="2:14" s="238" customFormat="1" ht="15.75" x14ac:dyDescent="0.25">
      <c r="B604" s="75"/>
      <c r="C604" s="255"/>
      <c r="D604" s="256"/>
      <c r="E604" s="256"/>
      <c r="F604" s="257"/>
      <c r="G604" s="258"/>
      <c r="I604" s="239"/>
      <c r="J604" s="239"/>
      <c r="K604" s="239"/>
      <c r="L604" s="239"/>
      <c r="M604" s="239"/>
      <c r="N604" s="19"/>
    </row>
    <row r="605" spans="2:14" s="238" customFormat="1" ht="15.75" x14ac:dyDescent="0.25">
      <c r="B605" s="75"/>
      <c r="C605" s="255"/>
      <c r="D605" s="256"/>
      <c r="E605" s="256"/>
      <c r="F605" s="257"/>
      <c r="G605" s="258"/>
      <c r="I605" s="239"/>
      <c r="J605" s="239"/>
      <c r="K605" s="239"/>
      <c r="L605" s="239"/>
      <c r="M605" s="239"/>
      <c r="N605" s="19"/>
    </row>
    <row r="606" spans="2:14" s="238" customFormat="1" ht="15.75" x14ac:dyDescent="0.25">
      <c r="B606" s="75"/>
      <c r="C606" s="255"/>
      <c r="D606" s="256"/>
      <c r="E606" s="256"/>
      <c r="F606" s="257"/>
      <c r="G606" s="258"/>
      <c r="I606" s="239"/>
      <c r="J606" s="239"/>
      <c r="K606" s="239"/>
      <c r="L606" s="239"/>
      <c r="M606" s="239"/>
      <c r="N606" s="19"/>
    </row>
  </sheetData>
  <autoFilter ref="A3:GI3"/>
  <mergeCells count="2">
    <mergeCell ref="O2:Q2"/>
    <mergeCell ref="C547:G547"/>
  </mergeCells>
  <pageMargins left="0.7" right="0.7" top="0.75" bottom="0.75" header="0.3" footer="0.3"/>
  <pageSetup paperSize="9" scale="55" orientation="portrait" r:id="rId1"/>
  <rowBreaks count="6" manualBreakCount="6">
    <brk id="162" min="1" max="16" man="1"/>
    <brk id="179" min="1" max="16" man="1"/>
    <brk id="218" min="1" max="16" man="1"/>
    <brk id="395" min="1" max="16" man="1"/>
    <brk id="413" min="1" max="16" man="1"/>
    <brk id="456" min="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ნაერთი </vt:lpstr>
      <vt:lpstr>ცენტრალური აპარატი </vt:lpstr>
      <vt:lpstr>საშტატო_თბილისი</vt:lpstr>
      <vt:lpstr>საშტატო_რეგიონები </vt:lpstr>
      <vt:lpstr>მომსახურების სააგენტო 2020  (2</vt:lpstr>
      <vt:lpstr>'მომსახურების სააგენტო 2020  (2'!Print_Area</vt:lpstr>
      <vt:lpstr>საშტატო_თბილისი!Print_Area</vt:lpstr>
      <vt:lpstr>'საშტატო_რეგიონები '!Print_Area</vt:lpstr>
      <vt:lpstr>'ცენტრალური აპარატი '!Print_Area</vt:lpstr>
      <vt:lpstr>'მომსახურების სააგენტო 2020  (2'!Print_Titles</vt:lpstr>
      <vt:lpstr>საშტატო_თბილისი!Print_Titles</vt:lpstr>
      <vt:lpstr>'საშტატო_რეგიონები '!Print_Titles</vt:lpstr>
      <vt:lpstr>'ცენტრალური აპარატი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sulaberidze</dc:creator>
  <cp:lastModifiedBy>Giorgi Gelashvili</cp:lastModifiedBy>
  <cp:lastPrinted>2020-03-21T11:44:18Z</cp:lastPrinted>
  <dcterms:created xsi:type="dcterms:W3CDTF">2015-11-30T15:19:00Z</dcterms:created>
  <dcterms:modified xsi:type="dcterms:W3CDTF">2020-03-21T12:03:14Z</dcterms:modified>
</cp:coreProperties>
</file>