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60" windowWidth="22260" windowHeight="12585" activeTab="4"/>
  </bookViews>
  <sheets>
    <sheet name="Sheet1" sheetId="3" r:id="rId1"/>
    <sheet name="დანართი 1" sheetId="5" r:id="rId2"/>
    <sheet name="დანართი 2" sheetId="4" r:id="rId3"/>
    <sheet name="დანართი 3" sheetId="6" r:id="rId4"/>
    <sheet name="დანართი3.1" sheetId="8" r:id="rId5"/>
    <sheet name="დანართი 4" sheetId="7" r:id="rId6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8" l="1"/>
  <c r="G11" i="8" s="1"/>
  <c r="F10" i="8"/>
  <c r="G11" i="6"/>
  <c r="G9" i="6"/>
  <c r="F9" i="6"/>
  <c r="E9" i="6"/>
  <c r="H9" i="8"/>
  <c r="E11" i="8"/>
  <c r="F9" i="8"/>
  <c r="E9" i="8"/>
  <c r="G9" i="8"/>
  <c r="F11" i="8"/>
  <c r="F13" i="8" s="1"/>
  <c r="F15" i="8" s="1"/>
  <c r="F17" i="8" s="1"/>
  <c r="F19" i="8" s="1"/>
  <c r="F7" i="8"/>
  <c r="G7" i="8" s="1"/>
  <c r="F8" i="8"/>
  <c r="F6" i="8"/>
  <c r="F5" i="8"/>
  <c r="F4" i="8"/>
  <c r="E8" i="8"/>
  <c r="E18" i="8"/>
  <c r="E16" i="8"/>
  <c r="D15" i="8"/>
  <c r="D17" i="8" s="1"/>
  <c r="D19" i="8" s="1"/>
  <c r="E14" i="8"/>
  <c r="D13" i="8"/>
  <c r="C13" i="8"/>
  <c r="C15" i="8" s="1"/>
  <c r="C17" i="8" s="1"/>
  <c r="C19" i="8" s="1"/>
  <c r="E12" i="8"/>
  <c r="D11" i="8"/>
  <c r="C11" i="8"/>
  <c r="B11" i="8"/>
  <c r="B13" i="8" s="1"/>
  <c r="B15" i="8" s="1"/>
  <c r="B17" i="8" s="1"/>
  <c r="B19" i="8" s="1"/>
  <c r="E10" i="8"/>
  <c r="G8" i="8"/>
  <c r="E7" i="8"/>
  <c r="G6" i="8"/>
  <c r="E6" i="8"/>
  <c r="E5" i="8"/>
  <c r="G5" i="8" s="1"/>
  <c r="E4" i="8"/>
  <c r="G4" i="8" s="1"/>
  <c r="H11" i="8" l="1"/>
  <c r="G13" i="8"/>
  <c r="E13" i="8"/>
  <c r="E15" i="8" s="1"/>
  <c r="E17" i="8" s="1"/>
  <c r="E19" i="8" s="1"/>
  <c r="D19" i="7"/>
  <c r="D17" i="7"/>
  <c r="C19" i="7"/>
  <c r="C17" i="7"/>
  <c r="B19" i="7"/>
  <c r="B17" i="7"/>
  <c r="B15" i="7"/>
  <c r="B13" i="7"/>
  <c r="B11" i="7"/>
  <c r="C5" i="7"/>
  <c r="C6" i="7"/>
  <c r="C7" i="7"/>
  <c r="C8" i="7"/>
  <c r="C4" i="7"/>
  <c r="D19" i="6"/>
  <c r="C19" i="6"/>
  <c r="B19" i="6"/>
  <c r="F18" i="6"/>
  <c r="E18" i="6"/>
  <c r="D17" i="6"/>
  <c r="C17" i="6"/>
  <c r="B17" i="6"/>
  <c r="F16" i="6"/>
  <c r="E16" i="6"/>
  <c r="H13" i="8" l="1"/>
  <c r="G15" i="8"/>
  <c r="E8" i="6"/>
  <c r="G17" i="8" l="1"/>
  <c r="H15" i="8"/>
  <c r="C13" i="6"/>
  <c r="C15" i="6" s="1"/>
  <c r="C11" i="6"/>
  <c r="D11" i="6"/>
  <c r="D13" i="6" s="1"/>
  <c r="D15" i="6" s="1"/>
  <c r="E11" i="6"/>
  <c r="E13" i="6" s="1"/>
  <c r="E15" i="6" s="1"/>
  <c r="E17" i="6" s="1"/>
  <c r="E19" i="6" s="1"/>
  <c r="B11" i="6"/>
  <c r="B13" i="6" s="1"/>
  <c r="B15" i="6" s="1"/>
  <c r="G5" i="6"/>
  <c r="E10" i="6"/>
  <c r="E12" i="6"/>
  <c r="E14" i="6"/>
  <c r="E5" i="6"/>
  <c r="E6" i="6"/>
  <c r="G6" i="6" s="1"/>
  <c r="E7" i="6"/>
  <c r="G7" i="6" s="1"/>
  <c r="F5" i="6"/>
  <c r="F6" i="6"/>
  <c r="F7" i="6"/>
  <c r="F8" i="6"/>
  <c r="G8" i="6" s="1"/>
  <c r="F11" i="6"/>
  <c r="F13" i="6" s="1"/>
  <c r="F15" i="6" s="1"/>
  <c r="F17" i="6" s="1"/>
  <c r="F19" i="6" s="1"/>
  <c r="F10" i="6"/>
  <c r="F12" i="6"/>
  <c r="F14" i="6"/>
  <c r="F4" i="6"/>
  <c r="E4" i="6"/>
  <c r="G4" i="6" s="1"/>
  <c r="G14" i="4"/>
  <c r="D14" i="4"/>
  <c r="G19" i="8" l="1"/>
  <c r="H19" i="8" s="1"/>
  <c r="H17" i="8"/>
  <c r="F8" i="4"/>
  <c r="F7" i="4"/>
  <c r="F6" i="4"/>
  <c r="F5" i="4"/>
  <c r="E9" i="4"/>
  <c r="G9" i="4" s="1"/>
  <c r="E8" i="4"/>
  <c r="E7" i="4"/>
  <c r="G7" i="4" s="1"/>
  <c r="E6" i="4"/>
  <c r="E5" i="4"/>
  <c r="G5" i="4" s="1"/>
  <c r="G8" i="4" l="1"/>
  <c r="G6" i="4"/>
  <c r="F10" i="4"/>
  <c r="E10" i="4"/>
</calcChain>
</file>

<file path=xl/sharedStrings.xml><?xml version="1.0" encoding="utf-8"?>
<sst xmlns="http://schemas.openxmlformats.org/spreadsheetml/2006/main" count="213" uniqueCount="79">
  <si>
    <t>მიზნობრივი ჯგუფები</t>
  </si>
  <si>
    <t>დევნილები</t>
  </si>
  <si>
    <t>მცირე საოჯახო ტიპის სახლი</t>
  </si>
  <si>
    <t>აფხაზეთის ა/რ პედაგოგები</t>
  </si>
  <si>
    <t>ვეტერანი</t>
  </si>
  <si>
    <t>დაზღვევის არმქონე</t>
  </si>
  <si>
    <t>ასაკობრივი ჯგუფები</t>
  </si>
  <si>
    <t>საპენსიო ასაკის მოსახლეობა</t>
  </si>
  <si>
    <t>70,000-100,000 ქულის მქონე პირი</t>
  </si>
  <si>
    <t xml:space="preserve">2017 წლის 1 იანვრის შემდეგ დაზღვეულები </t>
  </si>
  <si>
    <t>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</t>
  </si>
  <si>
    <t>მინიმალური პაკეტი</t>
  </si>
  <si>
    <t>შშმ პირი</t>
  </si>
  <si>
    <t>არასაქართველოს მოქალაქე პენსიონერი</t>
  </si>
  <si>
    <t>შშმპ + ვეტერანი</t>
  </si>
  <si>
    <t>0 - 5 წლის ჩათვლით ასაკის ბავშვები</t>
  </si>
  <si>
    <t>სოციალურად დაუცველი მოსახლეობა</t>
  </si>
  <si>
    <t>მზრუნველობამოკლებული ბავშვები</t>
  </si>
  <si>
    <t>ლაურეატები</t>
  </si>
  <si>
    <t>უფროსი აღმზრდელები და აღმზრდელები</t>
  </si>
  <si>
    <t>სკოლა პანსიონების ბენეფიციარები</t>
  </si>
  <si>
    <t>ასაკობრივი საპენსიო + ვეტერანი</t>
  </si>
  <si>
    <t>შშმ ბავშვი 18 წლამდე</t>
  </si>
  <si>
    <t>6-18 წ. მოზარდი</t>
  </si>
  <si>
    <t>სათემო ორგანიზაცია</t>
  </si>
  <si>
    <t>ხანდაზმულთა და შშმპ-თა პანსიონატების ბენეფიციარები</t>
  </si>
  <si>
    <t>სტუდენტები</t>
  </si>
  <si>
    <t>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</t>
  </si>
  <si>
    <t>მინდობით აღზრდა</t>
  </si>
  <si>
    <t>პედაგოგები</t>
  </si>
  <si>
    <t>რესურს-ცენტრების თანამშრომლები</t>
  </si>
  <si>
    <t>ძირითადი</t>
  </si>
  <si>
    <t>დამატებითი</t>
  </si>
  <si>
    <t>სულ</t>
  </si>
  <si>
    <t>პროგრამის კოდი</t>
  </si>
  <si>
    <t>ჯგუფი</t>
  </si>
  <si>
    <t>პაკეტი</t>
  </si>
  <si>
    <t>დანართი 1</t>
  </si>
  <si>
    <t xml:space="preserve"> ძირითადი (რაოდენობა) </t>
  </si>
  <si>
    <t xml:space="preserve"> დამატებითი (რაოდენობა) </t>
  </si>
  <si>
    <t>სულ (რაოდენობა)</t>
  </si>
  <si>
    <t xml:space="preserve"> ძირითადი* (თანხა) </t>
  </si>
  <si>
    <t xml:space="preserve"> დამატებითი** (თანხა) </t>
  </si>
  <si>
    <t>სულ (თანხა)</t>
  </si>
  <si>
    <t>საბაზისო პაკეტი</t>
  </si>
  <si>
    <t xml:space="preserve"> -     </t>
  </si>
  <si>
    <t>* ძირითადი - მიზნობრივი ჯგუფები, ასაკობრივი ჯგუფები, "საბაზისო პაკეტი"</t>
  </si>
  <si>
    <t>* ძირითადი - ვეტერანის პაკეტი</t>
  </si>
  <si>
    <t>** დამატებითი - მიზნობრივი ჯგუფები, ასაკობრივი ჯგუფები, "საბაზისო პაკეტი"</t>
  </si>
  <si>
    <t>** დამატებითი - ვეტერანის პაკეტი</t>
  </si>
  <si>
    <t>****საბაზისო პაკეტი, 1000 ლარზე მეტი ხელფასის მქონე პირზე კაპიტაცია ისეთივეა, როგორიც მინიმალურ პაკეტზე</t>
  </si>
  <si>
    <t>2018 წლის მაისის მდგომარობით</t>
  </si>
  <si>
    <t>"მინიმალური პაკეტი" და 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</t>
  </si>
  <si>
    <t>დანართი 2</t>
  </si>
  <si>
    <t>2018 წლის 6 სექტემბრის მდგომარეობით</t>
  </si>
  <si>
    <t>01.06.2018 მდგომარეობით</t>
  </si>
  <si>
    <t xml:space="preserve">**** 1000 ლარზე მეტი ხელფასის მქონე პირი, მინიმალური პაკეტი (მხოლოდ ძირითადი) </t>
  </si>
  <si>
    <t>დანართი 3</t>
  </si>
  <si>
    <t>* ძირითადი - მიზნობრივი ჯგუფები, ასაკობრივი ჯგუფები, "საბაზისო პაკეტი", ვეტერანის პაკეტი</t>
  </si>
  <si>
    <t>2.15 ლარი</t>
  </si>
  <si>
    <t>* დამატებითი - მიზნობრივი ჯგუფები, ასაკობრივი ჯგუფები, "საბაზისო პაკეტი", ვეტერანის პაკეტი</t>
  </si>
  <si>
    <t>1.15 ლარი</t>
  </si>
  <si>
    <t>1 ლარი</t>
  </si>
  <si>
    <t>დამატებით</t>
  </si>
  <si>
    <t>ლარით ნაკლებია 05.2018 ხარჯზე</t>
  </si>
  <si>
    <t>ლარით მეტია  05.2018 ხარჯზე</t>
  </si>
  <si>
    <t>ლარით მეტია 05.2018 ხარჯზე</t>
  </si>
  <si>
    <t>**** 1000 ლარზე მეტი ხელფასის მქონე პირი, მინიმალური პაკეტი (მხოლოდ ძირითადი)</t>
  </si>
  <si>
    <t>05.2018 ხარჯი</t>
  </si>
  <si>
    <t>დანართი 4</t>
  </si>
  <si>
    <t>ლარით მერია 05.2018 ხარჯზე</t>
  </si>
  <si>
    <t>კაპიტაცია 2.15 ლარი</t>
  </si>
  <si>
    <r>
      <t xml:space="preserve">"მინიმალური პაკეტი" </t>
    </r>
    <r>
      <rPr>
        <sz val="10"/>
        <color theme="1"/>
        <rFont val="Calibri"/>
        <family val="2"/>
        <scheme val="minor"/>
      </rPr>
      <t>და 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</t>
    </r>
  </si>
  <si>
    <t>1.07 ლარი</t>
  </si>
  <si>
    <t>1.29 ლარი</t>
  </si>
  <si>
    <t>**დამატებითი ვეტერანის პაკეტი</t>
  </si>
  <si>
    <t>0.86 ლარი</t>
  </si>
  <si>
    <t>ლარით ნაკლებია   05.2018 ხარჯზე</t>
  </si>
  <si>
    <r>
      <rPr>
        <sz val="36"/>
        <color theme="1"/>
        <rFont val="Calibri"/>
        <family val="2"/>
      </rPr>
      <t>}</t>
    </r>
    <r>
      <rPr>
        <sz val="8"/>
        <color theme="1"/>
        <rFont val="Calibri"/>
        <family val="2"/>
      </rPr>
      <t>არსებული დაფინანსება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</si>
</sst>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3" formatCode="_(* #,##0.00_);_(* \(#,##0.00\);_(* &quot;-&quot;??_);_(@_)"/>
    <numFmt numFmtId="164" formatCode="_-* #,##0.00\ _₾_-;\-* #,##0.00\ _₾_-;_-* &quot;-&quot;??\ _₾_-;_-@_-"/>
    <numFmt numFmtId="165" formatCode="_-* #,##0\ _₾_-;\-* #,##0\ _₾_-;_-* &quot;-&quot;??\ _₾_-;_-@_-"/>
    <numFmt numFmtId="166" formatCode="#,##0.000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theme="1"/>
      <name val="Calibri"/>
      <family val="2"/>
    </font>
    <font>
      <sz val="18"/>
      <color theme="1"/>
      <name val="Calibri"/>
      <family val="2"/>
    </font>
    <font>
      <sz val="3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165" fontId="0" fillId="0" borderId="1" xfId="1" applyNumberFormat="1" applyFont="1" applyBorder="1"/>
    <xf numFmtId="165" fontId="2" fillId="0" borderId="1" xfId="1" applyNumberFormat="1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1" xfId="0" applyNumberFormat="1" applyBorder="1"/>
    <xf numFmtId="4" fontId="0" fillId="0" borderId="1" xfId="0" applyNumberFormat="1" applyBorder="1"/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/>
    <xf numFmtId="0" fontId="2" fillId="0" borderId="0" xfId="0" applyFont="1"/>
    <xf numFmtId="0" fontId="3" fillId="2" borderId="0" xfId="0" applyFont="1" applyFill="1"/>
    <xf numFmtId="41" fontId="0" fillId="0" borderId="1" xfId="1" applyNumberFormat="1" applyFont="1" applyBorder="1"/>
    <xf numFmtId="165" fontId="0" fillId="0" borderId="0" xfId="1" applyNumberFormat="1" applyFont="1"/>
    <xf numFmtId="165" fontId="4" fillId="0" borderId="1" xfId="0" applyNumberFormat="1" applyFont="1" applyBorder="1" applyAlignment="1">
      <alignment vertical="center"/>
    </xf>
    <xf numFmtId="43" fontId="4" fillId="0" borderId="1" xfId="0" applyNumberFormat="1" applyFont="1" applyBorder="1" applyAlignment="1">
      <alignment vertical="center"/>
    </xf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0" applyFont="1"/>
    <xf numFmtId="43" fontId="0" fillId="0" borderId="1" xfId="0" applyNumberFormat="1" applyBorder="1"/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165" fontId="0" fillId="0" borderId="0" xfId="0" applyNumberFormat="1"/>
    <xf numFmtId="165" fontId="5" fillId="0" borderId="2" xfId="1" applyNumberFormat="1" applyFont="1" applyBorder="1" applyAlignment="1"/>
    <xf numFmtId="165" fontId="5" fillId="0" borderId="1" xfId="1" applyNumberFormat="1" applyFont="1" applyBorder="1"/>
    <xf numFmtId="165" fontId="5" fillId="0" borderId="1" xfId="0" applyNumberFormat="1" applyFont="1" applyBorder="1"/>
    <xf numFmtId="0" fontId="4" fillId="0" borderId="1" xfId="0" applyFont="1" applyBorder="1" applyAlignment="1"/>
    <xf numFmtId="165" fontId="4" fillId="0" borderId="1" xfId="0" applyNumberFormat="1" applyFont="1" applyBorder="1"/>
    <xf numFmtId="43" fontId="2" fillId="0" borderId="1" xfId="0" applyNumberFormat="1" applyFont="1" applyBorder="1"/>
    <xf numFmtId="43" fontId="7" fillId="0" borderId="0" xfId="0" applyNumberFormat="1" applyFont="1"/>
    <xf numFmtId="0" fontId="7" fillId="0" borderId="0" xfId="0" applyFont="1"/>
    <xf numFmtId="4" fontId="2" fillId="0" borderId="3" xfId="0" applyNumberFormat="1" applyFont="1" applyBorder="1"/>
    <xf numFmtId="4" fontId="2" fillId="0" borderId="0" xfId="0" applyNumberFormat="1" applyFont="1" applyBorder="1"/>
    <xf numFmtId="43" fontId="4" fillId="0" borderId="1" xfId="0" applyNumberFormat="1" applyFont="1" applyBorder="1"/>
    <xf numFmtId="0" fontId="4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/>
    </xf>
    <xf numFmtId="165" fontId="4" fillId="0" borderId="1" xfId="1" applyNumberFormat="1" applyFont="1" applyBorder="1"/>
    <xf numFmtId="43" fontId="9" fillId="0" borderId="0" xfId="0" applyNumberFormat="1" applyFont="1" applyBorder="1"/>
    <xf numFmtId="0" fontId="9" fillId="0" borderId="0" xfId="0" applyFont="1"/>
    <xf numFmtId="0" fontId="6" fillId="0" borderId="0" xfId="0" applyFont="1"/>
    <xf numFmtId="0" fontId="9" fillId="0" borderId="0" xfId="0" applyFont="1" applyBorder="1"/>
    <xf numFmtId="43" fontId="9" fillId="0" borderId="0" xfId="0" applyNumberFormat="1" applyFont="1"/>
    <xf numFmtId="165" fontId="9" fillId="0" borderId="0" xfId="0" applyNumberFormat="1" applyFont="1" applyBorder="1"/>
    <xf numFmtId="165" fontId="9" fillId="0" borderId="0" xfId="0" applyNumberFormat="1" applyFont="1"/>
    <xf numFmtId="0" fontId="2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165" fontId="5" fillId="0" borderId="2" xfId="1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0" xfId="0" applyAlignment="1">
      <alignment wrapText="1"/>
    </xf>
    <xf numFmtId="41" fontId="0" fillId="0" borderId="1" xfId="1" applyNumberFormat="1" applyFon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4" fontId="0" fillId="0" borderId="0" xfId="1" applyFont="1"/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166" fontId="0" fillId="0" borderId="0" xfId="0" applyNumberFormat="1"/>
    <xf numFmtId="41" fontId="0" fillId="0" borderId="1" xfId="1" applyNumberFormat="1" applyFont="1" applyBorder="1" applyAlignment="1">
      <alignment horizontal="left" vertical="center"/>
    </xf>
    <xf numFmtId="43" fontId="0" fillId="0" borderId="1" xfId="0" applyNumberForma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C6" sqref="C6"/>
    </sheetView>
  </sheetViews>
  <sheetFormatPr defaultRowHeight="15" x14ac:dyDescent="0.25"/>
  <cols>
    <col min="1" max="1" width="10.28515625" customWidth="1"/>
    <col min="2" max="2" width="26.85546875" customWidth="1"/>
    <col min="3" max="3" width="36.28515625" customWidth="1"/>
    <col min="4" max="4" width="14.85546875" bestFit="1" customWidth="1"/>
    <col min="5" max="5" width="15.28515625" customWidth="1"/>
    <col min="6" max="6" width="14.85546875" bestFit="1" customWidth="1"/>
  </cols>
  <sheetData>
    <row r="1" spans="1:6" ht="45" x14ac:dyDescent="0.25">
      <c r="A1" s="1" t="s">
        <v>34</v>
      </c>
      <c r="B1" s="1" t="s">
        <v>35</v>
      </c>
      <c r="C1" s="1" t="s">
        <v>36</v>
      </c>
      <c r="D1" s="1" t="s">
        <v>31</v>
      </c>
      <c r="E1" s="1" t="s">
        <v>32</v>
      </c>
      <c r="F1" s="1" t="s">
        <v>33</v>
      </c>
    </row>
    <row r="2" spans="1:6" x14ac:dyDescent="0.25">
      <c r="A2" s="2">
        <v>1</v>
      </c>
      <c r="B2" s="2" t="s">
        <v>0</v>
      </c>
      <c r="C2" s="2" t="s">
        <v>16</v>
      </c>
      <c r="D2" s="3">
        <v>163439</v>
      </c>
      <c r="E2" s="3">
        <v>154273</v>
      </c>
      <c r="F2" s="4">
        <v>317712</v>
      </c>
    </row>
    <row r="3" spans="1:6" x14ac:dyDescent="0.25">
      <c r="A3" s="2">
        <v>2</v>
      </c>
      <c r="B3" s="2" t="s">
        <v>0</v>
      </c>
      <c r="C3" s="2" t="s">
        <v>1</v>
      </c>
      <c r="D3" s="3">
        <v>2792</v>
      </c>
      <c r="E3" s="3">
        <v>6657</v>
      </c>
      <c r="F3" s="4">
        <v>9449</v>
      </c>
    </row>
    <row r="4" spans="1:6" x14ac:dyDescent="0.25">
      <c r="A4" s="2">
        <v>3</v>
      </c>
      <c r="B4" s="2" t="s">
        <v>0</v>
      </c>
      <c r="C4" s="2" t="s">
        <v>17</v>
      </c>
      <c r="D4" s="3">
        <v>71</v>
      </c>
      <c r="E4" s="3">
        <v>1</v>
      </c>
      <c r="F4" s="4">
        <v>72</v>
      </c>
    </row>
    <row r="5" spans="1:6" x14ac:dyDescent="0.25">
      <c r="A5" s="2">
        <v>4</v>
      </c>
      <c r="B5" s="2" t="s">
        <v>0</v>
      </c>
      <c r="C5" s="2" t="s">
        <v>28</v>
      </c>
      <c r="D5" s="3">
        <v>938</v>
      </c>
      <c r="E5" s="3">
        <v>324</v>
      </c>
      <c r="F5" s="4">
        <v>1262</v>
      </c>
    </row>
    <row r="6" spans="1:6" x14ac:dyDescent="0.25">
      <c r="A6" s="2">
        <v>5</v>
      </c>
      <c r="B6" s="2" t="s">
        <v>0</v>
      </c>
      <c r="C6" s="2" t="s">
        <v>18</v>
      </c>
      <c r="D6" s="3">
        <v>59</v>
      </c>
      <c r="E6" s="3"/>
      <c r="F6" s="4">
        <v>59</v>
      </c>
    </row>
    <row r="7" spans="1:6" x14ac:dyDescent="0.25">
      <c r="A7" s="2">
        <v>6</v>
      </c>
      <c r="B7" s="2" t="s">
        <v>0</v>
      </c>
      <c r="C7" s="2" t="s">
        <v>25</v>
      </c>
      <c r="D7" s="3">
        <v>139</v>
      </c>
      <c r="E7" s="3">
        <v>124</v>
      </c>
      <c r="F7" s="4">
        <v>263</v>
      </c>
    </row>
    <row r="8" spans="1:6" x14ac:dyDescent="0.25">
      <c r="A8" s="2">
        <v>7</v>
      </c>
      <c r="B8" s="2" t="s">
        <v>0</v>
      </c>
      <c r="C8" s="2" t="s">
        <v>20</v>
      </c>
      <c r="D8" s="3">
        <v>182</v>
      </c>
      <c r="E8" s="3">
        <v>53</v>
      </c>
      <c r="F8" s="4">
        <v>235</v>
      </c>
    </row>
    <row r="9" spans="1:6" x14ac:dyDescent="0.25">
      <c r="A9" s="2">
        <v>8</v>
      </c>
      <c r="B9" s="2" t="s">
        <v>0</v>
      </c>
      <c r="C9" s="2" t="s">
        <v>29</v>
      </c>
      <c r="D9" s="3">
        <v>26501</v>
      </c>
      <c r="E9" s="3">
        <v>26628</v>
      </c>
      <c r="F9" s="4">
        <v>53129</v>
      </c>
    </row>
    <row r="10" spans="1:6" x14ac:dyDescent="0.25">
      <c r="A10" s="2">
        <v>9</v>
      </c>
      <c r="B10" s="2" t="s">
        <v>0</v>
      </c>
      <c r="C10" s="2" t="s">
        <v>19</v>
      </c>
      <c r="D10" s="3">
        <v>46</v>
      </c>
      <c r="E10" s="3"/>
      <c r="F10" s="4">
        <v>46</v>
      </c>
    </row>
    <row r="11" spans="1:6" x14ac:dyDescent="0.25">
      <c r="A11" s="2">
        <v>11</v>
      </c>
      <c r="B11" s="2" t="s">
        <v>0</v>
      </c>
      <c r="C11" s="2" t="s">
        <v>24</v>
      </c>
      <c r="D11" s="3">
        <v>132</v>
      </c>
      <c r="E11" s="3">
        <v>54</v>
      </c>
      <c r="F11" s="4">
        <v>186</v>
      </c>
    </row>
    <row r="12" spans="1:6" x14ac:dyDescent="0.25">
      <c r="A12" s="2">
        <v>12</v>
      </c>
      <c r="B12" s="2" t="s">
        <v>0</v>
      </c>
      <c r="C12" s="2" t="s">
        <v>2</v>
      </c>
      <c r="D12" s="3">
        <v>351</v>
      </c>
      <c r="E12" s="3">
        <v>53</v>
      </c>
      <c r="F12" s="4">
        <v>404</v>
      </c>
    </row>
    <row r="13" spans="1:6" x14ac:dyDescent="0.25">
      <c r="A13" s="2">
        <v>13</v>
      </c>
      <c r="B13" s="2" t="s">
        <v>0</v>
      </c>
      <c r="C13" s="2" t="s">
        <v>3</v>
      </c>
      <c r="D13" s="3">
        <v>165</v>
      </c>
      <c r="E13" s="3">
        <v>117</v>
      </c>
      <c r="F13" s="4">
        <v>282</v>
      </c>
    </row>
    <row r="14" spans="1:6" x14ac:dyDescent="0.25">
      <c r="A14" s="2">
        <v>14</v>
      </c>
      <c r="B14" s="2" t="s">
        <v>0</v>
      </c>
      <c r="C14" s="2" t="s">
        <v>30</v>
      </c>
      <c r="D14" s="3">
        <v>139</v>
      </c>
      <c r="E14" s="3">
        <v>40</v>
      </c>
      <c r="F14" s="4">
        <v>179</v>
      </c>
    </row>
    <row r="15" spans="1:6" x14ac:dyDescent="0.25">
      <c r="A15" s="2">
        <v>15</v>
      </c>
      <c r="B15" s="2" t="s">
        <v>4</v>
      </c>
      <c r="C15" s="2" t="s">
        <v>5</v>
      </c>
      <c r="D15" s="3">
        <v>11933</v>
      </c>
      <c r="E15" s="3">
        <v>3724</v>
      </c>
      <c r="F15" s="4">
        <v>15657</v>
      </c>
    </row>
    <row r="16" spans="1:6" x14ac:dyDescent="0.25">
      <c r="A16" s="2">
        <v>19</v>
      </c>
      <c r="B16" s="2" t="s">
        <v>6</v>
      </c>
      <c r="C16" s="2" t="s">
        <v>14</v>
      </c>
      <c r="D16" s="3">
        <v>277</v>
      </c>
      <c r="E16" s="3">
        <v>87</v>
      </c>
      <c r="F16" s="4">
        <v>364</v>
      </c>
    </row>
    <row r="17" spans="1:6" x14ac:dyDescent="0.25">
      <c r="A17" s="2">
        <v>20</v>
      </c>
      <c r="B17" s="2" t="s">
        <v>6</v>
      </c>
      <c r="C17" s="2" t="s">
        <v>21</v>
      </c>
      <c r="D17" s="3">
        <v>9050</v>
      </c>
      <c r="E17" s="3">
        <v>3657</v>
      </c>
      <c r="F17" s="4">
        <v>12707</v>
      </c>
    </row>
    <row r="18" spans="1:6" x14ac:dyDescent="0.25">
      <c r="A18" s="2">
        <v>21</v>
      </c>
      <c r="B18" s="2" t="s">
        <v>6</v>
      </c>
      <c r="C18" s="2" t="s">
        <v>7</v>
      </c>
      <c r="D18" s="3">
        <v>300254</v>
      </c>
      <c r="E18" s="3">
        <v>199507</v>
      </c>
      <c r="F18" s="4">
        <v>499761</v>
      </c>
    </row>
    <row r="19" spans="1:6" x14ac:dyDescent="0.25">
      <c r="A19" s="2">
        <v>22</v>
      </c>
      <c r="B19" s="2" t="s">
        <v>6</v>
      </c>
      <c r="C19" s="2" t="s">
        <v>26</v>
      </c>
      <c r="D19" s="3">
        <v>57038</v>
      </c>
      <c r="E19" s="3">
        <v>11745</v>
      </c>
      <c r="F19" s="4">
        <v>68783</v>
      </c>
    </row>
    <row r="20" spans="1:6" x14ac:dyDescent="0.25">
      <c r="A20" s="2">
        <v>23</v>
      </c>
      <c r="B20" s="2" t="s">
        <v>6</v>
      </c>
      <c r="C20" s="2" t="s">
        <v>15</v>
      </c>
      <c r="D20" s="3">
        <v>176524</v>
      </c>
      <c r="E20" s="3">
        <v>52585</v>
      </c>
      <c r="F20" s="4">
        <v>229109</v>
      </c>
    </row>
    <row r="21" spans="1:6" x14ac:dyDescent="0.25">
      <c r="A21" s="2">
        <v>24</v>
      </c>
      <c r="B21" s="2" t="s">
        <v>6</v>
      </c>
      <c r="C21" s="2" t="s">
        <v>22</v>
      </c>
      <c r="D21" s="3">
        <v>3625</v>
      </c>
      <c r="E21" s="3">
        <v>1607</v>
      </c>
      <c r="F21" s="4">
        <v>5232</v>
      </c>
    </row>
    <row r="22" spans="1:6" x14ac:dyDescent="0.25">
      <c r="A22" s="2">
        <v>25</v>
      </c>
      <c r="B22" s="2" t="s">
        <v>6</v>
      </c>
      <c r="C22" s="2" t="s">
        <v>12</v>
      </c>
      <c r="D22" s="3">
        <v>7218</v>
      </c>
      <c r="E22" s="3">
        <v>4932</v>
      </c>
      <c r="F22" s="4">
        <v>12150</v>
      </c>
    </row>
    <row r="23" spans="1:6" x14ac:dyDescent="0.25">
      <c r="A23" s="2">
        <v>26</v>
      </c>
      <c r="B23" s="2" t="s">
        <v>6</v>
      </c>
      <c r="C23" s="2" t="s">
        <v>13</v>
      </c>
      <c r="D23" s="3">
        <v>28</v>
      </c>
      <c r="E23" s="3">
        <v>1</v>
      </c>
      <c r="F23" s="4">
        <v>29</v>
      </c>
    </row>
    <row r="24" spans="1:6" x14ac:dyDescent="0.25">
      <c r="A24" s="2">
        <v>65</v>
      </c>
      <c r="B24" s="2" t="s">
        <v>8</v>
      </c>
      <c r="C24" s="2" t="s">
        <v>9</v>
      </c>
      <c r="D24" s="3">
        <v>425</v>
      </c>
      <c r="E24" s="3">
        <v>296</v>
      </c>
      <c r="F24" s="4">
        <v>721</v>
      </c>
    </row>
    <row r="25" spans="1:6" x14ac:dyDescent="0.25">
      <c r="A25" s="2">
        <v>66</v>
      </c>
      <c r="B25" s="2" t="s">
        <v>8</v>
      </c>
      <c r="C25" s="2" t="s">
        <v>5</v>
      </c>
      <c r="D25" s="3">
        <v>18831</v>
      </c>
      <c r="E25" s="3">
        <v>27259</v>
      </c>
      <c r="F25" s="4">
        <v>46090</v>
      </c>
    </row>
    <row r="26" spans="1:6" x14ac:dyDescent="0.25">
      <c r="A26" s="2">
        <v>69</v>
      </c>
      <c r="B26" s="2" t="s">
        <v>23</v>
      </c>
      <c r="C26" s="2" t="s">
        <v>9</v>
      </c>
      <c r="D26" s="3">
        <v>14604</v>
      </c>
      <c r="E26" s="3">
        <v>789</v>
      </c>
      <c r="F26" s="4">
        <v>15393</v>
      </c>
    </row>
    <row r="27" spans="1:6" x14ac:dyDescent="0.25">
      <c r="A27" s="2">
        <v>70</v>
      </c>
      <c r="B27" s="2" t="s">
        <v>23</v>
      </c>
      <c r="C27" s="2" t="s">
        <v>5</v>
      </c>
      <c r="D27" s="3">
        <v>235918</v>
      </c>
      <c r="E27" s="3">
        <v>92016</v>
      </c>
      <c r="F27" s="4">
        <v>327934</v>
      </c>
    </row>
    <row r="28" spans="1:6" x14ac:dyDescent="0.25">
      <c r="A28" s="2">
        <v>74</v>
      </c>
      <c r="B28" s="2" t="s">
        <v>27</v>
      </c>
      <c r="C28" s="2" t="s">
        <v>5</v>
      </c>
      <c r="D28" s="3">
        <v>42867</v>
      </c>
      <c r="E28" s="3"/>
      <c r="F28" s="4">
        <v>42867</v>
      </c>
    </row>
    <row r="29" spans="1:6" x14ac:dyDescent="0.25">
      <c r="A29" s="2">
        <v>75</v>
      </c>
      <c r="B29" s="2" t="s">
        <v>27</v>
      </c>
      <c r="C29" s="2" t="s">
        <v>11</v>
      </c>
      <c r="D29" s="3">
        <v>727</v>
      </c>
      <c r="E29" s="3"/>
      <c r="F29" s="4">
        <v>727</v>
      </c>
    </row>
    <row r="30" spans="1:6" x14ac:dyDescent="0.25">
      <c r="A30" s="2">
        <v>78</v>
      </c>
      <c r="B30" s="2" t="s">
        <v>10</v>
      </c>
      <c r="C30" s="2" t="s">
        <v>5</v>
      </c>
      <c r="D30" s="3">
        <v>587660</v>
      </c>
      <c r="E30" s="3">
        <v>342871</v>
      </c>
      <c r="F30" s="4">
        <v>930531</v>
      </c>
    </row>
    <row r="31" spans="1:6" x14ac:dyDescent="0.25">
      <c r="A31" s="2">
        <v>79</v>
      </c>
      <c r="B31" s="2" t="s">
        <v>10</v>
      </c>
      <c r="C31" s="2" t="s">
        <v>11</v>
      </c>
      <c r="D31" s="3">
        <v>3275</v>
      </c>
      <c r="E31" s="3"/>
      <c r="F31" s="4">
        <v>3275</v>
      </c>
    </row>
    <row r="32" spans="1:6" x14ac:dyDescent="0.25">
      <c r="A32" s="60" t="s">
        <v>33</v>
      </c>
      <c r="B32" s="60"/>
      <c r="C32" s="60"/>
      <c r="D32" s="4">
        <v>1665208</v>
      </c>
      <c r="E32" s="4">
        <v>929400</v>
      </c>
      <c r="F32" s="4">
        <v>2594608</v>
      </c>
    </row>
  </sheetData>
  <mergeCells count="1">
    <mergeCell ref="A32:C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Normal="100" workbookViewId="0">
      <selection activeCell="D33" sqref="D33"/>
    </sheetView>
  </sheetViews>
  <sheetFormatPr defaultRowHeight="15" x14ac:dyDescent="0.25"/>
  <cols>
    <col min="1" max="1" width="26.28515625" customWidth="1"/>
    <col min="2" max="2" width="17.85546875" customWidth="1"/>
    <col min="3" max="3" width="19.28515625" customWidth="1"/>
    <col min="4" max="4" width="17.42578125" customWidth="1"/>
    <col min="5" max="5" width="17.140625" customWidth="1"/>
    <col min="6" max="6" width="18.140625" customWidth="1"/>
    <col min="7" max="7" width="19.28515625" customWidth="1"/>
  </cols>
  <sheetData>
    <row r="1" spans="1:7" x14ac:dyDescent="0.25">
      <c r="A1" t="s">
        <v>37</v>
      </c>
    </row>
    <row r="2" spans="1:7" s="7" customFormat="1" ht="30" x14ac:dyDescent="0.25">
      <c r="A2" s="6" t="s">
        <v>36</v>
      </c>
      <c r="B2" s="6" t="s">
        <v>38</v>
      </c>
      <c r="C2" s="6" t="s">
        <v>39</v>
      </c>
      <c r="D2" s="6" t="s">
        <v>40</v>
      </c>
      <c r="E2" s="6" t="s">
        <v>41</v>
      </c>
      <c r="F2" s="6" t="s">
        <v>42</v>
      </c>
      <c r="G2" s="6" t="s">
        <v>43</v>
      </c>
    </row>
    <row r="3" spans="1:7" x14ac:dyDescent="0.25">
      <c r="A3" s="2"/>
      <c r="B3" s="2"/>
      <c r="C3" s="2"/>
      <c r="D3" s="2"/>
      <c r="E3" s="2"/>
      <c r="F3" s="2"/>
      <c r="G3" s="2"/>
    </row>
    <row r="4" spans="1:7" x14ac:dyDescent="0.25">
      <c r="A4" s="2" t="s">
        <v>0</v>
      </c>
      <c r="B4" s="8">
        <v>211713</v>
      </c>
      <c r="C4" s="8">
        <v>201814</v>
      </c>
      <c r="D4" s="8">
        <v>413527</v>
      </c>
      <c r="E4" s="8">
        <v>408606</v>
      </c>
      <c r="F4" s="8">
        <v>215941</v>
      </c>
      <c r="G4" s="9">
        <v>624547.06999999995</v>
      </c>
    </row>
    <row r="5" spans="1:7" x14ac:dyDescent="0.25">
      <c r="A5" s="2" t="s">
        <v>4</v>
      </c>
      <c r="B5" s="8">
        <v>12694</v>
      </c>
      <c r="C5" s="8">
        <v>3851</v>
      </c>
      <c r="D5" s="8">
        <v>16545</v>
      </c>
      <c r="E5" s="9">
        <v>27292.1</v>
      </c>
      <c r="F5" s="9">
        <v>4967.79</v>
      </c>
      <c r="G5" s="9">
        <v>32259.89</v>
      </c>
    </row>
    <row r="6" spans="1:7" x14ac:dyDescent="0.25">
      <c r="A6" s="2" t="s">
        <v>6</v>
      </c>
      <c r="B6" s="8">
        <v>601745</v>
      </c>
      <c r="C6" s="8">
        <v>289559</v>
      </c>
      <c r="D6" s="8">
        <v>891304</v>
      </c>
      <c r="E6" s="8">
        <v>1161368</v>
      </c>
      <c r="F6" s="8">
        <v>309828</v>
      </c>
      <c r="G6" s="9">
        <v>1471195.98</v>
      </c>
    </row>
    <row r="7" spans="1:7" x14ac:dyDescent="0.25">
      <c r="A7" s="2" t="s">
        <v>44</v>
      </c>
      <c r="B7" s="8">
        <v>1141284</v>
      </c>
      <c r="C7" s="8">
        <v>602433</v>
      </c>
      <c r="D7" s="8">
        <v>1743717</v>
      </c>
      <c r="E7" s="8">
        <v>2143637</v>
      </c>
      <c r="F7" s="8">
        <v>644603</v>
      </c>
      <c r="G7" s="9">
        <v>2788239.9</v>
      </c>
    </row>
    <row r="8" spans="1:7" x14ac:dyDescent="0.25">
      <c r="A8" s="2" t="s">
        <v>11</v>
      </c>
      <c r="B8" s="8">
        <v>4614</v>
      </c>
      <c r="C8" s="2" t="s">
        <v>45</v>
      </c>
      <c r="D8" s="8">
        <v>4614</v>
      </c>
      <c r="E8" s="8">
        <v>3968</v>
      </c>
      <c r="F8" s="2" t="s">
        <v>45</v>
      </c>
      <c r="G8" s="9">
        <v>3968.04</v>
      </c>
    </row>
    <row r="9" spans="1:7" s="13" customFormat="1" x14ac:dyDescent="0.25">
      <c r="A9" s="10" t="s">
        <v>33</v>
      </c>
      <c r="B9" s="11">
        <v>1972050</v>
      </c>
      <c r="C9" s="11">
        <v>1097657</v>
      </c>
      <c r="D9" s="11">
        <v>3069707</v>
      </c>
      <c r="E9" s="12">
        <v>3744870.67</v>
      </c>
      <c r="F9" s="12">
        <v>1174492.99</v>
      </c>
      <c r="G9" s="12">
        <v>4919363.66</v>
      </c>
    </row>
    <row r="12" spans="1:7" x14ac:dyDescent="0.25">
      <c r="A12" t="s">
        <v>46</v>
      </c>
      <c r="E12">
        <v>1.93</v>
      </c>
    </row>
    <row r="13" spans="1:7" x14ac:dyDescent="0.25">
      <c r="A13" t="s">
        <v>47</v>
      </c>
      <c r="E13">
        <v>2.15</v>
      </c>
    </row>
    <row r="14" spans="1:7" x14ac:dyDescent="0.25">
      <c r="A14" t="s">
        <v>48</v>
      </c>
      <c r="E14">
        <v>1.07</v>
      </c>
    </row>
    <row r="15" spans="1:7" x14ac:dyDescent="0.25">
      <c r="A15" t="s">
        <v>49</v>
      </c>
      <c r="E15">
        <v>1.29</v>
      </c>
    </row>
    <row r="16" spans="1:7" x14ac:dyDescent="0.25">
      <c r="A16" t="s">
        <v>50</v>
      </c>
    </row>
    <row r="26" spans="1:1" x14ac:dyDescent="0.25">
      <c r="A26" s="14" t="s">
        <v>51</v>
      </c>
    </row>
  </sheetData>
  <pageMargins left="0.7" right="0.7" top="0.75" bottom="0.75" header="0.3" footer="0.3"/>
  <pageSetup paperSize="9" scale="96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zoomScaleNormal="100" workbookViewId="0">
      <selection activeCell="K34" sqref="K34"/>
    </sheetView>
  </sheetViews>
  <sheetFormatPr defaultRowHeight="15" x14ac:dyDescent="0.25"/>
  <cols>
    <col min="1" max="1" width="26.85546875" customWidth="1"/>
    <col min="2" max="2" width="14.85546875" bestFit="1" customWidth="1"/>
    <col min="3" max="3" width="15.28515625" customWidth="1"/>
    <col min="4" max="4" width="14.85546875" bestFit="1" customWidth="1"/>
    <col min="5" max="7" width="19.28515625" customWidth="1"/>
    <col min="8" max="8" width="9.85546875" customWidth="1"/>
    <col min="9" max="9" width="11.7109375" customWidth="1"/>
    <col min="11" max="11" width="13.85546875" customWidth="1"/>
  </cols>
  <sheetData>
    <row r="1" spans="1:11" ht="15.75" thickBot="1" x14ac:dyDescent="0.3">
      <c r="A1" s="13" t="s">
        <v>53</v>
      </c>
      <c r="G1" s="34">
        <v>4919363.66</v>
      </c>
      <c r="H1" t="s">
        <v>68</v>
      </c>
    </row>
    <row r="2" spans="1:11" x14ac:dyDescent="0.25">
      <c r="A2" t="s">
        <v>54</v>
      </c>
    </row>
    <row r="4" spans="1:11" ht="30" x14ac:dyDescent="0.25">
      <c r="A4" s="1" t="s">
        <v>36</v>
      </c>
      <c r="B4" s="6" t="s">
        <v>38</v>
      </c>
      <c r="C4" s="6" t="s">
        <v>39</v>
      </c>
      <c r="D4" s="6" t="s">
        <v>40</v>
      </c>
      <c r="E4" s="6" t="s">
        <v>41</v>
      </c>
      <c r="F4" s="6" t="s">
        <v>42</v>
      </c>
      <c r="G4" s="6" t="s">
        <v>43</v>
      </c>
    </row>
    <row r="5" spans="1:11" x14ac:dyDescent="0.25">
      <c r="A5" s="2" t="s">
        <v>0</v>
      </c>
      <c r="B5" s="15">
        <v>194954</v>
      </c>
      <c r="C5" s="3">
        <v>188324</v>
      </c>
      <c r="D5" s="3">
        <v>383278</v>
      </c>
      <c r="E5" s="22">
        <f>B5*1.93</f>
        <v>376261.22</v>
      </c>
      <c r="F5" s="22">
        <f>C5*1.07</f>
        <v>201506.68000000002</v>
      </c>
      <c r="G5" s="22">
        <f>SUM(E5:F5)</f>
        <v>577767.9</v>
      </c>
    </row>
    <row r="6" spans="1:11" x14ac:dyDescent="0.25">
      <c r="A6" s="2" t="s">
        <v>4</v>
      </c>
      <c r="B6" s="15">
        <v>11933</v>
      </c>
      <c r="C6" s="3">
        <v>3724</v>
      </c>
      <c r="D6" s="4">
        <v>15657</v>
      </c>
      <c r="E6" s="22">
        <f>B6*2.15</f>
        <v>25655.95</v>
      </c>
      <c r="F6" s="22">
        <f>C6*1.29</f>
        <v>4803.96</v>
      </c>
      <c r="G6" s="22">
        <f t="shared" ref="G6:G9" si="0">SUM(E6:F6)</f>
        <v>30459.91</v>
      </c>
    </row>
    <row r="7" spans="1:11" x14ac:dyDescent="0.25">
      <c r="A7" s="2" t="s">
        <v>6</v>
      </c>
      <c r="B7" s="15">
        <v>554014</v>
      </c>
      <c r="C7" s="3">
        <v>274121</v>
      </c>
      <c r="D7" s="3">
        <v>828135</v>
      </c>
      <c r="E7" s="22">
        <f>B7*1.93</f>
        <v>1069247.02</v>
      </c>
      <c r="F7" s="22">
        <f>C7*1.07</f>
        <v>293309.47000000003</v>
      </c>
      <c r="G7" s="22">
        <f t="shared" si="0"/>
        <v>1362556.49</v>
      </c>
    </row>
    <row r="8" spans="1:11" x14ac:dyDescent="0.25">
      <c r="A8" s="2" t="s">
        <v>44</v>
      </c>
      <c r="B8" s="15">
        <v>857438</v>
      </c>
      <c r="C8" s="15">
        <v>463231</v>
      </c>
      <c r="D8" s="15">
        <v>1320669</v>
      </c>
      <c r="E8" s="22">
        <f>B8*1.93</f>
        <v>1654855.3399999999</v>
      </c>
      <c r="F8" s="22">
        <f>C8*1.07</f>
        <v>495657.17000000004</v>
      </c>
      <c r="G8" s="22">
        <f t="shared" si="0"/>
        <v>2150512.5099999998</v>
      </c>
    </row>
    <row r="9" spans="1:11" x14ac:dyDescent="0.25">
      <c r="A9" s="2" t="s">
        <v>52</v>
      </c>
      <c r="B9" s="15">
        <v>46869</v>
      </c>
      <c r="C9" s="3"/>
      <c r="D9" s="15">
        <v>46869</v>
      </c>
      <c r="E9" s="22">
        <f>B9*0.86</f>
        <v>40307.339999999997</v>
      </c>
      <c r="F9" s="2"/>
      <c r="G9" s="22">
        <f t="shared" si="0"/>
        <v>40307.339999999997</v>
      </c>
    </row>
    <row r="10" spans="1:11" x14ac:dyDescent="0.25">
      <c r="A10" s="5"/>
      <c r="B10" s="4">
        <v>1665208</v>
      </c>
      <c r="C10" s="4">
        <v>929400</v>
      </c>
      <c r="D10" s="4">
        <v>2594608</v>
      </c>
      <c r="E10" s="31">
        <f>SUM(E5:E9)</f>
        <v>3166326.8699999996</v>
      </c>
      <c r="F10" s="31">
        <f>SUM(F5:F9)</f>
        <v>995277.28</v>
      </c>
      <c r="G10" s="31">
        <v>4161604.15</v>
      </c>
      <c r="H10" s="45">
        <v>757759.51</v>
      </c>
      <c r="I10" s="42" t="s">
        <v>64</v>
      </c>
      <c r="J10" s="33"/>
      <c r="K10" s="33"/>
    </row>
    <row r="13" spans="1:11" ht="15.75" x14ac:dyDescent="0.25">
      <c r="B13" s="16"/>
      <c r="C13" s="16"/>
      <c r="D13" s="17">
        <v>2532584</v>
      </c>
      <c r="G13" s="18">
        <v>4058584.75</v>
      </c>
      <c r="H13" t="s">
        <v>55</v>
      </c>
    </row>
    <row r="14" spans="1:11" x14ac:dyDescent="0.25">
      <c r="D14" s="25">
        <f>D10-D13</f>
        <v>62024</v>
      </c>
      <c r="G14" s="19">
        <f>G10-G13</f>
        <v>103019.39999999991</v>
      </c>
    </row>
    <row r="16" spans="1:11" x14ac:dyDescent="0.25">
      <c r="B16" s="16"/>
      <c r="C16" s="16"/>
      <c r="D16" s="16"/>
    </row>
    <row r="18" spans="1:7" x14ac:dyDescent="0.25">
      <c r="B18" s="16"/>
      <c r="C18" s="16"/>
      <c r="D18" s="16"/>
      <c r="G18" s="19"/>
    </row>
    <row r="19" spans="1:7" x14ac:dyDescent="0.25">
      <c r="B19" s="16"/>
      <c r="C19" s="16"/>
      <c r="D19" s="16"/>
      <c r="G19" s="19"/>
    </row>
    <row r="20" spans="1:7" x14ac:dyDescent="0.25">
      <c r="B20" s="16"/>
      <c r="C20" s="16"/>
      <c r="D20" s="16"/>
    </row>
    <row r="21" spans="1:7" x14ac:dyDescent="0.25">
      <c r="A21" s="61" t="s">
        <v>46</v>
      </c>
      <c r="B21" s="61"/>
      <c r="C21" s="61"/>
      <c r="D21" s="61"/>
      <c r="E21" s="20">
        <v>1.93</v>
      </c>
      <c r="F21" s="21"/>
    </row>
    <row r="22" spans="1:7" x14ac:dyDescent="0.25">
      <c r="A22" s="61" t="s">
        <v>47</v>
      </c>
      <c r="B22" s="61"/>
      <c r="C22" s="61"/>
      <c r="D22" s="61"/>
      <c r="E22" s="20">
        <v>2.15</v>
      </c>
      <c r="F22" s="21"/>
    </row>
    <row r="23" spans="1:7" x14ac:dyDescent="0.25">
      <c r="A23" s="61" t="s">
        <v>48</v>
      </c>
      <c r="B23" s="61"/>
      <c r="C23" s="61"/>
      <c r="D23" s="61"/>
      <c r="E23" s="20">
        <v>1.07</v>
      </c>
      <c r="F23" s="21"/>
    </row>
    <row r="24" spans="1:7" x14ac:dyDescent="0.25">
      <c r="A24" s="61" t="s">
        <v>49</v>
      </c>
      <c r="B24" s="61"/>
      <c r="C24" s="61"/>
      <c r="D24" s="61"/>
      <c r="E24" s="20">
        <v>1.29</v>
      </c>
      <c r="F24" s="21"/>
    </row>
    <row r="25" spans="1:7" ht="15" customHeight="1" x14ac:dyDescent="0.25">
      <c r="A25" s="62" t="s">
        <v>56</v>
      </c>
      <c r="B25" s="62"/>
      <c r="C25" s="62"/>
      <c r="D25" s="62"/>
      <c r="E25" s="24">
        <v>0.86</v>
      </c>
      <c r="F25" s="23"/>
    </row>
    <row r="26" spans="1:7" x14ac:dyDescent="0.25">
      <c r="B26" s="16"/>
      <c r="C26" s="16"/>
      <c r="D26" s="16"/>
    </row>
  </sheetData>
  <mergeCells count="5">
    <mergeCell ref="A21:D21"/>
    <mergeCell ref="A22:D22"/>
    <mergeCell ref="A23:D23"/>
    <mergeCell ref="A24:D24"/>
    <mergeCell ref="A25:D25"/>
  </mergeCells>
  <pageMargins left="0.7" right="0.7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zoomScaleNormal="100" workbookViewId="0">
      <selection activeCell="H22" sqref="H22"/>
    </sheetView>
  </sheetViews>
  <sheetFormatPr defaultRowHeight="15" x14ac:dyDescent="0.25"/>
  <cols>
    <col min="1" max="1" width="27.7109375" style="53" customWidth="1"/>
    <col min="2" max="5" width="17.28515625" customWidth="1"/>
    <col min="6" max="6" width="16.5703125" customWidth="1"/>
    <col min="7" max="7" width="15.42578125" customWidth="1"/>
    <col min="8" max="8" width="12.42578125" customWidth="1"/>
    <col min="9" max="9" width="12" customWidth="1"/>
    <col min="10" max="10" width="13.7109375" customWidth="1"/>
    <col min="14" max="14" width="14.28515625" bestFit="1" customWidth="1"/>
  </cols>
  <sheetData>
    <row r="1" spans="1:14" ht="15.75" thickBot="1" x14ac:dyDescent="0.3">
      <c r="A1" s="48" t="s">
        <v>57</v>
      </c>
      <c r="I1" s="34">
        <v>4919363.66</v>
      </c>
    </row>
    <row r="3" spans="1:14" ht="30" x14ac:dyDescent="0.25">
      <c r="A3" s="1" t="s">
        <v>36</v>
      </c>
      <c r="B3" s="6" t="s">
        <v>38</v>
      </c>
      <c r="C3" s="6" t="s">
        <v>39</v>
      </c>
      <c r="D3" s="6" t="s">
        <v>40</v>
      </c>
      <c r="E3" s="6" t="s">
        <v>41</v>
      </c>
      <c r="F3" s="6" t="s">
        <v>42</v>
      </c>
      <c r="G3" s="6" t="s">
        <v>43</v>
      </c>
    </row>
    <row r="4" spans="1:14" x14ac:dyDescent="0.25">
      <c r="A4" s="49" t="s">
        <v>0</v>
      </c>
      <c r="B4" s="15">
        <v>194954</v>
      </c>
      <c r="C4" s="3">
        <v>188324</v>
      </c>
      <c r="D4" s="3">
        <v>383278</v>
      </c>
      <c r="E4" s="22">
        <f>B4*2.15</f>
        <v>419151.1</v>
      </c>
      <c r="F4" s="22">
        <f>C4*1.15</f>
        <v>216572.59999999998</v>
      </c>
      <c r="G4" s="22">
        <f>E4+F4</f>
        <v>635723.69999999995</v>
      </c>
      <c r="J4" s="35"/>
    </row>
    <row r="5" spans="1:14" x14ac:dyDescent="0.25">
      <c r="A5" s="49" t="s">
        <v>4</v>
      </c>
      <c r="B5" s="15">
        <v>11933</v>
      </c>
      <c r="C5" s="3">
        <v>3724</v>
      </c>
      <c r="D5" s="4">
        <v>15657</v>
      </c>
      <c r="E5" s="22">
        <f t="shared" ref="E5:E14" si="0">B5*2.15</f>
        <v>25655.95</v>
      </c>
      <c r="F5" s="22">
        <f t="shared" ref="F5:F14" si="1">C5*1.15</f>
        <v>4282.5999999999995</v>
      </c>
      <c r="G5" s="22">
        <f t="shared" ref="G5:G8" si="2">E5+F5</f>
        <v>29938.55</v>
      </c>
    </row>
    <row r="6" spans="1:14" x14ac:dyDescent="0.25">
      <c r="A6" s="49" t="s">
        <v>6</v>
      </c>
      <c r="B6" s="15">
        <v>554014</v>
      </c>
      <c r="C6" s="3">
        <v>274121</v>
      </c>
      <c r="D6" s="3">
        <v>828135</v>
      </c>
      <c r="E6" s="22">
        <f t="shared" si="0"/>
        <v>1191130.0999999999</v>
      </c>
      <c r="F6" s="22">
        <f t="shared" si="1"/>
        <v>315239.14999999997</v>
      </c>
      <c r="G6" s="22">
        <f t="shared" si="2"/>
        <v>1506369.2499999998</v>
      </c>
    </row>
    <row r="7" spans="1:14" x14ac:dyDescent="0.25">
      <c r="A7" s="49" t="s">
        <v>44</v>
      </c>
      <c r="B7" s="15">
        <v>857438</v>
      </c>
      <c r="C7" s="15">
        <v>463231</v>
      </c>
      <c r="D7" s="15">
        <v>1320669</v>
      </c>
      <c r="E7" s="22">
        <f t="shared" si="0"/>
        <v>1843491.7</v>
      </c>
      <c r="F7" s="22">
        <f t="shared" si="1"/>
        <v>532715.64999999991</v>
      </c>
      <c r="G7" s="22">
        <f t="shared" si="2"/>
        <v>2376207.3499999996</v>
      </c>
    </row>
    <row r="8" spans="1:14" s="57" customFormat="1" ht="78.75" x14ac:dyDescent="0.25">
      <c r="A8" s="58" t="s">
        <v>72</v>
      </c>
      <c r="B8" s="54">
        <v>46869</v>
      </c>
      <c r="C8" s="55"/>
      <c r="D8" s="54">
        <v>46869</v>
      </c>
      <c r="E8" s="56">
        <f>B8*1</f>
        <v>46869</v>
      </c>
      <c r="F8" s="56">
        <f t="shared" si="1"/>
        <v>0</v>
      </c>
      <c r="G8" s="56">
        <f t="shared" si="2"/>
        <v>46869</v>
      </c>
    </row>
    <row r="9" spans="1:14" x14ac:dyDescent="0.25">
      <c r="A9" s="50" t="s">
        <v>33</v>
      </c>
      <c r="B9" s="4">
        <v>1665208</v>
      </c>
      <c r="C9" s="4">
        <v>929400</v>
      </c>
      <c r="D9" s="4">
        <v>2594608</v>
      </c>
      <c r="E9" s="31">
        <f>E4+E5+E6+E7+E8</f>
        <v>3526297.8499999996</v>
      </c>
      <c r="F9" s="31">
        <f>F4+F5+F6+F7+F8</f>
        <v>1068810</v>
      </c>
      <c r="G9" s="31">
        <f>E9+F9</f>
        <v>4595107.8499999996</v>
      </c>
      <c r="H9" s="41">
        <v>324255.81000000099</v>
      </c>
      <c r="I9" s="42" t="s">
        <v>64</v>
      </c>
      <c r="J9" s="43"/>
      <c r="K9" s="43"/>
      <c r="N9" s="59"/>
    </row>
    <row r="10" spans="1:14" x14ac:dyDescent="0.25">
      <c r="A10" s="51" t="s">
        <v>63</v>
      </c>
      <c r="B10" s="27">
        <v>65000</v>
      </c>
      <c r="C10" s="28">
        <v>35000</v>
      </c>
      <c r="D10" s="28">
        <v>100000</v>
      </c>
      <c r="E10" s="22">
        <f t="shared" si="0"/>
        <v>139750</v>
      </c>
      <c r="F10" s="22">
        <f t="shared" si="1"/>
        <v>40250</v>
      </c>
      <c r="G10" s="22">
        <v>180000</v>
      </c>
      <c r="H10" s="44"/>
      <c r="I10" s="45"/>
      <c r="J10" s="43"/>
      <c r="K10" s="43"/>
    </row>
    <row r="11" spans="1:14" ht="15.75" x14ac:dyDescent="0.25">
      <c r="A11" s="52" t="s">
        <v>33</v>
      </c>
      <c r="B11" s="30">
        <f>B9+B10</f>
        <v>1730208</v>
      </c>
      <c r="C11" s="30">
        <f t="shared" ref="C11:F11" si="3">C9+C10</f>
        <v>964400</v>
      </c>
      <c r="D11" s="30">
        <f t="shared" si="3"/>
        <v>2694608</v>
      </c>
      <c r="E11" s="30">
        <f t="shared" si="3"/>
        <v>3666047.8499999996</v>
      </c>
      <c r="F11" s="30">
        <f t="shared" si="3"/>
        <v>1109060</v>
      </c>
      <c r="G11" s="30">
        <f>G9+G10</f>
        <v>4775107.8499999996</v>
      </c>
      <c r="H11" s="41">
        <v>144255.81000000052</v>
      </c>
      <c r="I11" s="42" t="s">
        <v>64</v>
      </c>
      <c r="J11" s="43"/>
      <c r="K11" s="43"/>
    </row>
    <row r="12" spans="1:14" x14ac:dyDescent="0.25">
      <c r="A12" s="51" t="s">
        <v>63</v>
      </c>
      <c r="B12" s="27">
        <v>65000</v>
      </c>
      <c r="C12" s="28">
        <v>35000</v>
      </c>
      <c r="D12" s="28">
        <v>100000</v>
      </c>
      <c r="E12" s="22">
        <f t="shared" si="0"/>
        <v>139750</v>
      </c>
      <c r="F12" s="22">
        <f t="shared" si="1"/>
        <v>40250</v>
      </c>
      <c r="G12" s="22">
        <v>180000</v>
      </c>
      <c r="H12" s="44"/>
      <c r="I12" s="42"/>
      <c r="J12" s="43"/>
      <c r="K12" s="43"/>
    </row>
    <row r="13" spans="1:14" ht="15.75" x14ac:dyDescent="0.25">
      <c r="A13" s="52" t="s">
        <v>33</v>
      </c>
      <c r="B13" s="30">
        <f>B11+B12</f>
        <v>1795208</v>
      </c>
      <c r="C13" s="30">
        <f t="shared" ref="C13:F13" si="4">C11+C12</f>
        <v>999400</v>
      </c>
      <c r="D13" s="30">
        <f t="shared" si="4"/>
        <v>2794608</v>
      </c>
      <c r="E13" s="30">
        <f t="shared" si="4"/>
        <v>3805797.8499999996</v>
      </c>
      <c r="F13" s="30">
        <f t="shared" si="4"/>
        <v>1149310</v>
      </c>
      <c r="G13" s="30">
        <v>4955107.8499999996</v>
      </c>
      <c r="H13" s="41">
        <v>35744.189999999478</v>
      </c>
      <c r="I13" s="42" t="s">
        <v>65</v>
      </c>
      <c r="J13" s="43"/>
      <c r="K13" s="43"/>
    </row>
    <row r="14" spans="1:14" x14ac:dyDescent="0.25">
      <c r="A14" s="51" t="s">
        <v>63</v>
      </c>
      <c r="B14" s="27">
        <v>65000</v>
      </c>
      <c r="C14" s="28">
        <v>35000</v>
      </c>
      <c r="D14" s="28">
        <v>100000</v>
      </c>
      <c r="E14" s="22">
        <f t="shared" si="0"/>
        <v>139750</v>
      </c>
      <c r="F14" s="22">
        <f t="shared" si="1"/>
        <v>40250</v>
      </c>
      <c r="G14" s="22">
        <v>180000</v>
      </c>
      <c r="H14" s="44"/>
      <c r="I14" s="42"/>
      <c r="J14" s="43"/>
      <c r="K14" s="43"/>
    </row>
    <row r="15" spans="1:14" ht="15.75" x14ac:dyDescent="0.25">
      <c r="A15" s="52" t="s">
        <v>33</v>
      </c>
      <c r="B15" s="30">
        <f>B13+B14</f>
        <v>1860208</v>
      </c>
      <c r="C15" s="30">
        <f t="shared" ref="C15:F15" si="5">C13+C14</f>
        <v>1034400</v>
      </c>
      <c r="D15" s="30">
        <f t="shared" si="5"/>
        <v>2894608</v>
      </c>
      <c r="E15" s="30">
        <f t="shared" si="5"/>
        <v>3945547.8499999996</v>
      </c>
      <c r="F15" s="30">
        <f t="shared" si="5"/>
        <v>1189560</v>
      </c>
      <c r="G15" s="30">
        <v>5135107.8499999996</v>
      </c>
      <c r="H15" s="46">
        <v>215744.18999999948</v>
      </c>
      <c r="I15" s="47" t="s">
        <v>66</v>
      </c>
      <c r="J15" s="43"/>
      <c r="K15" s="43"/>
    </row>
    <row r="16" spans="1:14" x14ac:dyDescent="0.25">
      <c r="A16" s="51" t="s">
        <v>63</v>
      </c>
      <c r="B16" s="27">
        <v>65000</v>
      </c>
      <c r="C16" s="28">
        <v>35000</v>
      </c>
      <c r="D16" s="28">
        <v>100000</v>
      </c>
      <c r="E16" s="22">
        <f t="shared" ref="E16" si="6">B16*2.15</f>
        <v>139750</v>
      </c>
      <c r="F16" s="22">
        <f t="shared" ref="F16" si="7">C16*1.15</f>
        <v>40250</v>
      </c>
      <c r="G16" s="22">
        <v>180000</v>
      </c>
      <c r="H16" s="46"/>
      <c r="I16" s="47"/>
      <c r="J16" s="43"/>
      <c r="K16" s="43"/>
    </row>
    <row r="17" spans="1:11" ht="15.75" x14ac:dyDescent="0.25">
      <c r="A17" s="52" t="s">
        <v>33</v>
      </c>
      <c r="B17" s="30">
        <f>B15+B16</f>
        <v>1925208</v>
      </c>
      <c r="C17" s="30">
        <f t="shared" ref="C17:F17" si="8">C15+C16</f>
        <v>1069400</v>
      </c>
      <c r="D17" s="30">
        <f t="shared" si="8"/>
        <v>2994608</v>
      </c>
      <c r="E17" s="30">
        <f t="shared" si="8"/>
        <v>4085297.8499999996</v>
      </c>
      <c r="F17" s="30">
        <f t="shared" si="8"/>
        <v>1229810</v>
      </c>
      <c r="G17" s="30">
        <v>5315107.8499999996</v>
      </c>
      <c r="H17" s="46">
        <v>395744.18999999948</v>
      </c>
      <c r="I17" s="47" t="s">
        <v>66</v>
      </c>
      <c r="J17" s="43"/>
      <c r="K17" s="43"/>
    </row>
    <row r="18" spans="1:11" x14ac:dyDescent="0.25">
      <c r="A18" s="51" t="s">
        <v>63</v>
      </c>
      <c r="B18" s="27">
        <v>65000</v>
      </c>
      <c r="C18" s="28">
        <v>35000</v>
      </c>
      <c r="D18" s="28">
        <v>100000</v>
      </c>
      <c r="E18" s="22">
        <f t="shared" ref="E18" si="9">B18*2.15</f>
        <v>139750</v>
      </c>
      <c r="F18" s="22">
        <f t="shared" ref="F18" si="10">C18*1.15</f>
        <v>40250</v>
      </c>
      <c r="G18" s="22">
        <v>180000</v>
      </c>
      <c r="H18" s="46"/>
      <c r="I18" s="47"/>
      <c r="J18" s="43"/>
      <c r="K18" s="43"/>
    </row>
    <row r="19" spans="1:11" ht="15.75" x14ac:dyDescent="0.25">
      <c r="A19" s="52" t="s">
        <v>33</v>
      </c>
      <c r="B19" s="30">
        <f>B17+B18</f>
        <v>1990208</v>
      </c>
      <c r="C19" s="30">
        <f t="shared" ref="C19:F19" si="11">C17+C18</f>
        <v>1104400</v>
      </c>
      <c r="D19" s="30">
        <f t="shared" si="11"/>
        <v>3094608</v>
      </c>
      <c r="E19" s="30">
        <f t="shared" si="11"/>
        <v>4225047.8499999996</v>
      </c>
      <c r="F19" s="30">
        <f t="shared" si="11"/>
        <v>1270060</v>
      </c>
      <c r="G19" s="30">
        <v>5495107.8499999996</v>
      </c>
      <c r="H19" s="46">
        <v>575744.18999999948</v>
      </c>
      <c r="I19" s="47" t="s">
        <v>66</v>
      </c>
      <c r="J19" s="43"/>
      <c r="K19" s="43"/>
    </row>
    <row r="22" spans="1:11" x14ac:dyDescent="0.25">
      <c r="H22" s="71"/>
    </row>
    <row r="23" spans="1:11" x14ac:dyDescent="0.25">
      <c r="A23" s="63" t="s">
        <v>58</v>
      </c>
      <c r="B23" s="63"/>
      <c r="C23" s="63"/>
      <c r="D23" s="63"/>
      <c r="E23" s="63"/>
      <c r="F23" s="20" t="s">
        <v>59</v>
      </c>
      <c r="H23" s="59"/>
    </row>
    <row r="24" spans="1:11" x14ac:dyDescent="0.25">
      <c r="A24" s="63" t="s">
        <v>60</v>
      </c>
      <c r="B24" s="63"/>
      <c r="C24" s="63"/>
      <c r="D24" s="63"/>
      <c r="E24" s="63"/>
      <c r="F24" s="20" t="s">
        <v>61</v>
      </c>
    </row>
    <row r="25" spans="1:11" x14ac:dyDescent="0.25">
      <c r="A25" s="64" t="s">
        <v>67</v>
      </c>
      <c r="B25" s="64"/>
      <c r="C25" s="64"/>
      <c r="D25" s="64"/>
      <c r="E25" s="64"/>
      <c r="F25" s="20" t="s">
        <v>62</v>
      </c>
      <c r="G25" s="25"/>
    </row>
    <row r="26" spans="1:11" x14ac:dyDescent="0.25">
      <c r="A26" s="65"/>
      <c r="B26" s="65"/>
      <c r="C26" s="65"/>
      <c r="D26" s="65"/>
      <c r="E26" s="65"/>
    </row>
  </sheetData>
  <mergeCells count="4">
    <mergeCell ref="A23:E23"/>
    <mergeCell ref="A24:E24"/>
    <mergeCell ref="A25:E25"/>
    <mergeCell ref="A26:E26"/>
  </mergeCells>
  <pageMargins left="0.7" right="0.7" top="0.75" bottom="0.75" header="0.3" footer="0.3"/>
  <pageSetup paperSize="9" scale="78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workbookViewId="0">
      <selection activeCell="F4" sqref="F4:F8"/>
    </sheetView>
  </sheetViews>
  <sheetFormatPr defaultRowHeight="15" x14ac:dyDescent="0.25"/>
  <cols>
    <col min="1" max="1" width="27.7109375" style="53" customWidth="1"/>
    <col min="2" max="5" width="17.28515625" customWidth="1"/>
    <col min="6" max="6" width="16.5703125" customWidth="1"/>
    <col min="7" max="7" width="15.42578125" customWidth="1"/>
    <col min="8" max="8" width="9.5703125" customWidth="1"/>
    <col min="9" max="9" width="12" customWidth="1"/>
    <col min="10" max="10" width="13.7109375" customWidth="1"/>
    <col min="14" max="14" width="14.28515625" bestFit="1" customWidth="1"/>
  </cols>
  <sheetData>
    <row r="1" spans="1:14" ht="15.75" thickBot="1" x14ac:dyDescent="0.3">
      <c r="A1" s="48" t="s">
        <v>57</v>
      </c>
      <c r="I1" s="34">
        <v>4919363.66</v>
      </c>
    </row>
    <row r="3" spans="1:14" ht="30" x14ac:dyDescent="0.25">
      <c r="A3" s="1" t="s">
        <v>36</v>
      </c>
      <c r="B3" s="6" t="s">
        <v>38</v>
      </c>
      <c r="C3" s="6" t="s">
        <v>39</v>
      </c>
      <c r="D3" s="6" t="s">
        <v>40</v>
      </c>
      <c r="E3" s="6" t="s">
        <v>41</v>
      </c>
      <c r="F3" s="6" t="s">
        <v>42</v>
      </c>
      <c r="G3" s="6" t="s">
        <v>43</v>
      </c>
    </row>
    <row r="4" spans="1:14" x14ac:dyDescent="0.25">
      <c r="A4" s="49" t="s">
        <v>0</v>
      </c>
      <c r="B4" s="15">
        <v>194954</v>
      </c>
      <c r="C4" s="3">
        <v>188324</v>
      </c>
      <c r="D4" s="3">
        <v>383278</v>
      </c>
      <c r="E4" s="22">
        <f>B4*2.15</f>
        <v>419151.1</v>
      </c>
      <c r="F4" s="22">
        <f>C4*1.07</f>
        <v>201506.68000000002</v>
      </c>
      <c r="G4" s="22">
        <f>E4+F4</f>
        <v>620657.78</v>
      </c>
      <c r="J4" s="35"/>
    </row>
    <row r="5" spans="1:14" x14ac:dyDescent="0.25">
      <c r="A5" s="49" t="s">
        <v>4</v>
      </c>
      <c r="B5" s="15">
        <v>11933</v>
      </c>
      <c r="C5" s="3">
        <v>3724</v>
      </c>
      <c r="D5" s="4">
        <v>15657</v>
      </c>
      <c r="E5" s="22">
        <f t="shared" ref="E5:E14" si="0">B5*2.15</f>
        <v>25655.95</v>
      </c>
      <c r="F5" s="22">
        <f>C5*1.29</f>
        <v>4803.96</v>
      </c>
      <c r="G5" s="22">
        <f t="shared" ref="G5:G8" si="1">E5+F5</f>
        <v>30459.91</v>
      </c>
    </row>
    <row r="6" spans="1:14" x14ac:dyDescent="0.25">
      <c r="A6" s="49" t="s">
        <v>6</v>
      </c>
      <c r="B6" s="15">
        <v>554014</v>
      </c>
      <c r="C6" s="3">
        <v>274121</v>
      </c>
      <c r="D6" s="3">
        <v>828135</v>
      </c>
      <c r="E6" s="22">
        <f t="shared" si="0"/>
        <v>1191130.0999999999</v>
      </c>
      <c r="F6" s="22">
        <f>C6*1.07</f>
        <v>293309.47000000003</v>
      </c>
      <c r="G6" s="22">
        <f t="shared" si="1"/>
        <v>1484439.5699999998</v>
      </c>
    </row>
    <row r="7" spans="1:14" x14ac:dyDescent="0.25">
      <c r="A7" s="49" t="s">
        <v>44</v>
      </c>
      <c r="B7" s="15">
        <v>857438</v>
      </c>
      <c r="C7" s="15">
        <v>463231</v>
      </c>
      <c r="D7" s="15">
        <v>1320669</v>
      </c>
      <c r="E7" s="22">
        <f t="shared" si="0"/>
        <v>1843491.7</v>
      </c>
      <c r="F7" s="22">
        <f t="shared" ref="F7:F8" si="2">C7*1.07</f>
        <v>495657.17000000004</v>
      </c>
      <c r="G7" s="22">
        <f t="shared" si="1"/>
        <v>2339148.87</v>
      </c>
    </row>
    <row r="8" spans="1:14" s="57" customFormat="1" ht="78.75" x14ac:dyDescent="0.25">
      <c r="A8" s="58" t="s">
        <v>72</v>
      </c>
      <c r="B8" s="54">
        <v>46869</v>
      </c>
      <c r="C8" s="55"/>
      <c r="D8" s="54">
        <v>46869</v>
      </c>
      <c r="E8" s="56">
        <f>B8*0.86</f>
        <v>40307.339999999997</v>
      </c>
      <c r="F8" s="22">
        <f t="shared" si="2"/>
        <v>0</v>
      </c>
      <c r="G8" s="56">
        <f t="shared" si="1"/>
        <v>40307.339999999997</v>
      </c>
    </row>
    <row r="9" spans="1:14" ht="15.75" x14ac:dyDescent="0.25">
      <c r="A9" s="50" t="s">
        <v>33</v>
      </c>
      <c r="B9" s="40">
        <v>1665208</v>
      </c>
      <c r="C9" s="40">
        <v>929400</v>
      </c>
      <c r="D9" s="40">
        <v>2594608</v>
      </c>
      <c r="E9" s="36">
        <f>E4+E5+E6+E7+E8</f>
        <v>3519736.1899999995</v>
      </c>
      <c r="F9" s="36">
        <f>F4+F5+F6+F7+F8</f>
        <v>995277.28</v>
      </c>
      <c r="G9" s="36">
        <f>G4+G5+G6+G7+G8</f>
        <v>4515013.47</v>
      </c>
      <c r="H9" s="41">
        <f>I1-G9</f>
        <v>404350.19000000041</v>
      </c>
      <c r="I9" s="42" t="s">
        <v>64</v>
      </c>
      <c r="J9" s="43"/>
      <c r="K9" s="43"/>
      <c r="N9" s="59"/>
    </row>
    <row r="10" spans="1:14" x14ac:dyDescent="0.25">
      <c r="A10" s="51" t="s">
        <v>63</v>
      </c>
      <c r="B10" s="27">
        <v>65000</v>
      </c>
      <c r="C10" s="28">
        <v>35000</v>
      </c>
      <c r="D10" s="28">
        <v>100000</v>
      </c>
      <c r="E10" s="22">
        <f t="shared" si="0"/>
        <v>139750</v>
      </c>
      <c r="F10" s="22">
        <f>C10*1.07</f>
        <v>37450</v>
      </c>
      <c r="G10" s="22">
        <f>E10+F10</f>
        <v>177200</v>
      </c>
      <c r="H10" s="44"/>
      <c r="I10" s="45"/>
      <c r="J10" s="43"/>
      <c r="K10" s="43"/>
    </row>
    <row r="11" spans="1:14" ht="15.75" x14ac:dyDescent="0.25">
      <c r="A11" s="52" t="s">
        <v>33</v>
      </c>
      <c r="B11" s="30">
        <f>B9+B10</f>
        <v>1730208</v>
      </c>
      <c r="C11" s="30">
        <f t="shared" ref="C11:F11" si="3">C9+C10</f>
        <v>964400</v>
      </c>
      <c r="D11" s="30">
        <f t="shared" si="3"/>
        <v>2694608</v>
      </c>
      <c r="E11" s="30">
        <f>E9+E10</f>
        <v>3659486.1899999995</v>
      </c>
      <c r="F11" s="30">
        <f t="shared" si="3"/>
        <v>1032727.28</v>
      </c>
      <c r="G11" s="30">
        <f>G9+G10</f>
        <v>4692213.47</v>
      </c>
      <c r="H11" s="41">
        <f>I1-G11</f>
        <v>227150.19000000041</v>
      </c>
      <c r="I11" s="42" t="s">
        <v>64</v>
      </c>
      <c r="J11" s="43"/>
      <c r="K11" s="43"/>
      <c r="N11" s="19"/>
    </row>
    <row r="12" spans="1:14" x14ac:dyDescent="0.25">
      <c r="A12" s="51" t="s">
        <v>63</v>
      </c>
      <c r="B12" s="27">
        <v>65000</v>
      </c>
      <c r="C12" s="28">
        <v>35000</v>
      </c>
      <c r="D12" s="28">
        <v>100000</v>
      </c>
      <c r="E12" s="22">
        <f t="shared" si="0"/>
        <v>139750</v>
      </c>
      <c r="F12" s="22">
        <v>37450</v>
      </c>
      <c r="G12" s="22">
        <v>177200</v>
      </c>
      <c r="H12" s="44"/>
      <c r="I12" s="42"/>
      <c r="J12" s="43"/>
      <c r="K12" s="43"/>
    </row>
    <row r="13" spans="1:14" ht="15.75" x14ac:dyDescent="0.25">
      <c r="A13" s="52" t="s">
        <v>33</v>
      </c>
      <c r="B13" s="30">
        <f>B11+B12</f>
        <v>1795208</v>
      </c>
      <c r="C13" s="30">
        <f t="shared" ref="C13:F13" si="4">C11+C12</f>
        <v>999400</v>
      </c>
      <c r="D13" s="30">
        <f t="shared" si="4"/>
        <v>2794608</v>
      </c>
      <c r="E13" s="30">
        <f t="shared" si="4"/>
        <v>3799236.1899999995</v>
      </c>
      <c r="F13" s="30">
        <f t="shared" si="4"/>
        <v>1070177.28</v>
      </c>
      <c r="G13" s="30">
        <f>G11+G12</f>
        <v>4869413.47</v>
      </c>
      <c r="H13" s="41">
        <f>I1-G13</f>
        <v>49950.19000000041</v>
      </c>
      <c r="I13" s="42" t="s">
        <v>77</v>
      </c>
      <c r="J13" s="43"/>
      <c r="K13" s="43"/>
    </row>
    <row r="14" spans="1:14" x14ac:dyDescent="0.25">
      <c r="A14" s="51" t="s">
        <v>63</v>
      </c>
      <c r="B14" s="27">
        <v>65000</v>
      </c>
      <c r="C14" s="28">
        <v>35000</v>
      </c>
      <c r="D14" s="28">
        <v>100000</v>
      </c>
      <c r="E14" s="22">
        <f t="shared" si="0"/>
        <v>139750</v>
      </c>
      <c r="F14" s="22">
        <v>37450</v>
      </c>
      <c r="G14" s="22">
        <v>177200</v>
      </c>
      <c r="H14" s="44"/>
      <c r="I14" s="42"/>
      <c r="J14" s="43"/>
      <c r="K14" s="43"/>
    </row>
    <row r="15" spans="1:14" ht="15.75" x14ac:dyDescent="0.25">
      <c r="A15" s="52" t="s">
        <v>33</v>
      </c>
      <c r="B15" s="30">
        <f>B13+B14</f>
        <v>1860208</v>
      </c>
      <c r="C15" s="30">
        <f t="shared" ref="C15:F15" si="5">C13+C14</f>
        <v>1034400</v>
      </c>
      <c r="D15" s="30">
        <f t="shared" si="5"/>
        <v>2894608</v>
      </c>
      <c r="E15" s="30">
        <f t="shared" si="5"/>
        <v>3938986.1899999995</v>
      </c>
      <c r="F15" s="30">
        <f t="shared" si="5"/>
        <v>1107627.28</v>
      </c>
      <c r="G15" s="30">
        <f>G13+G14</f>
        <v>5046613.47</v>
      </c>
      <c r="H15" s="46">
        <f>G15-I1</f>
        <v>127249.80999999959</v>
      </c>
      <c r="I15" s="47" t="s">
        <v>66</v>
      </c>
      <c r="J15" s="43"/>
      <c r="K15" s="43"/>
    </row>
    <row r="16" spans="1:14" x14ac:dyDescent="0.25">
      <c r="A16" s="51" t="s">
        <v>63</v>
      </c>
      <c r="B16" s="27">
        <v>65000</v>
      </c>
      <c r="C16" s="28">
        <v>35000</v>
      </c>
      <c r="D16" s="28">
        <v>100000</v>
      </c>
      <c r="E16" s="22">
        <f t="shared" ref="E16" si="6">B16*2.15</f>
        <v>139750</v>
      </c>
      <c r="F16" s="22">
        <v>37450</v>
      </c>
      <c r="G16" s="22">
        <v>177200</v>
      </c>
      <c r="H16" s="46"/>
      <c r="I16" s="47"/>
      <c r="J16" s="43"/>
      <c r="K16" s="43"/>
    </row>
    <row r="17" spans="1:11" ht="15.75" x14ac:dyDescent="0.25">
      <c r="A17" s="52" t="s">
        <v>33</v>
      </c>
      <c r="B17" s="30">
        <f>B15+B16</f>
        <v>1925208</v>
      </c>
      <c r="C17" s="30">
        <f t="shared" ref="C17:F17" si="7">C15+C16</f>
        <v>1069400</v>
      </c>
      <c r="D17" s="30">
        <f t="shared" si="7"/>
        <v>2994608</v>
      </c>
      <c r="E17" s="30">
        <f t="shared" si="7"/>
        <v>4078736.1899999995</v>
      </c>
      <c r="F17" s="30">
        <f t="shared" si="7"/>
        <v>1145077.28</v>
      </c>
      <c r="G17" s="30">
        <f>G15+G16</f>
        <v>5223813.47</v>
      </c>
      <c r="H17" s="46">
        <f>G17-I1</f>
        <v>304449.80999999959</v>
      </c>
      <c r="I17" s="47" t="s">
        <v>66</v>
      </c>
      <c r="J17" s="43"/>
      <c r="K17" s="43"/>
    </row>
    <row r="18" spans="1:11" x14ac:dyDescent="0.25">
      <c r="A18" s="51" t="s">
        <v>63</v>
      </c>
      <c r="B18" s="27">
        <v>65000</v>
      </c>
      <c r="C18" s="28">
        <v>35000</v>
      </c>
      <c r="D18" s="28">
        <v>100000</v>
      </c>
      <c r="E18" s="22">
        <f t="shared" ref="E18" si="8">B18*2.15</f>
        <v>139750</v>
      </c>
      <c r="F18" s="22">
        <v>37450</v>
      </c>
      <c r="G18" s="22">
        <v>177200</v>
      </c>
      <c r="H18" s="46"/>
      <c r="I18" s="47"/>
      <c r="J18" s="43"/>
      <c r="K18" s="43"/>
    </row>
    <row r="19" spans="1:11" ht="15.75" x14ac:dyDescent="0.25">
      <c r="A19" s="52" t="s">
        <v>33</v>
      </c>
      <c r="B19" s="30">
        <f>B17+B18</f>
        <v>1990208</v>
      </c>
      <c r="C19" s="30">
        <f t="shared" ref="C19:F19" si="9">C17+C18</f>
        <v>1104400</v>
      </c>
      <c r="D19" s="30">
        <f t="shared" si="9"/>
        <v>3094608</v>
      </c>
      <c r="E19" s="30">
        <f t="shared" si="9"/>
        <v>4218486.1899999995</v>
      </c>
      <c r="F19" s="30">
        <f t="shared" si="9"/>
        <v>1182527.28</v>
      </c>
      <c r="G19" s="30">
        <f>G17+G18</f>
        <v>5401013.4699999997</v>
      </c>
      <c r="H19" s="46">
        <f>G19-I1</f>
        <v>481649.80999999959</v>
      </c>
      <c r="I19" s="47" t="s">
        <v>66</v>
      </c>
      <c r="J19" s="43"/>
      <c r="K19" s="43"/>
    </row>
    <row r="23" spans="1:11" x14ac:dyDescent="0.25">
      <c r="A23" s="65" t="s">
        <v>58</v>
      </c>
      <c r="B23" s="65"/>
      <c r="C23" s="65"/>
      <c r="D23" s="65"/>
      <c r="E23" s="65"/>
      <c r="F23" s="66" t="s">
        <v>59</v>
      </c>
      <c r="H23" s="59"/>
    </row>
    <row r="24" spans="1:11" ht="15" customHeight="1" x14ac:dyDescent="0.25">
      <c r="A24" s="65" t="s">
        <v>48</v>
      </c>
      <c r="B24" s="65"/>
      <c r="C24" s="65"/>
      <c r="D24" s="65"/>
      <c r="E24" s="65"/>
      <c r="F24" s="66" t="s">
        <v>73</v>
      </c>
      <c r="G24" s="70" t="s">
        <v>78</v>
      </c>
      <c r="H24" s="70"/>
    </row>
    <row r="25" spans="1:11" ht="15" customHeight="1" x14ac:dyDescent="0.25">
      <c r="A25" s="67"/>
      <c r="B25" s="69" t="s">
        <v>75</v>
      </c>
      <c r="C25" s="69"/>
      <c r="D25" s="69"/>
      <c r="E25" s="69"/>
      <c r="F25" s="43" t="s">
        <v>74</v>
      </c>
      <c r="G25" s="70"/>
      <c r="H25" s="70"/>
    </row>
    <row r="26" spans="1:11" ht="15" customHeight="1" x14ac:dyDescent="0.25">
      <c r="A26" s="68" t="s">
        <v>67</v>
      </c>
      <c r="B26" s="68"/>
      <c r="C26" s="68"/>
      <c r="D26" s="68"/>
      <c r="E26" s="68"/>
      <c r="F26" s="66" t="s">
        <v>76</v>
      </c>
      <c r="G26" s="70"/>
      <c r="H26" s="70"/>
    </row>
  </sheetData>
  <mergeCells count="5">
    <mergeCell ref="A23:E23"/>
    <mergeCell ref="A24:E24"/>
    <mergeCell ref="A26:E26"/>
    <mergeCell ref="B25:E25"/>
    <mergeCell ref="G24:H26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zoomScaleNormal="100" workbookViewId="0">
      <selection activeCell="I11" sqref="I11"/>
    </sheetView>
  </sheetViews>
  <sheetFormatPr defaultRowHeight="15" x14ac:dyDescent="0.25"/>
  <cols>
    <col min="1" max="1" width="34.28515625" customWidth="1"/>
    <col min="2" max="2" width="16.42578125" customWidth="1"/>
    <col min="3" max="3" width="20.140625" customWidth="1"/>
    <col min="4" max="4" width="12.85546875" customWidth="1"/>
    <col min="5" max="5" width="17.7109375" customWidth="1"/>
    <col min="6" max="6" width="18.85546875" customWidth="1"/>
    <col min="8" max="8" width="13.28515625" bestFit="1" customWidth="1"/>
  </cols>
  <sheetData>
    <row r="1" spans="1:8" ht="15.75" thickBot="1" x14ac:dyDescent="0.3">
      <c r="A1" s="13" t="s">
        <v>69</v>
      </c>
      <c r="E1" s="34">
        <v>4919363.66</v>
      </c>
    </row>
    <row r="3" spans="1:8" ht="30" x14ac:dyDescent="0.25">
      <c r="A3" s="1" t="s">
        <v>36</v>
      </c>
      <c r="B3" s="6" t="s">
        <v>40</v>
      </c>
      <c r="C3" s="6" t="s">
        <v>43</v>
      </c>
    </row>
    <row r="4" spans="1:8" x14ac:dyDescent="0.25">
      <c r="A4" s="2" t="s">
        <v>0</v>
      </c>
      <c r="B4" s="3">
        <v>383278</v>
      </c>
      <c r="C4" s="22">
        <f>B4*2.15</f>
        <v>824047.7</v>
      </c>
    </row>
    <row r="5" spans="1:8" x14ac:dyDescent="0.25">
      <c r="A5" s="2" t="s">
        <v>4</v>
      </c>
      <c r="B5" s="4">
        <v>15657</v>
      </c>
      <c r="C5" s="22">
        <f t="shared" ref="C5:C8" si="0">B5*2.15</f>
        <v>33662.549999999996</v>
      </c>
    </row>
    <row r="6" spans="1:8" x14ac:dyDescent="0.25">
      <c r="A6" s="2" t="s">
        <v>6</v>
      </c>
      <c r="B6" s="3">
        <v>828135</v>
      </c>
      <c r="C6" s="22">
        <f t="shared" si="0"/>
        <v>1780490.25</v>
      </c>
    </row>
    <row r="7" spans="1:8" x14ac:dyDescent="0.25">
      <c r="A7" s="2" t="s">
        <v>44</v>
      </c>
      <c r="B7" s="15">
        <v>1320669</v>
      </c>
      <c r="C7" s="22">
        <f t="shared" si="0"/>
        <v>2839438.35</v>
      </c>
    </row>
    <row r="8" spans="1:8" ht="66" x14ac:dyDescent="0.25">
      <c r="A8" s="58" t="s">
        <v>72</v>
      </c>
      <c r="B8" s="72">
        <v>46869</v>
      </c>
      <c r="C8" s="73">
        <f t="shared" si="0"/>
        <v>100768.34999999999</v>
      </c>
    </row>
    <row r="9" spans="1:8" ht="15.75" x14ac:dyDescent="0.25">
      <c r="A9" s="39" t="s">
        <v>33</v>
      </c>
      <c r="B9" s="40">
        <v>2594608</v>
      </c>
      <c r="C9" s="36">
        <v>5578407.2000000002</v>
      </c>
      <c r="D9" s="32">
        <v>659043.54</v>
      </c>
      <c r="E9" s="33" t="s">
        <v>70</v>
      </c>
    </row>
    <row r="10" spans="1:8" x14ac:dyDescent="0.25">
      <c r="A10" s="26" t="s">
        <v>63</v>
      </c>
      <c r="B10" s="28">
        <v>100000</v>
      </c>
      <c r="C10" s="22">
        <v>215000</v>
      </c>
      <c r="D10" s="33"/>
      <c r="E10" s="33"/>
    </row>
    <row r="11" spans="1:8" s="37" customFormat="1" ht="15.75" x14ac:dyDescent="0.25">
      <c r="A11" s="29" t="s">
        <v>33</v>
      </c>
      <c r="B11" s="30">
        <f>B9+B10</f>
        <v>2694608</v>
      </c>
      <c r="C11" s="36">
        <v>5793407.2000000002</v>
      </c>
      <c r="D11" s="32">
        <v>874043.54</v>
      </c>
      <c r="E11" s="33" t="s">
        <v>70</v>
      </c>
    </row>
    <row r="12" spans="1:8" x14ac:dyDescent="0.25">
      <c r="A12" s="26" t="s">
        <v>63</v>
      </c>
      <c r="B12" s="28">
        <v>100000</v>
      </c>
      <c r="C12" s="22">
        <v>215000</v>
      </c>
      <c r="D12" s="33"/>
      <c r="E12" s="33"/>
      <c r="H12" s="19"/>
    </row>
    <row r="13" spans="1:8" s="38" customFormat="1" ht="15.75" x14ac:dyDescent="0.25">
      <c r="A13" s="29" t="s">
        <v>33</v>
      </c>
      <c r="B13" s="30">
        <f>B11+B12</f>
        <v>2794608</v>
      </c>
      <c r="C13" s="36">
        <v>6008407.2000000002</v>
      </c>
      <c r="D13" s="32">
        <v>1089043.54</v>
      </c>
      <c r="E13" s="33" t="s">
        <v>70</v>
      </c>
    </row>
    <row r="14" spans="1:8" x14ac:dyDescent="0.25">
      <c r="A14" s="26" t="s">
        <v>63</v>
      </c>
      <c r="B14" s="28">
        <v>100000</v>
      </c>
      <c r="C14" s="22">
        <v>215000</v>
      </c>
      <c r="D14" s="33"/>
      <c r="E14" s="33"/>
    </row>
    <row r="15" spans="1:8" s="38" customFormat="1" ht="15.75" x14ac:dyDescent="0.25">
      <c r="A15" s="29" t="s">
        <v>33</v>
      </c>
      <c r="B15" s="30">
        <f>B13+B14</f>
        <v>2894608</v>
      </c>
      <c r="C15" s="36">
        <v>6223407.2000000002</v>
      </c>
      <c r="D15" s="32">
        <v>1304043.54</v>
      </c>
      <c r="E15" s="33" t="s">
        <v>70</v>
      </c>
    </row>
    <row r="16" spans="1:8" x14ac:dyDescent="0.25">
      <c r="A16" s="26" t="s">
        <v>63</v>
      </c>
      <c r="B16" s="28">
        <v>100000</v>
      </c>
      <c r="C16" s="22">
        <v>215000</v>
      </c>
      <c r="D16" s="33"/>
      <c r="E16" s="33"/>
    </row>
    <row r="17" spans="1:5" s="38" customFormat="1" ht="15.75" x14ac:dyDescent="0.25">
      <c r="A17" s="29" t="s">
        <v>33</v>
      </c>
      <c r="B17" s="30">
        <f>B15+B16</f>
        <v>2994608</v>
      </c>
      <c r="C17" s="36">
        <f>C15+C16</f>
        <v>6438407.2000000002</v>
      </c>
      <c r="D17" s="32">
        <f>C17-E1</f>
        <v>1519043.54</v>
      </c>
      <c r="E17" s="33" t="s">
        <v>70</v>
      </c>
    </row>
    <row r="18" spans="1:5" x14ac:dyDescent="0.25">
      <c r="A18" s="26" t="s">
        <v>63</v>
      </c>
      <c r="B18" s="28">
        <v>100000</v>
      </c>
      <c r="C18" s="22">
        <v>215000</v>
      </c>
      <c r="D18" s="33"/>
      <c r="E18" s="33"/>
    </row>
    <row r="19" spans="1:5" s="38" customFormat="1" ht="15.75" x14ac:dyDescent="0.25">
      <c r="A19" s="29" t="s">
        <v>33</v>
      </c>
      <c r="B19" s="30">
        <f>B17+B18</f>
        <v>3094608</v>
      </c>
      <c r="C19" s="36">
        <f>B19*2.15</f>
        <v>6653407.2000000002</v>
      </c>
      <c r="D19" s="32">
        <f>C19-E1</f>
        <v>1734043.54</v>
      </c>
      <c r="E19" s="33" t="s">
        <v>70</v>
      </c>
    </row>
    <row r="25" spans="1:5" x14ac:dyDescent="0.25">
      <c r="A25" t="s">
        <v>71</v>
      </c>
      <c r="C25" s="19"/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დანართი 1</vt:lpstr>
      <vt:lpstr>დანართი 2</vt:lpstr>
      <vt:lpstr>დანართი 3</vt:lpstr>
      <vt:lpstr>დანართი3.1</vt:lpstr>
      <vt:lpstr>დანართი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2018-09-14T09:58:43Z</dcterms:modified>
</cp:coreProperties>
</file>