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activeTab="2"/>
  </bookViews>
  <sheets>
    <sheet name="ბენეფიციარი" sheetId="1" r:id="rId1"/>
    <sheet name="თანხა" sheetId="5" r:id="rId2"/>
    <sheet name="მედიკამენტები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K9" i="6"/>
  <c r="J9" i="6"/>
  <c r="I9" i="6"/>
  <c r="H9" i="6"/>
  <c r="G9" i="6"/>
  <c r="F9" i="6"/>
  <c r="E9" i="6"/>
  <c r="D9" i="6"/>
  <c r="C9" i="6"/>
  <c r="L8" i="6"/>
  <c r="L9" i="6" s="1"/>
  <c r="G5" i="6"/>
  <c r="F5" i="6"/>
  <c r="E5" i="6"/>
  <c r="D5" i="6"/>
  <c r="C5" i="6"/>
  <c r="C8" i="5" l="1"/>
  <c r="D8" i="5"/>
  <c r="E8" i="5"/>
  <c r="F8" i="5"/>
  <c r="C24" i="5"/>
  <c r="D24" i="5"/>
  <c r="E24" i="5"/>
  <c r="F24" i="5"/>
  <c r="B24" i="5"/>
  <c r="C17" i="5"/>
  <c r="D17" i="5"/>
  <c r="E17" i="5"/>
  <c r="F17" i="5"/>
  <c r="C67" i="5"/>
  <c r="D67" i="5"/>
  <c r="E67" i="5"/>
  <c r="F67" i="5"/>
  <c r="B67" i="5"/>
  <c r="C62" i="5"/>
  <c r="D62" i="5"/>
  <c r="E62" i="5"/>
  <c r="F62" i="5"/>
  <c r="B62" i="5"/>
  <c r="C57" i="5"/>
  <c r="D57" i="5"/>
  <c r="E57" i="5"/>
  <c r="F57" i="5"/>
  <c r="B57" i="5"/>
  <c r="C51" i="5"/>
  <c r="D51" i="5"/>
  <c r="E51" i="5"/>
  <c r="F51" i="5"/>
  <c r="B51" i="5"/>
  <c r="C47" i="5"/>
  <c r="D47" i="5"/>
  <c r="E47" i="5"/>
  <c r="F47" i="5"/>
  <c r="B47" i="5"/>
  <c r="C44" i="5"/>
  <c r="D44" i="5"/>
  <c r="E44" i="5"/>
  <c r="F44" i="5"/>
  <c r="B44" i="5"/>
  <c r="C40" i="5"/>
  <c r="D40" i="5"/>
  <c r="E40" i="5"/>
  <c r="F40" i="5"/>
  <c r="B40" i="5"/>
  <c r="C38" i="5"/>
  <c r="D38" i="5"/>
  <c r="E38" i="5"/>
  <c r="F38" i="5"/>
  <c r="B38" i="5"/>
  <c r="C35" i="5"/>
  <c r="D35" i="5"/>
  <c r="E35" i="5"/>
  <c r="F35" i="5"/>
  <c r="B35" i="5"/>
  <c r="B17" i="5"/>
  <c r="C11" i="5"/>
  <c r="D11" i="5"/>
  <c r="E11" i="5"/>
  <c r="F11" i="5"/>
  <c r="B11" i="5"/>
  <c r="B8" i="5"/>
  <c r="F4" i="5"/>
  <c r="C4" i="5"/>
  <c r="D4" i="5"/>
  <c r="E4" i="5"/>
  <c r="B4" i="5"/>
</calcChain>
</file>

<file path=xl/sharedStrings.xml><?xml version="1.0" encoding="utf-8"?>
<sst xmlns="http://schemas.openxmlformats.org/spreadsheetml/2006/main" count="158" uniqueCount="96">
  <si>
    <t>პროგრამა/კომპონენტი</t>
  </si>
  <si>
    <t>ინფექციური დაავადებების მართვა</t>
  </si>
  <si>
    <t>ტუბერკულოზის მართვა</t>
  </si>
  <si>
    <t>ამბულარორიული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</si>
  <si>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სტაციონარული მომსახურება</t>
  </si>
  <si>
    <t>აივ-ინფექცია/შიდსი</t>
  </si>
  <si>
    <t>ამბულატორიული მომსახურება</t>
  </si>
  <si>
    <t>დედათა და ბავშვთა ჯანმრთელობა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</si>
  <si>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</si>
  <si>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</si>
  <si>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</si>
  <si>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</si>
  <si>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ნარკომანია</t>
  </si>
  <si>
    <t>სტაციონარული დეტოქსიკაცია და პირველადი რეაბილიტაცია</t>
  </si>
  <si>
    <t>ჩანაცვლებითი თერაპიის განხორციელება და ჩამანაცვლებელი ნარკოტიკის მიწოდების უზრუნველყოფა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</si>
  <si>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</si>
  <si>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</si>
  <si>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</si>
  <si>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</si>
  <si>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</si>
  <si>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 xml:space="preserve">სტაციონარული მომსახურება  - ბავშვთა და მოზრდილთა ფსიქიატრიული სტაციონარული მომსახურება </t>
  </si>
  <si>
    <t>-</t>
  </si>
  <si>
    <t xml:space="preserve">სტაციონარული მომსახურება  - ალკოჰოლის მიღებით გამოწვეული ფსიქიკური და ქცევითი აშლილობების სტაციონარული მომსახურება </t>
  </si>
  <si>
    <t>დიაბეტის მართვა</t>
  </si>
  <si>
    <t>დიაბეტით დაავადებულ ბავშვთა მომსახურება</t>
  </si>
  <si>
    <t>სპეციალიზებული აბულატორიული დახმარება</t>
  </si>
  <si>
    <t>ბავშვათა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</si>
  <si>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</si>
  <si>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</si>
  <si>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</si>
  <si>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</si>
  <si>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თირკმლის ტრანსპლანტაცია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</si>
  <si>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</si>
  <si>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</si>
  <si>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</si>
  <si>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</si>
  <si>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</si>
  <si>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</si>
  <si>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</si>
  <si>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</si>
  <si>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</si>
  <si>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</si>
  <si>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</si>
  <si>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</si>
  <si>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</si>
  <si>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სტაციონარული გამოკვლევის კომპონენტი</t>
  </si>
  <si>
    <t>ამბულარორიული მომსახურება (მ.შ. პატიმრობისა და თავისუფლების აღკვეთის დაწესებულებებში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</si>
  <si>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თავისუფლების აღკვეთის დაწესებულებებისათვის ტუბერკულოზის მართვისთვის მედიკამენტების, სხვა ხარჯი და დამხმარე მასალების შესყიდვა</t>
  </si>
  <si>
    <t>სტაციონარული მომსახურება  - ალკოჰოლის მიღებით გამოწვეული ფსიქიკური და ქცევითი აშლილობების სტაციონარული მომსახურება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</si>
  <si>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</si>
  <si>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</si>
  <si>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</si>
  <si>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შესაბამისი  წლის განკარგულებით განსაზღვრული ღონისძიებების უზრუნველყოფა</t>
  </si>
  <si>
    <t>სოფლის ექიმი</t>
  </si>
  <si>
    <t>პირველადი ჯანდაცვის მომსახურება სოფლად</t>
  </si>
  <si>
    <t xml:space="preserve">სამედიცინო მომსახურება სპეცდაფინანსებაზე მყოფ დაწესებულებებში 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</si>
  <si>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</si>
  <si>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</si>
  <si>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</si>
  <si>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</si>
  <si>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</si>
  <si>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სამედიცინო მომსახურება სიფილისზე ეჭვის შემთხვევაში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</si>
  <si>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</si>
  <si>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 xml:space="preserve">ფსიქო-სოციალურირეაბილიტაციის უზრუნველყოფა </t>
  </si>
  <si>
    <t>N2 და N8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</si>
  <si>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 xml:space="preserve">სტაციონარული მომსახურება - ფსიქიკური აშლილობის მქონე ბავშვთა ფსიქიატრიული სტაციონარული მომსახურება </t>
  </si>
  <si>
    <t xml:space="preserve">სტაციონარული მომსახურება  - ფსიქიკური აშლილობის მქონე მოზრდილთა ფსიქიატრიული სტაციონარული მომსახურება </t>
  </si>
  <si>
    <t>სტაციონარული მომსახურება  - ფსიქიკური დარღვევების მქონე შშმ პირთა თავშესაფრით უზრუნველყოფა</t>
  </si>
  <si>
    <t>ამბულატორიული მომსახურება - თემზე დაფუძნებული მობილური გუნდის მომსახურება</t>
  </si>
  <si>
    <t>ეფექტურობის შეფასების კომპონენტი</t>
  </si>
  <si>
    <t>2019 (9 თვის)</t>
  </si>
  <si>
    <t>სახელმწიფო პროგრამა</t>
  </si>
  <si>
    <t>კომპონენტი</t>
  </si>
  <si>
    <t>გაწეული ხარჯი (კონკრეტულ წელს გაფორმებული ხელშეკრულებების მიხედვით) -ლარი</t>
  </si>
  <si>
    <t>მოსარგებლე ბენეფიციარის რაოდენობა</t>
  </si>
  <si>
    <t>დიაბეტის მართვა (პროგრამული კოდი 27 03 03 02)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</si>
  <si>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</si>
  <si>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</si>
  <si>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 xml:space="preserve">სულ </t>
  </si>
  <si>
    <t>ინკურაბელურ პაციენტთა პალიატიური მზრუნველობა (პროგრამული კოდი 27 03 03 05)</t>
  </si>
  <si>
    <t xml:space="preserve">ინკურაბელურ პაციენტთა მედიკამენტებით უზრუნველყოფა </t>
  </si>
  <si>
    <t xml:space="preserve">დიალიზი და თირკმლის ტრანსპლანტაცია (პროგრამული კოდი 27 03 03 04) </t>
  </si>
  <si>
    <t>ორგანოგადანერგილთა იმუნოსუპრესიული მედიკამენტებით უზრუნველყოფა</t>
  </si>
  <si>
    <t>ჰემო და პერიტონჯეული დიალიზისათვის საჭირო სადიალიზე საშუალებების, მასალის და მედიკამენტების შესყიდვა და მიწოდება</t>
  </si>
  <si>
    <t>იშვიათი დაავადებების მქონე და მუდმივ ჩანაცლებით მკურნალობას დაქვემდებარებულ პაციენტთა მკურნალობა (პროგრამული კოდი 27 03 03 06)</t>
  </si>
  <si>
    <t>იშვიათი დაავადებების მქონე პაციენტების სპეც.მედიკამენტებით უზრუნველყოფა</t>
  </si>
  <si>
    <t>ნარკომანიით დაავადებულ პაციენტთა მკურნალობა (პროგრამული კოდი 27 03 02 09)</t>
  </si>
  <si>
    <t>ჩამანაცვლებელი ფარმაცევტული პროდუქტის შესყიდვა</t>
  </si>
  <si>
    <t>დედათა და ბავშვთა ჯანმრთელობა (პროგრამული კოდი 27 03 02 08)</t>
  </si>
  <si>
    <t>ფოლიუმის მჟავის და რკინის პრეპარატების შესყიდვა</t>
  </si>
  <si>
    <t>პროგრამა არ იყო</t>
  </si>
  <si>
    <t>ქრონიკული დაავადებების სამკურნალო მედიკამენტებით უზრუნველყოფა (27 03 03 11)</t>
  </si>
  <si>
    <t>გულ სისხლძარღვთა სისტემის დაავადებები</t>
  </si>
  <si>
    <t>შენიშვნა:</t>
  </si>
  <si>
    <t>2019 წლის ბნეფიციართა რაოდენობა არასრულია, ვინადიან წელი არ დასრულებულა</t>
  </si>
  <si>
    <t>2019 წელს მითითებულია ნაზღაურებული ღირებულება არ არის ზუსტი, ვინაიდან შესყიდვის პროცედურები არ დასრულებულა და მოსალოდნელია ცვლიელბები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</si>
</sst>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sz val="10"/>
      <name val="Calibri 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/>
    <xf numFmtId="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43" fontId="7" fillId="0" borderId="1" xfId="1" applyFont="1" applyFill="1" applyBorder="1"/>
    <xf numFmtId="4" fontId="8" fillId="0" borderId="1" xfId="0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164" fontId="7" fillId="0" borderId="0" xfId="1" applyNumberFormat="1" applyFont="1" applyFill="1"/>
    <xf numFmtId="2" fontId="5" fillId="0" borderId="1" xfId="1" applyNumberFormat="1" applyFont="1" applyFill="1" applyBorder="1" applyAlignment="1">
      <alignment horizontal="right" vertical="top"/>
    </xf>
    <xf numFmtId="2" fontId="5" fillId="0" borderId="1" xfId="1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2" fontId="5" fillId="0" borderId="0" xfId="1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3" borderId="1" xfId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3" borderId="2" xfId="1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52" workbookViewId="0">
      <selection activeCell="A27" sqref="A27"/>
    </sheetView>
  </sheetViews>
  <sheetFormatPr defaultRowHeight="12.75"/>
  <cols>
    <col min="1" max="1" width="93.140625" style="23" customWidth="1"/>
    <col min="2" max="5" width="16.7109375" style="23" customWidth="1"/>
    <col min="6" max="6" width="16.7109375" style="19" customWidth="1"/>
    <col min="7" max="16384" width="9.140625" style="1"/>
  </cols>
  <sheetData>
    <row r="1" spans="1:6" ht="23.25" customHeight="1">
      <c r="A1" s="24" t="s">
        <v>0</v>
      </c>
      <c r="B1" s="20">
        <v>2015</v>
      </c>
      <c r="C1" s="20">
        <v>2016</v>
      </c>
      <c r="D1" s="20">
        <v>2017</v>
      </c>
      <c r="E1" s="20">
        <v>2018</v>
      </c>
      <c r="F1" s="4" t="s">
        <v>70</v>
      </c>
    </row>
    <row r="2" spans="1:6" ht="30" customHeight="1">
      <c r="A2" s="25" t="s">
        <v>1</v>
      </c>
      <c r="B2" s="21"/>
      <c r="C2" s="21"/>
      <c r="D2" s="21"/>
      <c r="E2" s="21"/>
      <c r="F2" s="15">
        <v>0</v>
      </c>
    </row>
    <row r="3" spans="1:6" ht="30" customHeight="1">
      <c r="A3" s="26" t="s">
        <v>1</v>
      </c>
      <c r="B3" s="18">
        <v>19034</v>
      </c>
      <c r="C3" s="18">
        <v>18369</v>
      </c>
      <c r="D3" s="18">
        <v>19343</v>
      </c>
      <c r="E3" s="18">
        <v>2141</v>
      </c>
      <c r="F3" s="15">
        <v>0</v>
      </c>
    </row>
    <row r="4" spans="1:6" ht="30" customHeight="1">
      <c r="A4" s="25" t="s">
        <v>2</v>
      </c>
      <c r="B4" s="21"/>
      <c r="C4" s="21"/>
      <c r="D4" s="21"/>
      <c r="E4" s="21"/>
      <c r="F4" s="15"/>
    </row>
    <row r="5" spans="1:6" ht="30" customHeight="1">
      <c r="A5" s="26" t="s">
        <v>3</v>
      </c>
      <c r="B5" s="18">
        <v>23578</v>
      </c>
      <c r="C5" s="18">
        <v>23071</v>
      </c>
      <c r="D5" s="18">
        <v>22490</v>
      </c>
      <c r="E5" s="18">
        <v>24165</v>
      </c>
      <c r="F5" s="16">
        <v>20011</v>
      </c>
    </row>
    <row r="6" spans="1:6" ht="30" customHeight="1">
      <c r="A6" s="26" t="s">
        <v>4</v>
      </c>
      <c r="B6" s="18">
        <v>2158</v>
      </c>
      <c r="C6" s="18">
        <v>2226</v>
      </c>
      <c r="D6" s="18">
        <v>2075</v>
      </c>
      <c r="E6" s="18">
        <v>2098</v>
      </c>
      <c r="F6" s="16">
        <v>1623</v>
      </c>
    </row>
    <row r="7" spans="1:6" ht="30" customHeight="1">
      <c r="A7" s="25" t="s">
        <v>5</v>
      </c>
      <c r="B7" s="21"/>
      <c r="C7" s="21"/>
      <c r="D7" s="21"/>
      <c r="E7" s="21"/>
      <c r="F7" s="15"/>
    </row>
    <row r="8" spans="1:6" ht="30" customHeight="1">
      <c r="A8" s="26" t="s">
        <v>6</v>
      </c>
      <c r="B8" s="18">
        <v>3111</v>
      </c>
      <c r="C8" s="18">
        <v>3645</v>
      </c>
      <c r="D8" s="18">
        <v>4076</v>
      </c>
      <c r="E8" s="18">
        <v>4555</v>
      </c>
      <c r="F8" s="15">
        <v>7585</v>
      </c>
    </row>
    <row r="9" spans="1:6" ht="30" customHeight="1">
      <c r="A9" s="26" t="s">
        <v>4</v>
      </c>
      <c r="B9" s="17">
        <v>510</v>
      </c>
      <c r="C9" s="17">
        <v>518</v>
      </c>
      <c r="D9" s="17">
        <v>527</v>
      </c>
      <c r="E9" s="17">
        <v>578</v>
      </c>
      <c r="F9" s="15">
        <v>453</v>
      </c>
    </row>
    <row r="10" spans="1:6" ht="30" customHeight="1">
      <c r="A10" s="25" t="s">
        <v>7</v>
      </c>
      <c r="B10" s="21"/>
      <c r="C10" s="21"/>
      <c r="D10" s="21"/>
      <c r="E10" s="21"/>
      <c r="F10" s="15"/>
    </row>
    <row r="11" spans="1:6" ht="30" customHeight="1">
      <c r="A11" s="26" t="s">
        <v>8</v>
      </c>
      <c r="B11" s="18">
        <v>71616</v>
      </c>
      <c r="C11" s="18">
        <v>68320</v>
      </c>
      <c r="D11" s="18">
        <v>65052</v>
      </c>
      <c r="E11" s="18">
        <v>60627</v>
      </c>
      <c r="F11" s="15">
        <v>48383</v>
      </c>
    </row>
    <row r="12" spans="1:6" ht="30" customHeight="1">
      <c r="A12" s="26" t="s">
        <v>9</v>
      </c>
      <c r="B12" s="18">
        <v>1729</v>
      </c>
      <c r="C12" s="17">
        <v>1065</v>
      </c>
      <c r="D12" s="18">
        <v>567</v>
      </c>
      <c r="E12" s="18">
        <v>0</v>
      </c>
      <c r="F12" s="15">
        <v>0</v>
      </c>
    </row>
    <row r="13" spans="1:6" ht="30" customHeight="1">
      <c r="A13" s="26" t="s">
        <v>10</v>
      </c>
      <c r="B13" s="18">
        <v>5222</v>
      </c>
      <c r="C13" s="18">
        <v>4509</v>
      </c>
      <c r="D13" s="18">
        <v>3908</v>
      </c>
      <c r="E13" s="18">
        <v>4078</v>
      </c>
      <c r="F13" s="15">
        <v>2970</v>
      </c>
    </row>
    <row r="14" spans="1:6" ht="30" customHeight="1">
      <c r="A14" s="26" t="s">
        <v>11</v>
      </c>
      <c r="B14" s="18">
        <v>59401</v>
      </c>
      <c r="C14" s="18">
        <v>55920</v>
      </c>
      <c r="D14" s="18">
        <v>52030</v>
      </c>
      <c r="E14" s="18">
        <v>49823</v>
      </c>
      <c r="F14" s="16">
        <v>34780</v>
      </c>
    </row>
    <row r="15" spans="1:6" ht="30" customHeight="1">
      <c r="A15" s="26" t="s">
        <v>61</v>
      </c>
      <c r="B15" s="18">
        <v>0</v>
      </c>
      <c r="C15" s="18">
        <v>0</v>
      </c>
      <c r="D15" s="18">
        <v>0</v>
      </c>
      <c r="E15" s="18">
        <v>67</v>
      </c>
      <c r="F15" s="16">
        <v>63</v>
      </c>
    </row>
    <row r="16" spans="1:6" ht="30" customHeight="1">
      <c r="A16" s="25" t="s">
        <v>12</v>
      </c>
      <c r="B16" s="21"/>
      <c r="C16" s="21"/>
      <c r="D16" s="21"/>
      <c r="E16" s="21"/>
      <c r="F16" s="15"/>
    </row>
    <row r="17" spans="1:6" ht="30" customHeight="1">
      <c r="A17" s="26" t="s">
        <v>13</v>
      </c>
      <c r="B17" s="17">
        <v>301</v>
      </c>
      <c r="C17" s="17">
        <v>441</v>
      </c>
      <c r="D17" s="17">
        <v>570</v>
      </c>
      <c r="E17" s="17">
        <v>773</v>
      </c>
      <c r="F17" s="16">
        <v>883</v>
      </c>
    </row>
    <row r="18" spans="1:6" ht="30" customHeight="1">
      <c r="A18" s="26" t="s">
        <v>14</v>
      </c>
      <c r="B18" s="18">
        <v>3593</v>
      </c>
      <c r="C18" s="18">
        <v>4402</v>
      </c>
      <c r="D18" s="18">
        <v>7578</v>
      </c>
      <c r="E18" s="18">
        <v>10656</v>
      </c>
      <c r="F18" s="16">
        <v>11062</v>
      </c>
    </row>
    <row r="19" spans="1:6" ht="30" customHeight="1">
      <c r="A19" s="26" t="s">
        <v>62</v>
      </c>
      <c r="B19" s="18">
        <v>0</v>
      </c>
      <c r="C19" s="17">
        <v>508</v>
      </c>
      <c r="D19" s="17">
        <v>427</v>
      </c>
      <c r="E19" s="17">
        <v>393</v>
      </c>
      <c r="F19" s="16">
        <v>360</v>
      </c>
    </row>
    <row r="20" spans="1:6" ht="30" customHeight="1">
      <c r="A20" s="25" t="s">
        <v>15</v>
      </c>
      <c r="B20" s="21"/>
      <c r="C20" s="21"/>
      <c r="D20" s="21"/>
      <c r="E20" s="21"/>
      <c r="F20" s="15"/>
    </row>
    <row r="21" spans="1:6" ht="30" customHeight="1">
      <c r="A21" s="26" t="s">
        <v>16</v>
      </c>
      <c r="B21" s="18">
        <v>23183</v>
      </c>
      <c r="C21" s="18">
        <v>23005</v>
      </c>
      <c r="D21" s="18">
        <v>22792</v>
      </c>
      <c r="E21" s="18">
        <v>22867</v>
      </c>
      <c r="F21" s="15">
        <v>21688</v>
      </c>
    </row>
    <row r="22" spans="1:6" ht="30" customHeight="1">
      <c r="A22" s="26" t="s">
        <v>17</v>
      </c>
      <c r="B22" s="17">
        <v>110</v>
      </c>
      <c r="C22" s="17">
        <v>88</v>
      </c>
      <c r="D22" s="17">
        <v>92</v>
      </c>
      <c r="E22" s="17">
        <v>74</v>
      </c>
      <c r="F22" s="15">
        <v>67</v>
      </c>
    </row>
    <row r="23" spans="1:6" ht="30" customHeight="1">
      <c r="A23" s="26" t="s">
        <v>18</v>
      </c>
      <c r="B23" s="17">
        <v>324</v>
      </c>
      <c r="C23" s="17">
        <v>433</v>
      </c>
      <c r="D23" s="17">
        <v>385</v>
      </c>
      <c r="E23" s="17">
        <v>330</v>
      </c>
      <c r="F23" s="15">
        <v>243</v>
      </c>
    </row>
    <row r="24" spans="1:6" ht="30" customHeight="1">
      <c r="A24" s="26" t="s">
        <v>19</v>
      </c>
      <c r="B24" s="17">
        <v>578</v>
      </c>
      <c r="C24" s="17">
        <v>555</v>
      </c>
      <c r="D24" s="17">
        <v>561</v>
      </c>
      <c r="E24" s="17">
        <v>607</v>
      </c>
      <c r="F24" s="15">
        <v>470</v>
      </c>
    </row>
    <row r="25" spans="1:6" ht="30" customHeight="1">
      <c r="A25" s="26" t="s">
        <v>68</v>
      </c>
      <c r="B25" s="17">
        <v>122</v>
      </c>
      <c r="C25" s="17">
        <v>143</v>
      </c>
      <c r="D25" s="17">
        <v>128</v>
      </c>
      <c r="E25" s="17">
        <v>424</v>
      </c>
      <c r="F25" s="15">
        <v>820</v>
      </c>
    </row>
    <row r="26" spans="1:6" ht="30" customHeight="1">
      <c r="A26" s="26" t="s">
        <v>65</v>
      </c>
      <c r="B26" s="17">
        <v>0</v>
      </c>
      <c r="C26" s="17">
        <v>0</v>
      </c>
      <c r="D26" s="17">
        <v>0</v>
      </c>
      <c r="E26" s="17">
        <v>120</v>
      </c>
      <c r="F26" s="15">
        <v>98</v>
      </c>
    </row>
    <row r="27" spans="1:6" ht="30" customHeight="1">
      <c r="A27" s="26" t="s">
        <v>66</v>
      </c>
      <c r="B27" s="17">
        <v>0</v>
      </c>
      <c r="C27" s="17">
        <v>0</v>
      </c>
      <c r="D27" s="17">
        <v>0</v>
      </c>
      <c r="E27" s="18">
        <v>4712</v>
      </c>
      <c r="F27" s="15">
        <v>4428</v>
      </c>
    </row>
    <row r="28" spans="1:6" ht="30" customHeight="1">
      <c r="A28" s="26" t="s">
        <v>67</v>
      </c>
      <c r="B28" s="17">
        <v>100</v>
      </c>
      <c r="C28" s="17">
        <v>100</v>
      </c>
      <c r="D28" s="17">
        <v>105</v>
      </c>
      <c r="E28" s="17">
        <v>108</v>
      </c>
      <c r="F28" s="15">
        <v>103</v>
      </c>
    </row>
    <row r="29" spans="1:6" ht="30" customHeight="1">
      <c r="A29" s="26" t="s">
        <v>20</v>
      </c>
      <c r="B29" s="18">
        <v>5283</v>
      </c>
      <c r="C29" s="18">
        <v>5371</v>
      </c>
      <c r="D29" s="18">
        <v>4850</v>
      </c>
      <c r="E29" s="18">
        <v>4712</v>
      </c>
      <c r="F29" s="15">
        <v>0</v>
      </c>
    </row>
    <row r="30" spans="1:6" ht="30" customHeight="1">
      <c r="A30" s="26" t="s">
        <v>22</v>
      </c>
      <c r="B30" s="18">
        <v>1013</v>
      </c>
      <c r="C30" s="22">
        <v>0</v>
      </c>
      <c r="D30" s="22">
        <v>0</v>
      </c>
      <c r="E30" s="22">
        <v>0</v>
      </c>
      <c r="F30" s="15">
        <v>0</v>
      </c>
    </row>
    <row r="31" spans="1:6" ht="30" customHeight="1">
      <c r="A31" s="25" t="s">
        <v>23</v>
      </c>
      <c r="B31" s="21"/>
      <c r="C31" s="21"/>
      <c r="D31" s="21"/>
      <c r="E31" s="21"/>
      <c r="F31" s="15"/>
    </row>
    <row r="32" spans="1:6" ht="30" customHeight="1">
      <c r="A32" s="26" t="s">
        <v>24</v>
      </c>
      <c r="B32" s="17">
        <v>846</v>
      </c>
      <c r="C32" s="17">
        <v>903</v>
      </c>
      <c r="D32" s="18">
        <v>1016</v>
      </c>
      <c r="E32" s="18">
        <v>1499</v>
      </c>
      <c r="F32" s="16">
        <v>1097</v>
      </c>
    </row>
    <row r="33" spans="1:6" ht="30" customHeight="1">
      <c r="A33" s="26" t="s">
        <v>25</v>
      </c>
      <c r="B33" s="18">
        <v>4974</v>
      </c>
      <c r="C33" s="18">
        <v>5542</v>
      </c>
      <c r="D33" s="18">
        <v>5120</v>
      </c>
      <c r="E33" s="18">
        <v>5028</v>
      </c>
      <c r="F33" s="16">
        <v>3996</v>
      </c>
    </row>
    <row r="34" spans="1:6" ht="30" customHeight="1">
      <c r="A34" s="25" t="s">
        <v>26</v>
      </c>
      <c r="B34" s="20"/>
      <c r="C34" s="20"/>
      <c r="D34" s="20"/>
      <c r="E34" s="20"/>
      <c r="F34" s="15"/>
    </row>
    <row r="35" spans="1:6" ht="30" customHeight="1">
      <c r="A35" s="26" t="s">
        <v>27</v>
      </c>
      <c r="B35" s="17">
        <v>148</v>
      </c>
      <c r="C35" s="17">
        <v>133</v>
      </c>
      <c r="D35" s="17">
        <v>126</v>
      </c>
      <c r="E35" s="17">
        <v>131</v>
      </c>
      <c r="F35" s="15">
        <v>92</v>
      </c>
    </row>
    <row r="36" spans="1:6" ht="30" customHeight="1">
      <c r="A36" s="25" t="s">
        <v>28</v>
      </c>
      <c r="B36" s="21"/>
      <c r="C36" s="21"/>
      <c r="D36" s="21"/>
      <c r="E36" s="21"/>
      <c r="F36" s="15"/>
    </row>
    <row r="37" spans="1:6" ht="30" customHeight="1">
      <c r="A37" s="26" t="s">
        <v>29</v>
      </c>
      <c r="B37" s="18">
        <v>2567</v>
      </c>
      <c r="C37" s="18">
        <v>2757</v>
      </c>
      <c r="D37" s="18">
        <v>2994</v>
      </c>
      <c r="E37" s="18">
        <v>3212</v>
      </c>
      <c r="F37" s="15">
        <v>3224</v>
      </c>
    </row>
    <row r="38" spans="1:6" ht="30" customHeight="1">
      <c r="A38" s="26" t="s">
        <v>30</v>
      </c>
      <c r="B38" s="17">
        <v>147</v>
      </c>
      <c r="C38" s="17">
        <v>119</v>
      </c>
      <c r="D38" s="17">
        <v>115</v>
      </c>
      <c r="E38" s="17">
        <v>111</v>
      </c>
      <c r="F38" s="15">
        <v>95</v>
      </c>
    </row>
    <row r="39" spans="1:6" ht="30" customHeight="1">
      <c r="A39" s="26" t="s">
        <v>31</v>
      </c>
      <c r="B39" s="17">
        <v>29</v>
      </c>
      <c r="C39" s="17">
        <v>22</v>
      </c>
      <c r="D39" s="17">
        <v>21</v>
      </c>
      <c r="E39" s="17">
        <v>16</v>
      </c>
      <c r="F39" s="15">
        <v>18</v>
      </c>
    </row>
    <row r="40" spans="1:6" ht="30" customHeight="1">
      <c r="A40" s="25" t="s">
        <v>32</v>
      </c>
      <c r="B40" s="21"/>
      <c r="C40" s="21"/>
      <c r="D40" s="21"/>
      <c r="E40" s="21"/>
      <c r="F40" s="15"/>
    </row>
    <row r="41" spans="1:6" ht="30" customHeight="1">
      <c r="A41" s="26" t="s">
        <v>33</v>
      </c>
      <c r="B41" s="17">
        <v>990</v>
      </c>
      <c r="C41" s="17">
        <v>974</v>
      </c>
      <c r="D41" s="17">
        <v>991</v>
      </c>
      <c r="E41" s="17">
        <v>957</v>
      </c>
      <c r="F41" s="15">
        <v>701</v>
      </c>
    </row>
    <row r="42" spans="1:6" ht="30" customHeight="1">
      <c r="A42" s="26" t="s">
        <v>34</v>
      </c>
      <c r="B42" s="17">
        <v>729</v>
      </c>
      <c r="C42" s="18">
        <v>1007</v>
      </c>
      <c r="D42" s="17">
        <v>997</v>
      </c>
      <c r="E42" s="18">
        <v>1853</v>
      </c>
      <c r="F42" s="15">
        <v>1669</v>
      </c>
    </row>
    <row r="43" spans="1:6" ht="30" customHeight="1">
      <c r="A43" s="25" t="s">
        <v>35</v>
      </c>
      <c r="B43" s="20"/>
      <c r="C43" s="20"/>
      <c r="D43" s="20"/>
      <c r="E43" s="21"/>
      <c r="F43" s="15"/>
    </row>
    <row r="44" spans="1:6" ht="30" customHeight="1">
      <c r="A44" s="26" t="s">
        <v>36</v>
      </c>
      <c r="B44" s="17">
        <v>156</v>
      </c>
      <c r="C44" s="17">
        <v>194</v>
      </c>
      <c r="D44" s="17">
        <v>203</v>
      </c>
      <c r="E44" s="17">
        <v>196</v>
      </c>
      <c r="F44" s="15">
        <v>189</v>
      </c>
    </row>
    <row r="45" spans="1:6" ht="30" customHeight="1">
      <c r="A45" s="26" t="s">
        <v>37</v>
      </c>
      <c r="B45" s="17">
        <v>394</v>
      </c>
      <c r="C45" s="17">
        <v>495</v>
      </c>
      <c r="D45" s="17">
        <v>527</v>
      </c>
      <c r="E45" s="17">
        <v>565</v>
      </c>
      <c r="F45" s="15">
        <v>476</v>
      </c>
    </row>
    <row r="46" spans="1:6" ht="30" customHeight="1">
      <c r="A46" s="26" t="s">
        <v>38</v>
      </c>
      <c r="B46" s="17">
        <v>231</v>
      </c>
      <c r="C46" s="17">
        <v>211</v>
      </c>
      <c r="D46" s="17">
        <v>225</v>
      </c>
      <c r="E46" s="17">
        <v>252</v>
      </c>
      <c r="F46" s="15">
        <v>242</v>
      </c>
    </row>
    <row r="47" spans="1:6" ht="30" customHeight="1">
      <c r="A47" s="25" t="s">
        <v>39</v>
      </c>
      <c r="B47" s="21"/>
      <c r="C47" s="21"/>
      <c r="D47" s="21"/>
      <c r="E47" s="21"/>
      <c r="F47" s="15"/>
    </row>
    <row r="48" spans="1:6" ht="30" customHeight="1">
      <c r="A48" s="26" t="s">
        <v>40</v>
      </c>
      <c r="B48" s="18">
        <v>10858</v>
      </c>
      <c r="C48" s="18">
        <v>11663</v>
      </c>
      <c r="D48" s="18">
        <v>11891</v>
      </c>
      <c r="E48" s="18">
        <v>10890</v>
      </c>
      <c r="F48" s="15">
        <v>7409</v>
      </c>
    </row>
    <row r="49" spans="1:6" ht="30" customHeight="1">
      <c r="A49" s="25" t="s">
        <v>41</v>
      </c>
      <c r="B49" s="21"/>
      <c r="C49" s="21"/>
      <c r="D49" s="21"/>
      <c r="E49" s="21"/>
      <c r="F49" s="15"/>
    </row>
    <row r="50" spans="1:6" ht="40.5" customHeight="1">
      <c r="A50" s="26" t="s">
        <v>42</v>
      </c>
      <c r="B50" s="18">
        <v>7750</v>
      </c>
      <c r="C50" s="18">
        <v>8480</v>
      </c>
      <c r="D50" s="18">
        <v>9393</v>
      </c>
      <c r="E50" s="18">
        <v>11044</v>
      </c>
      <c r="F50" s="16">
        <v>11574</v>
      </c>
    </row>
    <row r="51" spans="1:6" ht="30" customHeight="1">
      <c r="A51" s="25" t="s">
        <v>43</v>
      </c>
      <c r="B51" s="21"/>
      <c r="C51" s="21"/>
      <c r="D51" s="21"/>
      <c r="E51" s="21"/>
      <c r="F51" s="15"/>
    </row>
    <row r="52" spans="1:6" ht="30" customHeight="1">
      <c r="A52" s="26" t="s">
        <v>44</v>
      </c>
      <c r="B52" s="18">
        <v>18276</v>
      </c>
      <c r="C52" s="18">
        <v>16146</v>
      </c>
      <c r="D52" s="18">
        <v>18324</v>
      </c>
      <c r="E52" s="18">
        <v>16974</v>
      </c>
      <c r="F52" s="15">
        <v>8752</v>
      </c>
    </row>
    <row r="53" spans="1:6" ht="30" customHeight="1">
      <c r="A53" s="26" t="s">
        <v>45</v>
      </c>
      <c r="B53" s="18">
        <v>1560</v>
      </c>
      <c r="C53" s="18">
        <v>1407</v>
      </c>
      <c r="D53" s="18">
        <v>1586</v>
      </c>
      <c r="E53" s="18">
        <v>1195</v>
      </c>
      <c r="F53" s="15">
        <v>827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pane ySplit="1" topLeftCell="A63" activePane="bottomLeft" state="frozen"/>
      <selection pane="bottomLeft" activeCell="A61" sqref="A61"/>
    </sheetView>
  </sheetViews>
  <sheetFormatPr defaultRowHeight="15"/>
  <cols>
    <col min="1" max="1" width="90.5703125" style="5" customWidth="1"/>
    <col min="2" max="4" width="20" style="5" customWidth="1"/>
    <col min="5" max="5" width="20" style="14" customWidth="1"/>
    <col min="6" max="6" width="19.5703125" style="5" customWidth="1"/>
    <col min="7" max="7" width="9.140625" style="5"/>
  </cols>
  <sheetData>
    <row r="1" spans="1:6">
      <c r="A1" s="3" t="s">
        <v>0</v>
      </c>
      <c r="B1" s="3">
        <v>2015</v>
      </c>
      <c r="C1" s="3">
        <v>2016</v>
      </c>
      <c r="D1" s="3">
        <v>2017</v>
      </c>
      <c r="E1" s="4">
        <v>2018</v>
      </c>
      <c r="F1" s="4" t="s">
        <v>70</v>
      </c>
    </row>
    <row r="2" spans="1:6" ht="30" customHeight="1">
      <c r="A2" s="28" t="s">
        <v>1</v>
      </c>
      <c r="B2" s="6">
        <v>8149.8</v>
      </c>
      <c r="C2" s="6">
        <v>9871.7999999999993</v>
      </c>
      <c r="D2" s="6">
        <v>11315.6</v>
      </c>
      <c r="E2" s="7">
        <v>1449.6</v>
      </c>
      <c r="F2" s="8">
        <v>0</v>
      </c>
    </row>
    <row r="3" spans="1:6" ht="30" customHeight="1">
      <c r="A3" s="27" t="s">
        <v>1</v>
      </c>
      <c r="B3" s="9">
        <v>8149.8</v>
      </c>
      <c r="C3" s="9">
        <v>9871.7999999999993</v>
      </c>
      <c r="D3" s="9">
        <v>11315.6</v>
      </c>
      <c r="E3" s="10">
        <v>1449.6</v>
      </c>
      <c r="F3" s="8">
        <v>0</v>
      </c>
    </row>
    <row r="4" spans="1:6" ht="30" customHeight="1">
      <c r="A4" s="28" t="s">
        <v>2</v>
      </c>
      <c r="B4" s="6">
        <f>B5+B6</f>
        <v>9801.5</v>
      </c>
      <c r="C4" s="6">
        <f t="shared" ref="C4:F4" si="0">C5+C6</f>
        <v>11998.1</v>
      </c>
      <c r="D4" s="6">
        <f t="shared" si="0"/>
        <v>10825</v>
      </c>
      <c r="E4" s="6">
        <f t="shared" si="0"/>
        <v>11203.8</v>
      </c>
      <c r="F4" s="6">
        <f t="shared" si="0"/>
        <v>7938.366</v>
      </c>
    </row>
    <row r="5" spans="1:6" ht="30" customHeight="1">
      <c r="A5" s="27" t="s">
        <v>46</v>
      </c>
      <c r="B5" s="9">
        <v>2653.1</v>
      </c>
      <c r="C5" s="9">
        <v>2676</v>
      </c>
      <c r="D5" s="9">
        <v>2534.6</v>
      </c>
      <c r="E5" s="10">
        <v>2532.1999999999998</v>
      </c>
      <c r="F5" s="9">
        <v>2053.085</v>
      </c>
    </row>
    <row r="6" spans="1:6" ht="30" customHeight="1">
      <c r="A6" s="27" t="s">
        <v>4</v>
      </c>
      <c r="B6" s="9">
        <v>7148.4</v>
      </c>
      <c r="C6" s="9">
        <v>9322.1</v>
      </c>
      <c r="D6" s="9">
        <v>8290.4</v>
      </c>
      <c r="E6" s="10">
        <v>8671.6</v>
      </c>
      <c r="F6" s="9">
        <v>5885.2809999999999</v>
      </c>
    </row>
    <row r="7" spans="1:6" ht="30" customHeight="1">
      <c r="A7" s="27" t="s">
        <v>47</v>
      </c>
      <c r="B7" s="11" t="s">
        <v>21</v>
      </c>
      <c r="C7" s="11" t="s">
        <v>21</v>
      </c>
      <c r="D7" s="11" t="s">
        <v>21</v>
      </c>
      <c r="E7" s="10" t="s">
        <v>21</v>
      </c>
      <c r="F7" s="12"/>
    </row>
    <row r="8" spans="1:6" ht="30" customHeight="1">
      <c r="A8" s="28" t="s">
        <v>5</v>
      </c>
      <c r="B8" s="6">
        <f>B9+B10</f>
        <v>4184.2999999999993</v>
      </c>
      <c r="C8" s="6">
        <f t="shared" ref="C8:F8" si="1">C9+C10</f>
        <v>5000.6000000000004</v>
      </c>
      <c r="D8" s="6">
        <f t="shared" si="1"/>
        <v>4894</v>
      </c>
      <c r="E8" s="6">
        <f t="shared" si="1"/>
        <v>5823.8</v>
      </c>
      <c r="F8" s="6">
        <f t="shared" si="1"/>
        <v>4683.0680000000002</v>
      </c>
    </row>
    <row r="9" spans="1:6" ht="30" customHeight="1">
      <c r="A9" s="27" t="s">
        <v>6</v>
      </c>
      <c r="B9" s="9">
        <v>2337.6999999999998</v>
      </c>
      <c r="C9" s="9">
        <v>2820.5</v>
      </c>
      <c r="D9" s="9">
        <v>2736</v>
      </c>
      <c r="E9" s="10">
        <v>3144.3</v>
      </c>
      <c r="F9" s="9">
        <v>2563.768</v>
      </c>
    </row>
    <row r="10" spans="1:6" ht="30" customHeight="1">
      <c r="A10" s="27" t="s">
        <v>4</v>
      </c>
      <c r="B10" s="9">
        <v>1846.6</v>
      </c>
      <c r="C10" s="9">
        <v>2180.1</v>
      </c>
      <c r="D10" s="9">
        <v>2158</v>
      </c>
      <c r="E10" s="10">
        <v>2679.5</v>
      </c>
      <c r="F10" s="9">
        <v>2119.3000000000002</v>
      </c>
    </row>
    <row r="11" spans="1:6" ht="30" customHeight="1">
      <c r="A11" s="28" t="s">
        <v>7</v>
      </c>
      <c r="B11" s="6">
        <f>B12+B13+B14+B15+B16</f>
        <v>6032.5999999999985</v>
      </c>
      <c r="C11" s="6">
        <f t="shared" ref="C11:F11" si="2">C12+C13+C14+C15+C16</f>
        <v>5476.4</v>
      </c>
      <c r="D11" s="6">
        <f t="shared" si="2"/>
        <v>3829.8</v>
      </c>
      <c r="E11" s="6">
        <f t="shared" si="2"/>
        <v>39329.599999999999</v>
      </c>
      <c r="F11" s="6">
        <f t="shared" si="2"/>
        <v>5267.0690000000004</v>
      </c>
    </row>
    <row r="12" spans="1:6" ht="30" customHeight="1">
      <c r="A12" s="27" t="s">
        <v>8</v>
      </c>
      <c r="B12" s="9">
        <v>2557.6999999999998</v>
      </c>
      <c r="C12" s="9">
        <v>2400.1999999999998</v>
      </c>
      <c r="D12" s="9">
        <v>2345.6</v>
      </c>
      <c r="E12" s="10">
        <v>4535.6000000000004</v>
      </c>
      <c r="F12" s="9">
        <v>4409.7920000000004</v>
      </c>
    </row>
    <row r="13" spans="1:6" ht="30" customHeight="1">
      <c r="A13" s="27" t="s">
        <v>9</v>
      </c>
      <c r="B13" s="9">
        <v>2248.6</v>
      </c>
      <c r="C13" s="9">
        <v>1945.4</v>
      </c>
      <c r="D13" s="11">
        <v>401</v>
      </c>
      <c r="E13" s="10">
        <v>0</v>
      </c>
      <c r="F13" s="9">
        <v>0</v>
      </c>
    </row>
    <row r="14" spans="1:6" ht="30" customHeight="1">
      <c r="A14" s="27" t="s">
        <v>10</v>
      </c>
      <c r="B14" s="11">
        <v>436.4</v>
      </c>
      <c r="C14" s="11">
        <v>394.9</v>
      </c>
      <c r="D14" s="11">
        <v>389.9</v>
      </c>
      <c r="E14" s="10">
        <v>361</v>
      </c>
      <c r="F14" s="9">
        <v>281.65100000000001</v>
      </c>
    </row>
    <row r="15" spans="1:6" ht="30" customHeight="1">
      <c r="A15" s="27" t="s">
        <v>11</v>
      </c>
      <c r="B15" s="11">
        <v>789.9</v>
      </c>
      <c r="C15" s="11">
        <v>735.9</v>
      </c>
      <c r="D15" s="11">
        <v>693.3</v>
      </c>
      <c r="E15" s="10">
        <v>683</v>
      </c>
      <c r="F15" s="9">
        <v>541.87599999999998</v>
      </c>
    </row>
    <row r="16" spans="1:6" ht="30" customHeight="1">
      <c r="A16" s="26" t="s">
        <v>61</v>
      </c>
      <c r="B16" s="11">
        <v>0</v>
      </c>
      <c r="C16" s="11">
        <v>0</v>
      </c>
      <c r="D16" s="11">
        <v>0</v>
      </c>
      <c r="E16" s="10">
        <v>33750</v>
      </c>
      <c r="F16" s="9">
        <v>33.75</v>
      </c>
    </row>
    <row r="17" spans="1:7" ht="30" customHeight="1">
      <c r="A17" s="28" t="s">
        <v>12</v>
      </c>
      <c r="B17" s="6">
        <f>B18+B19+B20+B21+B22+B23</f>
        <v>3481.5990000000002</v>
      </c>
      <c r="C17" s="6">
        <f t="shared" ref="C17:F17" si="3">C18+C19+C20+C21+C22+C23</f>
        <v>3946.5069999999996</v>
      </c>
      <c r="D17" s="6">
        <f t="shared" si="3"/>
        <v>4992.9320000000007</v>
      </c>
      <c r="E17" s="6">
        <f t="shared" si="3"/>
        <v>7596.0450000000001</v>
      </c>
      <c r="F17" s="6">
        <f t="shared" si="3"/>
        <v>7321.6299999999992</v>
      </c>
    </row>
    <row r="18" spans="1:7" ht="30" customHeight="1">
      <c r="A18" s="27" t="s">
        <v>13</v>
      </c>
      <c r="B18" s="11">
        <v>555.4</v>
      </c>
      <c r="C18" s="11">
        <v>800.8</v>
      </c>
      <c r="D18" s="11">
        <v>982.5</v>
      </c>
      <c r="E18" s="10">
        <v>1300</v>
      </c>
      <c r="F18" s="9">
        <v>1508.11</v>
      </c>
    </row>
    <row r="19" spans="1:7" ht="30" customHeight="1">
      <c r="A19" s="27" t="s">
        <v>14</v>
      </c>
      <c r="B19" s="9">
        <v>2757.5</v>
      </c>
      <c r="C19" s="9">
        <v>2765.1</v>
      </c>
      <c r="D19" s="9">
        <v>3489.1</v>
      </c>
      <c r="E19" s="10">
        <v>5362.6</v>
      </c>
      <c r="F19" s="9">
        <v>5008.4799999999996</v>
      </c>
    </row>
    <row r="20" spans="1:7" ht="30" customHeight="1">
      <c r="A20" s="27" t="s">
        <v>69</v>
      </c>
      <c r="B20" s="9">
        <v>100</v>
      </c>
      <c r="C20" s="9">
        <v>130</v>
      </c>
      <c r="D20" s="9">
        <v>129.166</v>
      </c>
      <c r="E20" s="10">
        <v>120.833</v>
      </c>
      <c r="F20" s="9">
        <v>90</v>
      </c>
    </row>
    <row r="21" spans="1:7" s="2" customFormat="1" ht="30" customHeight="1">
      <c r="A21" s="26" t="s">
        <v>62</v>
      </c>
      <c r="B21" s="9">
        <v>68.698999999999998</v>
      </c>
      <c r="C21" s="9">
        <v>250.607</v>
      </c>
      <c r="D21" s="11">
        <v>275.5</v>
      </c>
      <c r="E21" s="10">
        <v>275.3</v>
      </c>
      <c r="F21" s="9">
        <v>220.16800000000001</v>
      </c>
      <c r="G21" s="5"/>
    </row>
    <row r="22" spans="1:7" ht="30" customHeight="1">
      <c r="A22" s="26" t="s">
        <v>63</v>
      </c>
      <c r="B22" s="9">
        <v>0</v>
      </c>
      <c r="C22" s="9">
        <v>0</v>
      </c>
      <c r="D22" s="9">
        <v>0</v>
      </c>
      <c r="E22" s="10">
        <v>238.97900000000001</v>
      </c>
      <c r="F22" s="9">
        <v>269.87200000000001</v>
      </c>
    </row>
    <row r="23" spans="1:7" ht="30" customHeight="1">
      <c r="A23" s="26" t="s">
        <v>64</v>
      </c>
      <c r="B23" s="9">
        <v>0</v>
      </c>
      <c r="C23" s="9">
        <v>0</v>
      </c>
      <c r="D23" s="9">
        <v>116.666</v>
      </c>
      <c r="E23" s="10">
        <v>298.33300000000003</v>
      </c>
      <c r="F23" s="9">
        <v>225</v>
      </c>
    </row>
    <row r="24" spans="1:7" ht="30" customHeight="1">
      <c r="A24" s="28" t="s">
        <v>15</v>
      </c>
      <c r="B24" s="6">
        <f>B25+B26+B27+B28+B29+B30+B31+B32+B33+B34</f>
        <v>16230.028999999999</v>
      </c>
      <c r="C24" s="6">
        <f t="shared" ref="C24:F24" si="4">C25+C26+C27+C28+C29+C30+C31+C32+C33+C34</f>
        <v>16442.23</v>
      </c>
      <c r="D24" s="6">
        <f t="shared" si="4"/>
        <v>15793.525000000001</v>
      </c>
      <c r="E24" s="6">
        <f t="shared" si="4"/>
        <v>20550.96</v>
      </c>
      <c r="F24" s="6">
        <f t="shared" si="4"/>
        <v>17613.738000000001</v>
      </c>
    </row>
    <row r="25" spans="1:7" ht="30" customHeight="1">
      <c r="A25" s="27" t="s">
        <v>16</v>
      </c>
      <c r="B25" s="9">
        <v>2865.3</v>
      </c>
      <c r="C25" s="9">
        <v>2865.3</v>
      </c>
      <c r="D25" s="9">
        <v>2864.9</v>
      </c>
      <c r="E25" s="10">
        <v>5557.5</v>
      </c>
      <c r="F25" s="9">
        <v>5048.9629999999997</v>
      </c>
    </row>
    <row r="26" spans="1:7" ht="30" customHeight="1">
      <c r="A26" s="27" t="s">
        <v>17</v>
      </c>
      <c r="B26" s="11">
        <v>70.099999999999994</v>
      </c>
      <c r="C26" s="11">
        <v>70.099999999999994</v>
      </c>
      <c r="D26" s="11">
        <v>70.099999999999994</v>
      </c>
      <c r="E26" s="10">
        <v>77.7</v>
      </c>
      <c r="F26" s="9">
        <v>65.569999999999993</v>
      </c>
    </row>
    <row r="27" spans="1:7" ht="30" customHeight="1">
      <c r="A27" s="27" t="s">
        <v>18</v>
      </c>
      <c r="B27" s="11">
        <v>151</v>
      </c>
      <c r="C27" s="11">
        <v>134</v>
      </c>
      <c r="D27" s="11">
        <v>139.1</v>
      </c>
      <c r="E27" s="10">
        <v>131.6</v>
      </c>
      <c r="F27" s="9">
        <v>85.570999999999998</v>
      </c>
    </row>
    <row r="28" spans="1:7" ht="30" customHeight="1">
      <c r="A28" s="27" t="s">
        <v>19</v>
      </c>
      <c r="B28" s="11">
        <v>662.1</v>
      </c>
      <c r="C28" s="11">
        <v>662.3</v>
      </c>
      <c r="D28" s="11">
        <v>662.2</v>
      </c>
      <c r="E28" s="10">
        <v>662.2</v>
      </c>
      <c r="F28" s="9">
        <v>496.71</v>
      </c>
    </row>
    <row r="29" spans="1:7" ht="30" customHeight="1">
      <c r="A29" s="27" t="s">
        <v>68</v>
      </c>
      <c r="B29" s="11">
        <v>78.293999999999997</v>
      </c>
      <c r="C29" s="11">
        <v>232.2</v>
      </c>
      <c r="D29" s="11">
        <v>232.2</v>
      </c>
      <c r="E29" s="10">
        <v>771.95</v>
      </c>
      <c r="F29" s="9">
        <v>1164.4000000000001</v>
      </c>
    </row>
    <row r="30" spans="1:7" ht="30" customHeight="1">
      <c r="A30" s="27" t="s">
        <v>65</v>
      </c>
      <c r="B30" s="11">
        <v>0</v>
      </c>
      <c r="C30" s="11">
        <v>0</v>
      </c>
      <c r="D30" s="11">
        <v>0</v>
      </c>
      <c r="E30" s="10">
        <v>349.94</v>
      </c>
      <c r="F30" s="9">
        <v>269.94</v>
      </c>
    </row>
    <row r="31" spans="1:7" ht="30" customHeight="1">
      <c r="A31" s="27" t="s">
        <v>66</v>
      </c>
      <c r="B31" s="11">
        <v>0</v>
      </c>
      <c r="C31" s="11">
        <v>0</v>
      </c>
      <c r="D31" s="11">
        <v>0</v>
      </c>
      <c r="E31" s="10">
        <v>12432.269</v>
      </c>
      <c r="F31" s="9">
        <v>10035.058999999999</v>
      </c>
    </row>
    <row r="32" spans="1:7" s="2" customFormat="1" ht="30" customHeight="1">
      <c r="A32" s="27" t="s">
        <v>67</v>
      </c>
      <c r="B32" s="11">
        <v>538.33500000000004</v>
      </c>
      <c r="C32" s="11">
        <v>537.92999999999995</v>
      </c>
      <c r="D32" s="11">
        <v>529.92499999999995</v>
      </c>
      <c r="E32" s="10">
        <v>567.80100000000004</v>
      </c>
      <c r="F32" s="9">
        <v>447.52499999999998</v>
      </c>
      <c r="G32" s="5"/>
    </row>
    <row r="33" spans="1:6" ht="30" customHeight="1">
      <c r="A33" s="27" t="s">
        <v>20</v>
      </c>
      <c r="B33" s="9">
        <v>11319.1</v>
      </c>
      <c r="C33" s="9">
        <v>11940.4</v>
      </c>
      <c r="D33" s="9">
        <v>11295.1</v>
      </c>
      <c r="E33" s="10">
        <v>0</v>
      </c>
      <c r="F33" s="9">
        <v>0</v>
      </c>
    </row>
    <row r="34" spans="1:6" ht="30" customHeight="1">
      <c r="A34" s="27" t="s">
        <v>48</v>
      </c>
      <c r="B34" s="11">
        <v>545.79999999999995</v>
      </c>
      <c r="C34" s="11">
        <v>0</v>
      </c>
      <c r="D34" s="11">
        <v>0</v>
      </c>
      <c r="E34" s="10">
        <v>0</v>
      </c>
      <c r="F34" s="9">
        <v>0</v>
      </c>
    </row>
    <row r="35" spans="1:6" ht="30" customHeight="1">
      <c r="A35" s="28" t="s">
        <v>23</v>
      </c>
      <c r="B35" s="6">
        <f>B36+B37</f>
        <v>1491.4</v>
      </c>
      <c r="C35" s="6">
        <f t="shared" ref="C35:F35" si="5">C36+C37</f>
        <v>1782.6</v>
      </c>
      <c r="D35" s="6">
        <f t="shared" si="5"/>
        <v>1944.6999999999998</v>
      </c>
      <c r="E35" s="6">
        <f t="shared" si="5"/>
        <v>2095.1999999999998</v>
      </c>
      <c r="F35" s="6">
        <f t="shared" si="5"/>
        <v>1679.4899999999998</v>
      </c>
    </row>
    <row r="36" spans="1:6" ht="30" customHeight="1">
      <c r="A36" s="27" t="s">
        <v>24</v>
      </c>
      <c r="B36" s="11">
        <v>736.2</v>
      </c>
      <c r="C36" s="11">
        <v>919.1</v>
      </c>
      <c r="D36" s="9">
        <v>1159.8</v>
      </c>
      <c r="E36" s="10">
        <v>1315.9</v>
      </c>
      <c r="F36" s="9">
        <v>1056.1949999999999</v>
      </c>
    </row>
    <row r="37" spans="1:6" ht="30" customHeight="1">
      <c r="A37" s="27" t="s">
        <v>25</v>
      </c>
      <c r="B37" s="11">
        <v>755.2</v>
      </c>
      <c r="C37" s="11">
        <v>863.5</v>
      </c>
      <c r="D37" s="11">
        <v>784.9</v>
      </c>
      <c r="E37" s="10">
        <v>779.3</v>
      </c>
      <c r="F37" s="9">
        <v>623.29499999999996</v>
      </c>
    </row>
    <row r="38" spans="1:6" ht="30" customHeight="1">
      <c r="A38" s="28" t="s">
        <v>26</v>
      </c>
      <c r="B38" s="6">
        <f>B39</f>
        <v>1273.8</v>
      </c>
      <c r="C38" s="6">
        <f t="shared" ref="C38:F38" si="6">C39</f>
        <v>1697.1</v>
      </c>
      <c r="D38" s="6">
        <f t="shared" si="6"/>
        <v>2000</v>
      </c>
      <c r="E38" s="6">
        <f t="shared" si="6"/>
        <v>2000</v>
      </c>
      <c r="F38" s="6">
        <f t="shared" si="6"/>
        <v>1499.9939999999999</v>
      </c>
    </row>
    <row r="39" spans="1:6" ht="30" customHeight="1">
      <c r="A39" s="27" t="s">
        <v>27</v>
      </c>
      <c r="B39" s="9">
        <v>1273.8</v>
      </c>
      <c r="C39" s="9">
        <v>1697.1</v>
      </c>
      <c r="D39" s="9">
        <v>2000</v>
      </c>
      <c r="E39" s="10">
        <v>2000</v>
      </c>
      <c r="F39" s="9">
        <v>1499.9939999999999</v>
      </c>
    </row>
    <row r="40" spans="1:6" ht="30" customHeight="1">
      <c r="A40" s="28" t="s">
        <v>28</v>
      </c>
      <c r="B40" s="6">
        <f>B41+B42+B43</f>
        <v>12741.4</v>
      </c>
      <c r="C40" s="6">
        <f t="shared" ref="C40:F40" si="7">C41+C42+C43</f>
        <v>13651.699999999999</v>
      </c>
      <c r="D40" s="6">
        <f t="shared" si="7"/>
        <v>14899.9</v>
      </c>
      <c r="E40" s="6">
        <f t="shared" si="7"/>
        <v>15906.800000000001</v>
      </c>
      <c r="F40" s="6">
        <f t="shared" si="7"/>
        <v>12507.565999999999</v>
      </c>
    </row>
    <row r="41" spans="1:6" ht="30" customHeight="1">
      <c r="A41" s="27" t="s">
        <v>29</v>
      </c>
      <c r="B41" s="9">
        <v>12034.9</v>
      </c>
      <c r="C41" s="9">
        <v>13099.4</v>
      </c>
      <c r="D41" s="9">
        <v>14395.4</v>
      </c>
      <c r="E41" s="10">
        <v>15500.7</v>
      </c>
      <c r="F41" s="9">
        <v>12084.585999999999</v>
      </c>
    </row>
    <row r="42" spans="1:6" ht="30" customHeight="1">
      <c r="A42" s="27" t="s">
        <v>30</v>
      </c>
      <c r="B42" s="11">
        <v>126.5</v>
      </c>
      <c r="C42" s="11">
        <v>112.3</v>
      </c>
      <c r="D42" s="11">
        <v>104.5</v>
      </c>
      <c r="E42" s="10">
        <v>86.1</v>
      </c>
      <c r="F42" s="6">
        <v>62.98</v>
      </c>
    </row>
    <row r="43" spans="1:6" ht="30" customHeight="1">
      <c r="A43" s="27" t="s">
        <v>31</v>
      </c>
      <c r="B43" s="11">
        <v>580</v>
      </c>
      <c r="C43" s="11">
        <v>440</v>
      </c>
      <c r="D43" s="11">
        <v>400</v>
      </c>
      <c r="E43" s="10">
        <v>320</v>
      </c>
      <c r="F43" s="9">
        <v>360</v>
      </c>
    </row>
    <row r="44" spans="1:6" ht="30" customHeight="1">
      <c r="A44" s="28" t="s">
        <v>32</v>
      </c>
      <c r="B44" s="6">
        <f>B45+B46</f>
        <v>554.20000000000005</v>
      </c>
      <c r="C44" s="6">
        <f t="shared" ref="C44:F44" si="8">C45+C46</f>
        <v>1049.2</v>
      </c>
      <c r="D44" s="6">
        <f t="shared" si="8"/>
        <v>1037.9000000000001</v>
      </c>
      <c r="E44" s="6">
        <f t="shared" si="8"/>
        <v>2014.6</v>
      </c>
      <c r="F44" s="6">
        <f t="shared" si="8"/>
        <v>1913.8870000000002</v>
      </c>
    </row>
    <row r="45" spans="1:6" ht="30" customHeight="1">
      <c r="A45" s="27" t="s">
        <v>33</v>
      </c>
      <c r="B45" s="11">
        <v>223.6</v>
      </c>
      <c r="C45" s="11">
        <v>442.3</v>
      </c>
      <c r="D45" s="11">
        <v>353.9</v>
      </c>
      <c r="E45" s="10">
        <v>233</v>
      </c>
      <c r="F45" s="9">
        <v>159.84100000000001</v>
      </c>
    </row>
    <row r="46" spans="1:6" ht="30" customHeight="1">
      <c r="A46" s="27" t="s">
        <v>34</v>
      </c>
      <c r="B46" s="11">
        <v>330.6</v>
      </c>
      <c r="C46" s="11">
        <v>606.9</v>
      </c>
      <c r="D46" s="11">
        <v>684</v>
      </c>
      <c r="E46" s="10">
        <v>1781.6</v>
      </c>
      <c r="F46" s="6">
        <v>1754.046</v>
      </c>
    </row>
    <row r="47" spans="1:6" ht="30" customHeight="1">
      <c r="A47" s="28" t="s">
        <v>35</v>
      </c>
      <c r="B47" s="6">
        <f>B48+B49+B50</f>
        <v>414.6</v>
      </c>
      <c r="C47" s="6">
        <f t="shared" ref="C47:F47" si="9">C48+C49+C50</f>
        <v>508.69999999999993</v>
      </c>
      <c r="D47" s="6">
        <f t="shared" si="9"/>
        <v>558.79999999999995</v>
      </c>
      <c r="E47" s="6">
        <f t="shared" si="9"/>
        <v>629.29999999999995</v>
      </c>
      <c r="F47" s="6">
        <f t="shared" si="9"/>
        <v>489.78</v>
      </c>
    </row>
    <row r="48" spans="1:6" ht="30" customHeight="1">
      <c r="A48" s="27" t="s">
        <v>36</v>
      </c>
      <c r="B48" s="11">
        <v>70</v>
      </c>
      <c r="C48" s="11">
        <v>69.099999999999994</v>
      </c>
      <c r="D48" s="11">
        <v>69.8</v>
      </c>
      <c r="E48" s="10">
        <v>67</v>
      </c>
      <c r="F48" s="6">
        <v>49.295999999999999</v>
      </c>
    </row>
    <row r="49" spans="1:6" ht="30" customHeight="1">
      <c r="A49" s="27" t="s">
        <v>37</v>
      </c>
      <c r="B49" s="11">
        <v>181.8</v>
      </c>
      <c r="C49" s="11">
        <v>305.7</v>
      </c>
      <c r="D49" s="11">
        <v>349</v>
      </c>
      <c r="E49" s="10">
        <v>390</v>
      </c>
      <c r="F49" s="6">
        <v>304.30700000000002</v>
      </c>
    </row>
    <row r="50" spans="1:6" ht="30" customHeight="1">
      <c r="A50" s="27" t="s">
        <v>38</v>
      </c>
      <c r="B50" s="11">
        <v>162.80000000000001</v>
      </c>
      <c r="C50" s="11">
        <v>133.9</v>
      </c>
      <c r="D50" s="11">
        <v>140</v>
      </c>
      <c r="E50" s="10">
        <v>172.3</v>
      </c>
      <c r="F50" s="6">
        <v>136.17699999999999</v>
      </c>
    </row>
    <row r="51" spans="1:6" ht="30" customHeight="1">
      <c r="A51" s="28" t="s">
        <v>39</v>
      </c>
      <c r="B51" s="6">
        <f>B52+B53+B54+B55+B56</f>
        <v>9510</v>
      </c>
      <c r="C51" s="6">
        <f t="shared" ref="C51:F51" si="10">C52+C53+C54+C55+C56</f>
        <v>7344.9</v>
      </c>
      <c r="D51" s="6">
        <f t="shared" si="10"/>
        <v>3548.9</v>
      </c>
      <c r="E51" s="6">
        <f t="shared" si="10"/>
        <v>651.29999999999995</v>
      </c>
      <c r="F51" s="6">
        <f t="shared" si="10"/>
        <v>374.35</v>
      </c>
    </row>
    <row r="52" spans="1:6" ht="30" customHeight="1">
      <c r="A52" s="27" t="s">
        <v>40</v>
      </c>
      <c r="B52" s="11">
        <v>724.6</v>
      </c>
      <c r="C52" s="11">
        <v>724.6</v>
      </c>
      <c r="D52" s="11">
        <v>724.6</v>
      </c>
      <c r="E52" s="10">
        <v>651.29999999999995</v>
      </c>
      <c r="F52" s="6">
        <v>374.35</v>
      </c>
    </row>
    <row r="53" spans="1:6" ht="30" customHeight="1">
      <c r="A53" s="27" t="s">
        <v>49</v>
      </c>
      <c r="B53" s="9">
        <v>8104.4</v>
      </c>
      <c r="C53" s="9">
        <v>6171.9</v>
      </c>
      <c r="D53" s="9">
        <v>2787.3</v>
      </c>
      <c r="E53" s="10">
        <v>0</v>
      </c>
      <c r="F53" s="12"/>
    </row>
    <row r="54" spans="1:6" ht="30" customHeight="1">
      <c r="A54" s="27" t="s">
        <v>50</v>
      </c>
      <c r="B54" s="11">
        <v>444.2</v>
      </c>
      <c r="C54" s="11">
        <v>444.2</v>
      </c>
      <c r="D54" s="11">
        <v>37</v>
      </c>
      <c r="E54" s="10">
        <v>0</v>
      </c>
      <c r="F54" s="12"/>
    </row>
    <row r="55" spans="1:6" ht="30" customHeight="1">
      <c r="A55" s="27" t="s">
        <v>51</v>
      </c>
      <c r="B55" s="11">
        <v>233.3</v>
      </c>
      <c r="C55" s="11">
        <v>0</v>
      </c>
      <c r="D55" s="11">
        <v>0</v>
      </c>
      <c r="E55" s="10">
        <v>0</v>
      </c>
      <c r="F55" s="12"/>
    </row>
    <row r="56" spans="1:6" ht="30" customHeight="1">
      <c r="A56" s="27" t="s">
        <v>52</v>
      </c>
      <c r="B56" s="11">
        <v>3.5</v>
      </c>
      <c r="C56" s="11">
        <v>4.2</v>
      </c>
      <c r="D56" s="11">
        <v>0</v>
      </c>
      <c r="E56" s="10">
        <v>0</v>
      </c>
      <c r="F56" s="12"/>
    </row>
    <row r="57" spans="1:6" ht="30" customHeight="1">
      <c r="A57" s="28" t="s">
        <v>53</v>
      </c>
      <c r="B57" s="6">
        <f>B58+B59+B60+B61</f>
        <v>23919.100000000002</v>
      </c>
      <c r="C57" s="6">
        <f t="shared" ref="C57:F57" si="11">C58+C59+C60+C61</f>
        <v>24885.8</v>
      </c>
      <c r="D57" s="6">
        <f t="shared" si="11"/>
        <v>25041.200000000001</v>
      </c>
      <c r="E57" s="6">
        <f t="shared" si="11"/>
        <v>25346.100000000002</v>
      </c>
      <c r="F57" s="6">
        <f t="shared" si="11"/>
        <v>18752.43</v>
      </c>
    </row>
    <row r="58" spans="1:6" ht="30" customHeight="1">
      <c r="A58" s="27" t="s">
        <v>54</v>
      </c>
      <c r="B58" s="9">
        <v>19190.2</v>
      </c>
      <c r="C58" s="9">
        <v>19133.400000000001</v>
      </c>
      <c r="D58" s="9">
        <v>19045.599999999999</v>
      </c>
      <c r="E58" s="10">
        <v>18959.5</v>
      </c>
      <c r="F58" s="9">
        <v>13843.96</v>
      </c>
    </row>
    <row r="59" spans="1:6" ht="30" customHeight="1">
      <c r="A59" s="27" t="s">
        <v>55</v>
      </c>
      <c r="B59" s="9">
        <v>3512</v>
      </c>
      <c r="C59" s="9">
        <v>3675.6</v>
      </c>
      <c r="D59" s="9">
        <v>3687.4</v>
      </c>
      <c r="E59" s="10">
        <v>3687.4</v>
      </c>
      <c r="F59" s="9">
        <v>2738.2370000000001</v>
      </c>
    </row>
    <row r="60" spans="1:6" ht="30" customHeight="1">
      <c r="A60" s="27" t="s">
        <v>56</v>
      </c>
      <c r="B60" s="11">
        <v>213.2</v>
      </c>
      <c r="C60" s="11">
        <v>213.2</v>
      </c>
      <c r="D60" s="11">
        <v>203.7</v>
      </c>
      <c r="E60" s="10">
        <v>207.3</v>
      </c>
      <c r="F60" s="11">
        <v>161.74</v>
      </c>
    </row>
    <row r="61" spans="1:6" ht="30" customHeight="1">
      <c r="A61" s="27" t="s">
        <v>57</v>
      </c>
      <c r="B61" s="9">
        <v>1003.7</v>
      </c>
      <c r="C61" s="9">
        <v>1863.6</v>
      </c>
      <c r="D61" s="9">
        <v>2104.5</v>
      </c>
      <c r="E61" s="10">
        <v>2491.9</v>
      </c>
      <c r="F61" s="9">
        <v>2008.4929999999999</v>
      </c>
    </row>
    <row r="62" spans="1:6" ht="30" customHeight="1">
      <c r="A62" s="28" t="s">
        <v>41</v>
      </c>
      <c r="B62" s="6">
        <f>B63+B64+B65+B66</f>
        <v>19686.3</v>
      </c>
      <c r="C62" s="6">
        <f t="shared" ref="C62:F62" si="12">C63+C64+C65+C66</f>
        <v>27110.6</v>
      </c>
      <c r="D62" s="6">
        <f t="shared" si="12"/>
        <v>23800.799999999999</v>
      </c>
      <c r="E62" s="6">
        <f t="shared" si="12"/>
        <v>26874.3</v>
      </c>
      <c r="F62" s="6">
        <f t="shared" si="12"/>
        <v>24890.79</v>
      </c>
    </row>
    <row r="63" spans="1:6" ht="38.25" customHeight="1">
      <c r="A63" s="27" t="s">
        <v>42</v>
      </c>
      <c r="B63" s="9">
        <v>19395.3</v>
      </c>
      <c r="C63" s="9">
        <v>26794.2</v>
      </c>
      <c r="D63" s="9">
        <v>23769.3</v>
      </c>
      <c r="E63" s="10">
        <v>26869.3</v>
      </c>
      <c r="F63" s="9">
        <v>24886.75</v>
      </c>
    </row>
    <row r="64" spans="1:6" ht="40.5" customHeight="1">
      <c r="A64" s="27" t="s">
        <v>58</v>
      </c>
      <c r="B64" s="11">
        <v>282.3</v>
      </c>
      <c r="C64" s="11">
        <v>309.8</v>
      </c>
      <c r="D64" s="11">
        <v>25.8</v>
      </c>
      <c r="E64" s="10">
        <v>0</v>
      </c>
      <c r="F64" s="12"/>
    </row>
    <row r="65" spans="1:6" ht="30" customHeight="1">
      <c r="A65" s="27" t="s">
        <v>59</v>
      </c>
      <c r="B65" s="11">
        <v>4.2</v>
      </c>
      <c r="C65" s="11">
        <v>5</v>
      </c>
      <c r="D65" s="11">
        <v>5</v>
      </c>
      <c r="E65" s="10">
        <v>5</v>
      </c>
      <c r="F65" s="11">
        <v>4.04</v>
      </c>
    </row>
    <row r="66" spans="1:6" ht="30" customHeight="1">
      <c r="A66" s="27" t="s">
        <v>60</v>
      </c>
      <c r="B66" s="11">
        <v>4.5</v>
      </c>
      <c r="C66" s="11">
        <v>1.6</v>
      </c>
      <c r="D66" s="11">
        <v>0.7</v>
      </c>
      <c r="E66" s="10">
        <v>0</v>
      </c>
      <c r="F66" s="12"/>
    </row>
    <row r="67" spans="1:6" ht="30" customHeight="1">
      <c r="A67" s="28" t="s">
        <v>43</v>
      </c>
      <c r="B67" s="13">
        <f>B68+B69</f>
        <v>787.7</v>
      </c>
      <c r="C67" s="13">
        <f t="shared" ref="C67:F67" si="13">C68+C69</f>
        <v>774.8</v>
      </c>
      <c r="D67" s="13">
        <f t="shared" si="13"/>
        <v>827.7</v>
      </c>
      <c r="E67" s="13">
        <f t="shared" si="13"/>
        <v>698.4</v>
      </c>
      <c r="F67" s="13">
        <f t="shared" si="13"/>
        <v>365.98099999999999</v>
      </c>
    </row>
    <row r="68" spans="1:6" ht="30" customHeight="1">
      <c r="A68" s="27" t="s">
        <v>44</v>
      </c>
      <c r="B68" s="11">
        <v>626.1</v>
      </c>
      <c r="C68" s="11">
        <v>632</v>
      </c>
      <c r="D68" s="11">
        <v>665.6</v>
      </c>
      <c r="E68" s="10">
        <v>578.79999999999995</v>
      </c>
      <c r="F68" s="11">
        <v>293.90300000000002</v>
      </c>
    </row>
    <row r="69" spans="1:6" ht="30" customHeight="1">
      <c r="A69" s="27" t="s">
        <v>45</v>
      </c>
      <c r="B69" s="11">
        <v>161.6</v>
      </c>
      <c r="C69" s="11">
        <v>142.80000000000001</v>
      </c>
      <c r="D69" s="11">
        <v>162.1</v>
      </c>
      <c r="E69" s="10">
        <v>119.6</v>
      </c>
      <c r="F69" s="11">
        <v>72.078000000000003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E6" sqref="E6"/>
    </sheetView>
  </sheetViews>
  <sheetFormatPr defaultRowHeight="15"/>
  <cols>
    <col min="1" max="1" width="27.28515625" customWidth="1"/>
    <col min="2" max="2" width="24.42578125" customWidth="1"/>
    <col min="3" max="7" width="15.7109375" customWidth="1"/>
    <col min="8" max="12" width="7.7109375" customWidth="1"/>
  </cols>
  <sheetData>
    <row r="1" spans="1:12">
      <c r="A1" s="29" t="s">
        <v>71</v>
      </c>
      <c r="B1" s="29" t="s">
        <v>72</v>
      </c>
      <c r="C1" s="30" t="s">
        <v>73</v>
      </c>
      <c r="D1" s="30"/>
      <c r="E1" s="30"/>
      <c r="F1" s="30"/>
      <c r="G1" s="30"/>
      <c r="H1" s="29" t="s">
        <v>74</v>
      </c>
      <c r="I1" s="29"/>
      <c r="J1" s="29"/>
      <c r="K1" s="29"/>
      <c r="L1" s="29"/>
    </row>
    <row r="2" spans="1:12">
      <c r="A2" s="31"/>
      <c r="B2" s="31"/>
      <c r="C2" s="32">
        <v>2015</v>
      </c>
      <c r="D2" s="32">
        <v>2016</v>
      </c>
      <c r="E2" s="32">
        <v>2017</v>
      </c>
      <c r="F2" s="32">
        <v>2018</v>
      </c>
      <c r="G2" s="32">
        <v>2019</v>
      </c>
      <c r="H2" s="32">
        <v>2015</v>
      </c>
      <c r="I2" s="32">
        <v>2016</v>
      </c>
      <c r="J2" s="32">
        <v>2017</v>
      </c>
      <c r="K2" s="32">
        <v>2018</v>
      </c>
      <c r="L2" s="32">
        <v>2019</v>
      </c>
    </row>
    <row r="3" spans="1:12" ht="59.25" customHeight="1">
      <c r="A3" s="33" t="s">
        <v>75</v>
      </c>
      <c r="B3" s="34" t="s">
        <v>76</v>
      </c>
      <c r="C3" s="35">
        <v>5909000</v>
      </c>
      <c r="D3" s="35">
        <v>6881169.2199999997</v>
      </c>
      <c r="E3" s="35">
        <v>8103476.8099999996</v>
      </c>
      <c r="F3" s="35">
        <v>8718701.5399999991</v>
      </c>
      <c r="G3" s="35">
        <v>11220398.640000001</v>
      </c>
      <c r="H3" s="36"/>
      <c r="I3" s="36"/>
      <c r="J3" s="36"/>
      <c r="K3" s="36"/>
      <c r="L3" s="36"/>
    </row>
    <row r="4" spans="1:12" ht="52.5" customHeight="1">
      <c r="A4" s="33"/>
      <c r="B4" s="37" t="s">
        <v>77</v>
      </c>
      <c r="C4" s="38">
        <v>213900</v>
      </c>
      <c r="D4" s="38">
        <v>95000</v>
      </c>
      <c r="E4" s="38">
        <v>226355.93</v>
      </c>
      <c r="F4" s="38">
        <v>272496.59999999998</v>
      </c>
      <c r="G4" s="38">
        <v>212520</v>
      </c>
      <c r="H4" s="39"/>
      <c r="I4" s="39"/>
      <c r="J4" s="39"/>
      <c r="K4" s="39"/>
      <c r="L4" s="39"/>
    </row>
    <row r="5" spans="1:12">
      <c r="A5" s="40" t="s">
        <v>78</v>
      </c>
      <c r="B5" s="37"/>
      <c r="C5" s="41">
        <f>SUM(C3:C4)</f>
        <v>6122900</v>
      </c>
      <c r="D5" s="41">
        <f>SUM(D3:D4)</f>
        <v>6976169.2199999997</v>
      </c>
      <c r="E5" s="41">
        <f>SUM(E3:E4)</f>
        <v>8329832.7399999993</v>
      </c>
      <c r="F5" s="41">
        <f>SUM(F3:F4)</f>
        <v>8991198.1399999987</v>
      </c>
      <c r="G5" s="41">
        <f>SUM(G3:G4)</f>
        <v>11432918.640000001</v>
      </c>
      <c r="H5" s="42">
        <v>24053</v>
      </c>
      <c r="I5" s="42">
        <v>25158</v>
      </c>
      <c r="J5" s="42">
        <v>26208</v>
      </c>
      <c r="K5" s="42">
        <v>27181</v>
      </c>
      <c r="L5" s="42">
        <v>27553</v>
      </c>
    </row>
    <row r="6" spans="1:12" ht="69.75" customHeight="1">
      <c r="A6" s="40" t="s">
        <v>79</v>
      </c>
      <c r="B6" s="43" t="s">
        <v>80</v>
      </c>
      <c r="C6" s="44">
        <v>685552.15</v>
      </c>
      <c r="D6" s="35">
        <v>247487.6</v>
      </c>
      <c r="E6" s="35">
        <v>446910.14</v>
      </c>
      <c r="F6" s="35">
        <v>551734.39</v>
      </c>
      <c r="G6" s="35">
        <v>654561.4</v>
      </c>
      <c r="H6" s="45">
        <v>3599</v>
      </c>
      <c r="I6" s="45">
        <v>3795</v>
      </c>
      <c r="J6" s="45">
        <v>3614</v>
      </c>
      <c r="K6" s="45">
        <v>3476</v>
      </c>
      <c r="L6" s="45">
        <v>2888</v>
      </c>
    </row>
    <row r="7" spans="1:12" ht="57.75" customHeight="1">
      <c r="A7" s="46" t="s">
        <v>81</v>
      </c>
      <c r="B7" s="43" t="s">
        <v>82</v>
      </c>
      <c r="C7" s="47">
        <v>521771.8</v>
      </c>
      <c r="D7" s="47">
        <v>554123.4</v>
      </c>
      <c r="E7" s="47">
        <v>691598.84</v>
      </c>
      <c r="F7" s="47">
        <v>293023.07</v>
      </c>
      <c r="G7" s="48">
        <v>660102.49</v>
      </c>
      <c r="H7" s="49">
        <v>249</v>
      </c>
      <c r="I7" s="49">
        <v>284</v>
      </c>
      <c r="J7" s="49">
        <v>306</v>
      </c>
      <c r="K7" s="49">
        <v>333</v>
      </c>
      <c r="L7" s="49">
        <v>361</v>
      </c>
    </row>
    <row r="8" spans="1:12" ht="73.5" customHeight="1">
      <c r="A8" s="50"/>
      <c r="B8" s="43" t="s">
        <v>83</v>
      </c>
      <c r="C8" s="35">
        <v>11059982.74</v>
      </c>
      <c r="D8" s="35">
        <v>17427002.760000002</v>
      </c>
      <c r="E8" s="35">
        <v>19493774.239999998</v>
      </c>
      <c r="F8" s="35">
        <v>17575560.800000001</v>
      </c>
      <c r="G8" s="35">
        <v>21967000</v>
      </c>
      <c r="H8" s="45">
        <v>2714</v>
      </c>
      <c r="I8" s="45">
        <v>2876</v>
      </c>
      <c r="J8" s="45">
        <v>3109</v>
      </c>
      <c r="K8" s="45">
        <v>3323</v>
      </c>
      <c r="L8" s="45">
        <f>3319</f>
        <v>3319</v>
      </c>
    </row>
    <row r="9" spans="1:12">
      <c r="A9" s="51" t="s">
        <v>78</v>
      </c>
      <c r="B9" s="34"/>
      <c r="C9" s="35">
        <f t="shared" ref="C9:L9" si="0">SUM(C7:C8)</f>
        <v>11581754.540000001</v>
      </c>
      <c r="D9" s="35">
        <f t="shared" si="0"/>
        <v>17981126.16</v>
      </c>
      <c r="E9" s="35">
        <f t="shared" si="0"/>
        <v>20185373.079999998</v>
      </c>
      <c r="F9" s="35">
        <f t="shared" si="0"/>
        <v>17868583.870000001</v>
      </c>
      <c r="G9" s="35">
        <f t="shared" si="0"/>
        <v>22627102.489999998</v>
      </c>
      <c r="H9" s="45">
        <f t="shared" si="0"/>
        <v>2963</v>
      </c>
      <c r="I9" s="45">
        <f t="shared" si="0"/>
        <v>3160</v>
      </c>
      <c r="J9" s="45">
        <f t="shared" si="0"/>
        <v>3415</v>
      </c>
      <c r="K9" s="45">
        <f t="shared" si="0"/>
        <v>3656</v>
      </c>
      <c r="L9" s="45">
        <f t="shared" si="0"/>
        <v>3680</v>
      </c>
    </row>
    <row r="10" spans="1:12" ht="86.25" customHeight="1">
      <c r="A10" s="52" t="s">
        <v>84</v>
      </c>
      <c r="B10" s="52" t="s">
        <v>85</v>
      </c>
      <c r="C10" s="35">
        <v>5096400</v>
      </c>
      <c r="D10" s="35">
        <v>4666027.1399999997</v>
      </c>
      <c r="E10" s="35">
        <v>521811.76</v>
      </c>
      <c r="F10" s="35">
        <v>7688892.3700000001</v>
      </c>
      <c r="G10" s="35">
        <v>8700063.2100000009</v>
      </c>
      <c r="H10" s="45">
        <v>577</v>
      </c>
      <c r="I10" s="45">
        <v>602</v>
      </c>
      <c r="J10" s="45">
        <v>642</v>
      </c>
      <c r="K10" s="45">
        <v>687</v>
      </c>
      <c r="L10" s="45">
        <v>697</v>
      </c>
    </row>
    <row r="11" spans="1:12" ht="55.5" customHeight="1">
      <c r="A11" s="52" t="s">
        <v>86</v>
      </c>
      <c r="B11" s="52" t="s">
        <v>87</v>
      </c>
      <c r="C11" s="35">
        <v>726148.16</v>
      </c>
      <c r="D11" s="35">
        <v>800420.57</v>
      </c>
      <c r="E11" s="35">
        <v>178927.24</v>
      </c>
      <c r="F11" s="35">
        <v>823926.17</v>
      </c>
      <c r="G11" s="35">
        <v>965520.96</v>
      </c>
      <c r="H11" s="45">
        <v>3593</v>
      </c>
      <c r="I11" s="45">
        <v>4402</v>
      </c>
      <c r="J11" s="45">
        <v>7578</v>
      </c>
      <c r="K11" s="45">
        <v>10656</v>
      </c>
      <c r="L11" s="45">
        <v>10991</v>
      </c>
    </row>
    <row r="12" spans="1:12" ht="53.25" customHeight="1">
      <c r="A12" s="52" t="s">
        <v>88</v>
      </c>
      <c r="B12" s="52" t="s">
        <v>89</v>
      </c>
      <c r="C12" s="35" t="s">
        <v>90</v>
      </c>
      <c r="D12" s="35">
        <f>34001.8+131653.84</f>
        <v>165655.64000000001</v>
      </c>
      <c r="E12" s="35">
        <v>19403.150000000001</v>
      </c>
      <c r="F12" s="35">
        <v>19045.599999999999</v>
      </c>
      <c r="G12" s="35">
        <v>168966.98</v>
      </c>
      <c r="H12" s="45">
        <v>6737</v>
      </c>
      <c r="I12" s="45">
        <v>14250</v>
      </c>
      <c r="J12" s="45">
        <v>34848</v>
      </c>
      <c r="K12" s="45">
        <v>30067</v>
      </c>
      <c r="L12" s="45">
        <v>20405</v>
      </c>
    </row>
    <row r="13" spans="1:12" ht="59.25" customHeight="1">
      <c r="A13" s="40" t="s">
        <v>91</v>
      </c>
      <c r="B13" s="40" t="s">
        <v>92</v>
      </c>
      <c r="C13" s="53" t="s">
        <v>90</v>
      </c>
      <c r="D13" s="53" t="s">
        <v>90</v>
      </c>
      <c r="E13" s="48">
        <v>2653332.88</v>
      </c>
      <c r="F13" s="48">
        <v>7560500.7999999998</v>
      </c>
      <c r="G13" s="48">
        <v>4321840.33</v>
      </c>
      <c r="H13" s="40" t="s">
        <v>90</v>
      </c>
      <c r="I13" s="40" t="s">
        <v>90</v>
      </c>
      <c r="J13" s="54">
        <v>12578</v>
      </c>
      <c r="K13" s="54">
        <v>29467</v>
      </c>
      <c r="L13" s="54">
        <v>115775</v>
      </c>
    </row>
    <row r="14" spans="1:1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>
      <c r="A15" s="56" t="s">
        <v>93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>
      <c r="A16" s="55" t="s">
        <v>94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>
      <c r="A17" s="55" t="s">
        <v>95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</sheetData>
  <mergeCells count="11">
    <mergeCell ref="A7:A8"/>
    <mergeCell ref="A1:A2"/>
    <mergeCell ref="B1:B2"/>
    <mergeCell ref="C1:G1"/>
    <mergeCell ref="H1:L1"/>
    <mergeCell ref="A3:A4"/>
    <mergeCell ref="H3:H4"/>
    <mergeCell ref="I3:I4"/>
    <mergeCell ref="J3:J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ბენეფიციარი</vt:lpstr>
      <vt:lpstr>თანხა</vt:lpstr>
      <vt:lpstr>მედიკამენტები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2019-10-30T15:27:36Z</dcterms:modified>
</cp:coreProperties>
</file>