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505" yWindow="-15" windowWidth="14310" windowHeight="11340" activeTab="4"/>
  </bookViews>
  <sheets>
    <sheet name="გადახრა" sheetId="3" r:id="rId1"/>
    <sheet name="ცენტრალური აპარატი " sheetId="4" r:id="rId2"/>
    <sheet name="საშტატო_თბილისი" sheetId="1" r:id="rId3"/>
    <sheet name="საშტატო_რეგიონები " sheetId="6" r:id="rId4"/>
    <sheet name="მომსახურების სააგენტო 2020 პროე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O">[1]Assum!#REF!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FYE2">[3]Inputs!#REF!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6">#REF!</definedName>
    <definedName name="_______________pg7">#REF!</definedName>
    <definedName name="_____________FYE2">[3]Inputs!#REF!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6">#REF!</definedName>
    <definedName name="_____________pg7">#REF!</definedName>
    <definedName name="____________FYE2">[3]Inputs!#REF!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6">#REF!</definedName>
    <definedName name="____________pg7">#REF!</definedName>
    <definedName name="___________FYE2">[3]Inputs!#REF!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6">#REF!</definedName>
    <definedName name="___________pg7">#REF!</definedName>
    <definedName name="__________DCF2">#REF!</definedName>
    <definedName name="__________LBO1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>#REF!</definedName>
    <definedName name="_________LBO1">#REF!</definedName>
    <definedName name="_________Low52">[5]D!$M$12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>#REF!</definedName>
    <definedName name="________LBO1">#REF!</definedName>
    <definedName name="________Low52">[5]D!$M$12</definedName>
    <definedName name="________PIK1">#REF!</definedName>
    <definedName name="________SYN1">[6]IS!$F$16</definedName>
    <definedName name="________SYN2">[6]IS!$G$16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>#REF!</definedName>
    <definedName name="_______LBO1">#REF!</definedName>
    <definedName name="_______Low52">[5]D!$M$12</definedName>
    <definedName name="_______PIK1">#REF!</definedName>
    <definedName name="_______SYN1">[6]IS!$F$16</definedName>
    <definedName name="_______SYN2">[6]IS!$G$16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>#REF!</definedName>
    <definedName name="______FYE2">[3]Inputs!#REF!</definedName>
    <definedName name="______LBO1">#REF!</definedName>
    <definedName name="______Low52">[5]D!$M$12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IK1">#REF!</definedName>
    <definedName name="______SYN1">[6]IS!$F$16</definedName>
    <definedName name="______SYN2">[6]IS!$G$16</definedName>
    <definedName name="_____all1">#REF!</definedName>
    <definedName name="_____c75213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>#REF!</definedName>
    <definedName name="_____FYE2">[3]Inputs!#REF!</definedName>
    <definedName name="_____LBO1">#REF!</definedName>
    <definedName name="_____Low52">[5]D!$M$12</definedName>
    <definedName name="_____lp280202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IK1">#REF!</definedName>
    <definedName name="_____SYN1">[6]IS!$F$16</definedName>
    <definedName name="_____SYN2">[6]IS!$G$16</definedName>
    <definedName name="____all1">#REF!</definedName>
    <definedName name="____aze1">#REF!</definedName>
    <definedName name="____aze2">#REF!</definedName>
    <definedName name="____aze3">#REF!</definedName>
    <definedName name="____BOP1">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>#REF!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FYE2">[3]Inputs!#REF!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LBO1">#REF!</definedName>
    <definedName name="____Low52">[5]D!$M$12</definedName>
    <definedName name="____lp280202">#REF!</definedName>
    <definedName name="____MCV1">[9]Q2!$E$64:$AH$64</definedName>
    <definedName name="____MTS2">'[10]Annual Tables'!#REF!</definedName>
    <definedName name="____PAG2">[10]Index!#REF!</definedName>
    <definedName name="____PAG3">[10]Index!#REF!</definedName>
    <definedName name="____PAG4">[10]Index!#REF!</definedName>
    <definedName name="____PAG5">[10]Index!#REF!</definedName>
    <definedName name="____PAG6">[10]Index!#REF!</definedName>
    <definedName name="____PAG7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IK1">#REF!</definedName>
    <definedName name="____RES2">[7]RES!#REF!</definedName>
    <definedName name="____SUM2">#REF!</definedName>
    <definedName name="____sum3">#REF!</definedName>
    <definedName name="____SYN1">[6]IS!$F$16</definedName>
    <definedName name="____SYN2">[6]IS!$G$16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>#REF!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>#REF!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FYE2">[3]Inputs!#REF!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LBO1">#REF!</definedName>
    <definedName name="___Low52">[5]D!$M$12</definedName>
    <definedName name="___lp280202">#REF!</definedName>
    <definedName name="___MCV1">[9]Q2!$E$64:$AH$64</definedName>
    <definedName name="___MTS2">'[10]Annual Tables'!#REF!</definedName>
    <definedName name="___PAG2">[10]Index!#REF!</definedName>
    <definedName name="___PAG3">[10]Index!#REF!</definedName>
    <definedName name="___PAG4">[10]Index!#REF!</definedName>
    <definedName name="___PAG5">[10]Index!#REF!</definedName>
    <definedName name="___PAG6">[10]Index!#REF!</definedName>
    <definedName name="___PAG7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IK1">#REF!</definedName>
    <definedName name="___RES2">[7]RES!#REF!</definedName>
    <definedName name="___SUM2">#REF!</definedName>
    <definedName name="___sum3">#REF!</definedName>
    <definedName name="___SYN1">[6]IS!$F$16</definedName>
    <definedName name="___SYN2">[6]IS!$G$16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hidden="1">#REF!</definedName>
    <definedName name="__123Graph_AREER" hidden="1">#REF!</definedName>
    <definedName name="__123Graph_B" hidden="1">'[12]Quarterly Program'!#REF!</definedName>
    <definedName name="__123Graph_BCurrent" hidden="1">[13]G!#REF!</definedName>
    <definedName name="__123Graph_BGDP" hidden="1">'[12]Quarterly Program'!#REF!</definedName>
    <definedName name="__123Graph_BMONEY" hidden="1">'[12]Quarterly Program'!#REF!</definedName>
    <definedName name="__123Graph_BREER" hidden="1">#REF!</definedName>
    <definedName name="__123Graph_CREER" hidden="1">#REF!</definedName>
    <definedName name="__1r">#REF!</definedName>
    <definedName name="__A1">[14]Uganda!$W$41</definedName>
    <definedName name="__all1">#REF!</definedName>
    <definedName name="__aze1">#REF!</definedName>
    <definedName name="__aze2">#REF!</definedName>
    <definedName name="__aze3">#REF!</definedName>
    <definedName name="__BOP1">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>#REF!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FDS_HYPERLINK_TOGGLE_STATE__" hidden="1">"ON"</definedName>
    <definedName name="__FYE2">[3]Inputs!#REF!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LBO1">#REF!</definedName>
    <definedName name="__Low52">[5]D!$M$12</definedName>
    <definedName name="__lp280202">#REF!</definedName>
    <definedName name="__MCV1">[9]Q2!$E$64:$AH$64</definedName>
    <definedName name="__MTS2">'[10]Annual Tables'!#REF!</definedName>
    <definedName name="__PAG2">[10]Index!#REF!</definedName>
    <definedName name="__PAG3">[10]Index!#REF!</definedName>
    <definedName name="__PAG4">[10]Index!#REF!</definedName>
    <definedName name="__PAG5">[10]Index!#REF!</definedName>
    <definedName name="__PAG6">[10]Index!#REF!</definedName>
    <definedName name="__PAG7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IK1">#REF!</definedName>
    <definedName name="__RES2">[7]RES!#REF!</definedName>
    <definedName name="__SUM2">#REF!</definedName>
    <definedName name="__sum3">#REF!</definedName>
    <definedName name="__SYN1">[6]IS!$F$16</definedName>
    <definedName name="__SYN2">[6]IS!$G$16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hidden="1">#REF!</definedName>
    <definedName name="_1_0pf1">[15]DIAMOND!#REF!</definedName>
    <definedName name="_10i">[15]DIAMOND!#REF!</definedName>
    <definedName name="_10Macros_Import_.qbop">[16]!'[Macros Import].qbop'</definedName>
    <definedName name="_11__123Graph_BCPI_ER_LOG" hidden="1">#REF!</definedName>
    <definedName name="_12twe">#REF!</definedName>
    <definedName name="_13__123Graph_BIBA_IBRD" hidden="1">#REF!</definedName>
    <definedName name="_14_0i">[15]DIAMOND!#REF!</definedName>
    <definedName name="_15__123Graph_ACPI_ER_LOG" hidden="1">#REF!</definedName>
    <definedName name="_15_0i">[15]DIAMOND!#REF!</definedName>
    <definedName name="_16_0i">[15]DIAMOND!#REF!</definedName>
    <definedName name="_18Macros_Import_.qbop">[17]!'[Macros Import].qbop'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Q94">#REF!</definedName>
    <definedName name="_1Q95">#REF!</definedName>
    <definedName name="_1r">#REF!</definedName>
    <definedName name="_2_0pf1">[15]DIAMOND!#REF!</definedName>
    <definedName name="_20__123Graph_BCPI_ER_LOG" hidden="1">#REF!</definedName>
    <definedName name="_22_0twe">#REF!</definedName>
    <definedName name="_23_0twe">#REF!</definedName>
    <definedName name="_24_0twe">#REF!</definedName>
    <definedName name="_25__123Graph_BIBA_IBRD" hidden="1">#REF!</definedName>
    <definedName name="_2Macros_Import_.qbop">[18]!'[Macros Import].qbop'</definedName>
    <definedName name="_2pf1">[15]DIAMOND!#REF!</definedName>
    <definedName name="_2Q94">#REF!</definedName>
    <definedName name="_2Q95">#REF!</definedName>
    <definedName name="_3__123Graph_ACPI_ER_LOG" hidden="1">[19]ER!#REF!</definedName>
    <definedName name="_3_0i">[15]DIAMOND!#REF!</definedName>
    <definedName name="_3Macros_Import_.qbop">[18]!'[Macros Import].qbop'</definedName>
    <definedName name="_3Q94">#REF!</definedName>
    <definedName name="_3Q95">#REF!</definedName>
    <definedName name="_4__123Graph_BCPI_ER_LOG" hidden="1">[19]ER!#REF!</definedName>
    <definedName name="_4_0i">[15]DIAMOND!#REF!</definedName>
    <definedName name="_4_0twe">#REF!</definedName>
    <definedName name="_4Macros_Import_.qbop">[17]!'[Macros Import].qbop'</definedName>
    <definedName name="_4pf1">[15]DIAMOND!#REF!</definedName>
    <definedName name="_4Q94">#REF!</definedName>
    <definedName name="_4Q95">#REF!</definedName>
    <definedName name="_5__123Graph_ACPI_ER_LOG" hidden="1">#REF!</definedName>
    <definedName name="_5__123Graph_BIBA_IBRD" hidden="1">[19]WB!#REF!</definedName>
    <definedName name="_5i">[15]DIAMOND!#REF!</definedName>
    <definedName name="_5Macros_Import_.qbop">[20]!'[Macros Import].qbop'</definedName>
    <definedName name="_5r">#REF!</definedName>
    <definedName name="_6__123Graph_ACPI_ER_LOG" hidden="1">[21]ER!#REF!</definedName>
    <definedName name="_6_0i">[15]DIAMOND!#REF!</definedName>
    <definedName name="_6_0pf1">[15]DIAMOND!#REF!</definedName>
    <definedName name="_6_0twe">#REF!</definedName>
    <definedName name="_6twe">#REF!</definedName>
    <definedName name="_7__123Graph_BCPI_ER_LOG" hidden="1">#REF!</definedName>
    <definedName name="_7_0pf1">[15]DIAMOND!#REF!</definedName>
    <definedName name="_8__123Graph_BIBA_IBRD" hidden="1">[21]WB!#REF!</definedName>
    <definedName name="_8_0pf1">[15]DIAMOND!#REF!</definedName>
    <definedName name="_8_0twe">#REF!</definedName>
    <definedName name="_9__123Graph_ACPI_ER_LOG" hidden="1">#REF!</definedName>
    <definedName name="_9__123Graph_BIBA_IBRD" hidden="1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>#REF!</definedName>
    <definedName name="_aze2">#REF!</definedName>
    <definedName name="_aze3">#REF!</definedName>
    <definedName name="_BOP1">#REF!</definedName>
    <definedName name="_BOP2">[22]BoP!#REF!</definedName>
    <definedName name="_c75213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4" hidden="1">'მომსახურების სააგენტო 2020 პროე'!$A$1:$A$815</definedName>
    <definedName name="_xlnm._FilterDatabase" localSheetId="2" hidden="1">საშტატო_თბილისი!$B$3:$H$46</definedName>
    <definedName name="_xlnm._FilterDatabase" localSheetId="3" hidden="1">'საშტატო_რეგიონები '!$B$3:$H$543</definedName>
    <definedName name="_xlnm._FilterDatabase" localSheetId="1" hidden="1">'ცენტრალური აპარატი '!$B$3:$H$305</definedName>
    <definedName name="_FYE2">[3]Inputs!#REF!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LBO1">#REF!</definedName>
    <definedName name="_Low52">[5]D!$M$12</definedName>
    <definedName name="_lp280202">#REF!</definedName>
    <definedName name="_MCV1">[23]Q2!$E$64:$AH$64</definedName>
    <definedName name="_MTS2">'[10]Annual Tables'!#REF!</definedName>
    <definedName name="_Order1" hidden="1">0</definedName>
    <definedName name="_Order2" hidden="1">0</definedName>
    <definedName name="_PAG2">[10]Index!#REF!</definedName>
    <definedName name="_PAG3">[10]Index!#REF!</definedName>
    <definedName name="_PAG4">[10]Index!#REF!</definedName>
    <definedName name="_PAG5">[10]Index!#REF!</definedName>
    <definedName name="_PAG6">[10]Index!#REF!</definedName>
    <definedName name="_PAG7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IK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[22]RES!#REF!</definedName>
    <definedName name="_SUM2">#REF!</definedName>
    <definedName name="_sum3">#REF!</definedName>
    <definedName name="_SYN1">[6]IS!$F$16</definedName>
    <definedName name="_SYN2">[6]IS!$G$16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Table2_Out" hidden="1">#REF!</definedName>
    <definedName name="_WB2">#REF!</definedName>
    <definedName name="_WEO1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>[2]Imp!#REF!</definedName>
    <definedName name="a">#REF!</definedName>
    <definedName name="A_line">#REF!</definedName>
    <definedName name="AAA">#REF!</definedName>
    <definedName name="Account_Balance">#REF!</definedName>
    <definedName name="Accounting">[1]Assum!#REF!</definedName>
    <definedName name="ACQ">#REF!</definedName>
    <definedName name="ACTIVATE">#REF!</definedName>
    <definedName name="ACTIVE">[24]Sheet2!#REF!</definedName>
    <definedName name="ACTIVE2">[24]Sheet2!#REF!</definedName>
    <definedName name="adgil.nagdi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>#REF!</definedName>
    <definedName name="af">#REF!</definedName>
    <definedName name="ALL">'[11]Imp:DSA output'!$C$9:$R$464</definedName>
    <definedName name="allassets1">#REF!</definedName>
    <definedName name="Allocation">[26]წმინდა_ამოღება!$C:$C</definedName>
    <definedName name="amort">#REF!</definedName>
    <definedName name="amortization">#REF!</definedName>
    <definedName name="amt">#REF!</definedName>
    <definedName name="angarishi">[27]Sheet2!$A$1:$A$3</definedName>
    <definedName name="ANLAGE_III">[28]Anlagevermögen!$A$1:$Z$29</definedName>
    <definedName name="Annotate_Area">#REF!</definedName>
    <definedName name="AnnotateNote1">#REF!</definedName>
    <definedName name="AnnotateStart">#REF!</definedName>
    <definedName name="AprSun1">#N/A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>[29]Contents!$B$8</definedName>
    <definedName name="ase">#REF!</definedName>
    <definedName name="asfdsaf">#REF!</definedName>
    <definedName name="assump_esaf_98">#REF!</definedName>
    <definedName name="assump97_rev">#REF!</definedName>
    <definedName name="assumptions">#REF!</definedName>
    <definedName name="atrade">[18]!atrade</definedName>
    <definedName name="AugSun1">#N/A</definedName>
    <definedName name="AvgPrice">#REF!</definedName>
    <definedName name="AxesFormat">'[30]2013 User Defined Template'!AxesFormat</definedName>
    <definedName name="b">#REF!</definedName>
    <definedName name="B1a1">#REF!</definedName>
    <definedName name="ba">#REF!</definedName>
    <definedName name="BACK_A">#REF!</definedName>
    <definedName name="baku1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>#REF!</definedName>
    <definedName name="BanksVBCFnames1">#REF!</definedName>
    <definedName name="BASDAT">'[10]Annual Tables'!#REF!</definedName>
    <definedName name="BaseYear">[33]Controls!$C$23</definedName>
    <definedName name="basic_level">'[34]Threshold Table'!$A$6:$C$11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ginDate">#REF!</definedName>
    <definedName name="BeginDate2">#REF!</definedName>
    <definedName name="BeginDate3">#REF!</definedName>
    <definedName name="BeginDate4">#REF!</definedName>
    <definedName name="beneficiar">[35]Sheet3!$M$15:$M$17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_Del" hidden="1">15</definedName>
    <definedName name="BG_Ins" hidden="1">4</definedName>
    <definedName name="BG_Mod" hidden="1">6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>#REF!</definedName>
    <definedName name="BOP_1">#N/A</definedName>
    <definedName name="BOPUSD">#REF!</definedName>
    <definedName name="Branch">'[37]Statistics by Product (Source )'!$A$2:$A$21948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_Intangibles">[38]BS!#REF!</definedName>
    <definedName name="BS_T">#REF!</definedName>
    <definedName name="bsacq">#REF!</definedName>
    <definedName name="bsopen">#REF!</definedName>
    <definedName name="bspfma">#REF!</definedName>
    <definedName name="bstar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'[32]MS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>#REF!</definedName>
    <definedName name="calcNGS_NGDP">#N/A</definedName>
    <definedName name="CalendarYear">#REF!</definedName>
    <definedName name="capst">'[39]Mkt Cap'!#REF!</definedName>
    <definedName name="CAR_CAT">[24]Sheet2!#REF!</definedName>
    <definedName name="CAR_SEATS">[24]Sheet2!#REF!</definedName>
    <definedName name="carbcodes">#REF!</definedName>
    <definedName name="Case1">#REF!</definedName>
    <definedName name="case2">#REF!</definedName>
    <definedName name="casedown">#REF!</definedName>
    <definedName name="cash">#REF!</definedName>
    <definedName name="cash1">#REF!</definedName>
    <definedName name="CashNotes1">#REF!</definedName>
    <definedName name="Category">'[40]Data Validation'!$C$27:$K$27</definedName>
    <definedName name="cc">#REF!</definedName>
    <definedName name="CCC">#REF!</definedName>
    <definedName name="ccccc" hidden="1">{"10yp key data",#N/A,FALSE,"Market Data"}</definedName>
    <definedName name="CCPCMultiple">#REF!</definedName>
    <definedName name="Cellsdown">#REF!</definedName>
    <definedName name="CEPS">'[41]Pro Forma'!#REF!</definedName>
    <definedName name="cf">#REF!</definedName>
    <definedName name="CF_AccruedExpenses">#REF!</definedName>
    <definedName name="CF_Amortization">[38]CFS!#REF!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cq">#REF!</definedName>
    <definedName name="cfpfma">#REF!</definedName>
    <definedName name="CFPS_Curr_Yr">#REF!</definedName>
    <definedName name="CFPS_Lst_Yr">#REF!</definedName>
    <definedName name="CFPS_Next_Yr">#REF!</definedName>
    <definedName name="cftar">#REF!</definedName>
    <definedName name="CHAIRMAN">[24]Sheet2!#REF!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kIpoPrice">#REF!</definedName>
    <definedName name="choice">#REF!</definedName>
    <definedName name="Choices_Wrapper">'[30]2013 User Defined Template'!Choices_Wrapper</definedName>
    <definedName name="Choxa2016">[42]SAK!$AO$69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>#REF!</definedName>
    <definedName name="codes">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>#REF!</definedName>
    <definedName name="CompanyName2">#REF!</definedName>
    <definedName name="CompanyName3">#REF!</definedName>
    <definedName name="CompanyName4">#REF!</definedName>
    <definedName name="CompanyTicker1">#REF!</definedName>
    <definedName name="CompanyTicker2">#REF!</definedName>
    <definedName name="CompanyTicker3">#REF!</definedName>
    <definedName name="CompanyTicker4">#REF!</definedName>
    <definedName name="Comparison">#REF!</definedName>
    <definedName name="compname">#REF!</definedName>
    <definedName name="CONCK">#REF!</definedName>
    <definedName name="Cons">#REF!</definedName>
    <definedName name="consol1">#REF!</definedName>
    <definedName name="CONTRIB">#REF!</definedName>
    <definedName name="conv">#REF!</definedName>
    <definedName name="Conv.Cap">'[47]FELINE PUMAS'!$H$6</definedName>
    <definedName name="Conv_Premium">#REF!</definedName>
    <definedName name="ConversionRates">'[37]Manual Input'!$D$7:$O$8</definedName>
    <definedName name="ConversionType">'[37]Statistics by Product (Source )'!#REF!</definedName>
    <definedName name="Convert">#REF!</definedName>
    <definedName name="Convertible_Debt_1_5">#REF!</definedName>
    <definedName name="Convertible_Debt_2_5">#REF!</definedName>
    <definedName name="Convertible_Debt_3_5">#REF!</definedName>
    <definedName name="Convertible_Debt_4_5">#REF!</definedName>
    <definedName name="Convertible_Debt_5_5">#REF!</definedName>
    <definedName name="Convertible_Debt_6_5">#REF!</definedName>
    <definedName name="Convertible_Preferred_1_5">#REF!</definedName>
    <definedName name="Convertible_Preferred_2_5">#REF!</definedName>
    <definedName name="Convertible_Preferred_3_5">#REF!</definedName>
    <definedName name="Convertible_Preferred_4_5">#REF!</definedName>
    <definedName name="Convertible_Preferred_5_5">#REF!</definedName>
    <definedName name="Convertible_Preferred_6_5">#REF!</definedName>
    <definedName name="copy_area">#REF!</definedName>
    <definedName name="Copytodebt">'[2]in-out'!#REF!</definedName>
    <definedName name="CorW">'[48]W&amp;T'!$C$19</definedName>
    <definedName name="Cost_fung">#REF!</definedName>
    <definedName name="costacq">#REF!</definedName>
    <definedName name="COUNT">#REF!</definedName>
    <definedName name="COUNTER">#REF!</definedName>
    <definedName name="CountryCode">[49]ToC!$B$9</definedName>
    <definedName name="CountryName">[49]ToC!$B$7</definedName>
    <definedName name="countt">#REF!</definedName>
    <definedName name="CPF">#REF!</definedName>
    <definedName name="CPI_Core">#REF!</definedName>
    <definedName name="CPI_NAT_monthly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>#REF!</definedName>
    <definedName name="Crng_Normal">#REF!</definedName>
    <definedName name="Crng_Portrait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>[6]Inputs!#REF!</definedName>
    <definedName name="CurrencyCell">#REF!</definedName>
    <definedName name="CurrencySymbol">#REF!</definedName>
    <definedName name="Current_account">#REF!</definedName>
    <definedName name="Current_or_Future">'[40]Data Validation'!$C$28:$D$28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>#REF!</definedName>
    <definedName name="CustomIndexValue">#REF!</definedName>
    <definedName name="Cwvu.GREY_ALL." hidden="1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yp">'[54]FS-97'!$BA$90</definedName>
    <definedName name="D">#REF!</definedName>
    <definedName name="D.FreqNum">[55]Sheet1!$D$10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Adjust">#REF!</definedName>
    <definedName name="_xlnm.Database">#REF!</definedName>
    <definedName name="Database_MI">#REF!</definedName>
    <definedName name="DataRange">#REF!</definedName>
    <definedName name="date">#REF!</definedName>
    <definedName name="DateHeader">[33]Controls!$E$27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atesX">OFFSET([56]I_Rates!$A$5,1,0,COUNT([56]I_Rates!$A:$A)-1,1)</definedName>
    <definedName name="DB">#REF!</definedName>
    <definedName name="DB_Monitor">[49]ToC!$B$5</definedName>
    <definedName name="DBproj">#N/A</definedName>
    <definedName name="DCF">#REF!</definedName>
    <definedName name="DCF_A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>#REF!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acq">#REF!</definedName>
    <definedName name="DebtbyCap">[5]D!$Q$31</definedName>
    <definedName name="debtpfma">#REF!</definedName>
    <definedName name="debttar">#REF!</definedName>
    <definedName name="decfxsale">#REF!</definedName>
    <definedName name="DecSun1">DATE(CalendarYear,12,1)-WEEKDAY(DATE(CalendarYear,12,1))</definedName>
    <definedName name="DedflGhob2016">[42]SAK!$AO$82</definedName>
    <definedName name="DEFL">#REF!</definedName>
    <definedName name="depnacq">#REF!</definedName>
    <definedName name="depnpfma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>#REF!</definedName>
    <definedName name="Devaluation">'[40]Data Validation'!$C$7:$E$7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>#REF!</definedName>
    <definedName name="DG_S">#REF!</definedName>
    <definedName name="DGproj">#N/A</definedName>
    <definedName name="Difference">#REF!</definedName>
    <definedName name="Disaggregations">#REF!</definedName>
    <definedName name="Discount_IDA">#REF!</definedName>
    <definedName name="Discount_NC">[57]NPV_base!#REF!</definedName>
    <definedName name="DiscountRate">#REF!</definedName>
    <definedName name="div">#REF!</definedName>
    <definedName name="Div_Method">#REF!</definedName>
    <definedName name="dividend.growth">'[47]Cvt. Debt'!$L$6</definedName>
    <definedName name="DO">#REF!</definedName>
    <definedName name="DOC">#REF!</definedName>
    <definedName name="dollar">[6]Inputs!#REF!</definedName>
    <definedName name="DollarHeader">[33]Controls!$E$20</definedName>
    <definedName name="domestic_financing">#REF!</definedName>
    <definedName name="Dpecent">[5]D!$Q$11</definedName>
    <definedName name="Dproj">#N/A</definedName>
    <definedName name="DPS_Curr_Yr">#REF!</definedName>
    <definedName name="DPS_Lst_Yr">#REF!</definedName>
    <definedName name="DPS_Next_Yr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IT95">#REF!</definedName>
    <definedName name="EBITDA">#REF!</definedName>
    <definedName name="EBITDAbyInt">[5]D!$Q$33</definedName>
    <definedName name="ebitdacvr">#REF!</definedName>
    <definedName name="EBITSENS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>#REF!</definedName>
    <definedName name="elect">#REF!</definedName>
    <definedName name="ElectricCust">[5]D!$G$46</definedName>
    <definedName name="EMETEL">#REF!</definedName>
    <definedName name="empty">#REF!</definedName>
    <definedName name="EMV">[5]D!$Q$18</definedName>
    <definedName name="enda">#N/A</definedName>
    <definedName name="endcell">#REF!</definedName>
    <definedName name="EndDate">#REF!</definedName>
    <definedName name="EndDate2">#REF!</definedName>
    <definedName name="EndDate3">#REF!</definedName>
    <definedName name="EndDate4">#REF!</definedName>
    <definedName name="english">[58]Cover!$A$1</definedName>
    <definedName name="Enterprise">'[44]ბიზნეს ინფო'!$R$1</definedName>
    <definedName name="EPS">#REF!</definedName>
    <definedName name="EPS_Curr_Qtr">#REF!</definedName>
    <definedName name="EPS_Curr_Yr">#REF!</definedName>
    <definedName name="EPS_Growth_Rate">#REF!</definedName>
    <definedName name="EPS_Lst_Yr">#REF!</definedName>
    <definedName name="EPS_Next_Yr">#REF!</definedName>
    <definedName name="EPS_Qtr_Date">#REF!</definedName>
    <definedName name="eqty_short_version">[59]Eqty!#REF!</definedName>
    <definedName name="Equity_Ticker">#REF!</definedName>
    <definedName name="equityacq">#REF!</definedName>
    <definedName name="equitypfma">#REF!</definedName>
    <definedName name="equitytar">#REF!</definedName>
    <definedName name="ESAF_QUAR_GDP">#REF!</definedName>
    <definedName name="esafr">#REF!</definedName>
    <definedName name="EstGrth5Y">[5]D!$D$7</definedName>
    <definedName name="euro">[60]Inputs!#REF!</definedName>
    <definedName name="eurospot">[61]Inputs!#REF!</definedName>
    <definedName name="ex">#REF!</definedName>
    <definedName name="exchange">#REF!</definedName>
    <definedName name="Exchange_Rate__as_of_9_7_00">"Rate"</definedName>
    <definedName name="exflow">#REF!</definedName>
    <definedName name="ExitWRS">[62]Main!$AB$25</definedName>
    <definedName name="Expected_balance">#REF!</definedName>
    <definedName name="exratio">'[63]Pro Forma'!$R$3</definedName>
    <definedName name="ExtW">'[48]W&amp;T'!$C$16</definedName>
    <definedName name="F">#REF!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>'[64]Combined Model'!#REF!</definedName>
    <definedName name="fd">#REF!</definedName>
    <definedName name="fdjfd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>#REF!</definedName>
    <definedName name="finan1">#REF!</definedName>
    <definedName name="FINANCING">#REF!</definedName>
    <definedName name="FinW">'[48]W&amp;T'!$C$18</definedName>
    <definedName name="FirstDate">#REF!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jsf">#REF!</definedName>
    <definedName name="FLOPEC">#REF!</definedName>
    <definedName name="FMB">#REF!</definedName>
    <definedName name="FMV">[5]D!$Q$19</definedName>
    <definedName name="FODESEC">#REF!</definedName>
    <definedName name="Footnote1">#REF!</definedName>
    <definedName name="footnote2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ezeCell">#REF!</definedName>
    <definedName name="FreqName">#REF!</definedName>
    <definedName name="Frequency">#REF!</definedName>
    <definedName name="fsuout">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>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>[41]Inputs!#REF!</definedName>
    <definedName name="FYE">[60]Assum!#REF!</definedName>
    <definedName name="fytf">#REF!</definedName>
    <definedName name="g">#REF!</definedName>
    <definedName name="GaA_5yr">#REF!</definedName>
    <definedName name="GaA_7yr">#REF!</definedName>
    <definedName name="GaA_qtr">#REF!</definedName>
    <definedName name="GaA_yr1">'[67]OpEx Detail'!#REF!</definedName>
    <definedName name="GaA_yr2">'[67]OpEx Detail'!#REF!</definedName>
    <definedName name="GaA_yrf">'[67]OpEx Detail'!#REF!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Cust">[5]D!$G$47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willperiod">#REF!</definedName>
    <definedName name="GEO">[20]!'[Macros Import].qbop'</definedName>
    <definedName name="Georgia_Annualy">'[68]GEO Files Location'!#REF!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'[69]J(Priv.Cap)'!#REF!</definedName>
    <definedName name="ggggggg" hidden="1">{"budget992000 profit and loss",#N/A,FALSE,"Celtel alternative 6"}</definedName>
    <definedName name="GGND">#REF!</definedName>
    <definedName name="GGRG">#REF!</definedName>
    <definedName name="ghj">#REF!</definedName>
    <definedName name="GorMiw2016">[42]SAK!$AO$83</definedName>
    <definedName name="Gpercent">[5]D!$Q$9</definedName>
    <definedName name="Grace_IDA">#REF!</definedName>
    <definedName name="Grace_NC">[57]NPV_base!#REF!</definedName>
    <definedName name="Gross_reserves">#REF!</definedName>
    <definedName name="grow">#REF!</definedName>
    <definedName name="guild">[60]Inputs!#REF!</definedName>
    <definedName name="gun">[70]Inputs!$F$3</definedName>
    <definedName name="Gurjn2016">[42]SAK!$AO$81</definedName>
    <definedName name="Hds_98">#REF!</definedName>
    <definedName name="Hds_99">#REF!</definedName>
    <definedName name="Hds_yrs">#REF!</definedName>
    <definedName name="HeaderSpot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>#REF!</definedName>
    <definedName name="HERE">#REF!</definedName>
    <definedName name="hgf">#REF!</definedName>
    <definedName name="hhh">#REF!</definedName>
    <definedName name="High">[71]MOE!#REF!</definedName>
    <definedName name="High52">[5]D!$M$11</definedName>
    <definedName name="HighPrice">#REF!</definedName>
    <definedName name="highyield.date">#REF!</definedName>
    <definedName name="HistoCell">#REF!</definedName>
    <definedName name="HistoComplement">#REF!</definedName>
    <definedName name="HistoType">#REF!</definedName>
    <definedName name="hjhl">#REF!</definedName>
    <definedName name="HKD_USD">[72]Assumptions!$B$3</definedName>
    <definedName name="hkjh">[73]!hkjh</definedName>
    <definedName name="hlkjg">#REF!</definedName>
    <definedName name="home">#REF!</definedName>
    <definedName name="hq_staffing">#REF!</definedName>
    <definedName name="hy.date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ishli1">#REF!</definedName>
    <definedName name="import_qbop">[17]!'[Macros Import].qbop'</definedName>
    <definedName name="ImportantDates">#REF!</definedName>
    <definedName name="In_millions_of_lei">#REF!</definedName>
    <definedName name="In_millions_of_U.S._dollars">#REF!</definedName>
    <definedName name="inc_5yr">'[67]OpEx Detail'!#REF!</definedName>
    <definedName name="inc_7yr">'[67]OpEx Detail'!#REF!</definedName>
    <definedName name="inc_qtr">'[67]OpEx Detail'!#REF!</definedName>
    <definedName name="inc_yr1">'[67]OpEx Detail'!#REF!</definedName>
    <definedName name="inc_yr2">'[67]OpEx Detail'!#REF!</definedName>
    <definedName name="inc_yrf">'[67]OpEx Detail'!#REF!</definedName>
    <definedName name="include.spread.flag">[47]Common!$E$6</definedName>
    <definedName name="IncrementCell">#REF!</definedName>
    <definedName name="ind">#REF!</definedName>
    <definedName name="Indai" hidden="1">{"Rpt1",#N/A,FALSE,"Recap";"Rpt1",#N/A,FALSE,"Charts"}</definedName>
    <definedName name="Index">#REF!</definedName>
    <definedName name="Index_Offer">#REF!</definedName>
    <definedName name="India" hidden="1">{"Rpt1",#N/A,FALSE,"Recap";"Rpt1",#N/A,FALSE,"Charts"}</definedName>
    <definedName name="indirect_inputs">#REF!</definedName>
    <definedName name="IndirectCostRate">'[74]Basic Info'!$C$39</definedName>
    <definedName name="INDUST1">#REF!</definedName>
    <definedName name="INDUST2">#REF!</definedName>
    <definedName name="INECEL">#REF!</definedName>
    <definedName name="Ini.Cap.Price">'[47]FELINE PUMAS'!$H$8</definedName>
    <definedName name="InLineRng">#REF!</definedName>
    <definedName name="INPUT">#REF!</definedName>
    <definedName name="Insurance_Products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>#REF!</definedName>
    <definedName name="Interest.Alloc">#REF!</definedName>
    <definedName name="interest_calculations">[32]int_calc!$A$29:$W$39</definedName>
    <definedName name="Interest_IDA">#REF!</definedName>
    <definedName name="Interest_NC">[57]NPV_base!#REF!</definedName>
    <definedName name="InterestRate">#REF!</definedName>
    <definedName name="interm_level">'[34]Threshold Table'!$D$6:$F$11</definedName>
    <definedName name="inv_qtr">#REF!</definedName>
    <definedName name="inv_years">#REF!</definedName>
    <definedName name="inv_yr1">#REF!</definedName>
    <definedName name="inv_yr2">#REF!</definedName>
    <definedName name="InvUp">'[47]F. FLEXCAPS'!$H$8</definedName>
    <definedName name="ipo">#REF!</definedName>
    <definedName name="ipo.date">#REF!</definedName>
    <definedName name="ipo.impact">#REF!</definedName>
    <definedName name="ipo.matrix">#REF!</definedName>
    <definedName name="ipo.opbs">#REF!</definedName>
    <definedName name="ipo.sensitivity">#REF!</definedName>
    <definedName name="ipo.share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>#REF!</definedName>
    <definedName name="ispfma">#REF!</definedName>
    <definedName name="Item">#REF!</definedName>
    <definedName name="Item2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[76]M!#REF!</definedName>
    <definedName name="jjjjjj" hidden="1">'[69]J(Priv.Cap)'!#REF!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hidden="1">[77]M!#REF!</definedName>
    <definedName name="KMENU">#REF!</definedName>
    <definedName name="KutGzebi2016" comment="Kutaisis gzebi da kavalierebi">[42]SAK!$AO$84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>#REF!</definedName>
    <definedName name="Labor.Alloc.Factor">#REF!</definedName>
    <definedName name="last_978">#REF!</definedName>
    <definedName name="LastPrice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>#REF!</definedName>
    <definedName name="LINES">#REF!</definedName>
    <definedName name="liquidity_reserve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hidden="1">[76]M!#REF!</definedName>
    <definedName name="Local">'[37]Statistics by Product (Source )'!$F$2:$F$21948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>[71]MOE!#REF!</definedName>
    <definedName name="LowPrice">#REF!</definedName>
    <definedName name="LP">#REF!</definedName>
    <definedName name="LTcirr">#REF!</definedName>
    <definedName name="LTDebt">[5]D!$G$31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>#REF!</definedName>
    <definedName name="LUR">#N/A</definedName>
    <definedName name="lyonsyield">[47]LYONs!$L$4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[26]წმინდა_ამოღება!$B:$B</definedName>
    <definedName name="MATRIX">#REF!</definedName>
    <definedName name="Maturity_IDA">#REF!</definedName>
    <definedName name="Maturity_NC">[57]NPV_base!#REF!</definedName>
    <definedName name="maxcell">#REF!</definedName>
    <definedName name="MaySun1">DATE(CalendarYear,5,1)-WEEKDAY(DATE(CalendarYear,5,1))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'[32]MS data prog'!$E$47:$AU$85</definedName>
    <definedName name="MENORES">#REF!</definedName>
    <definedName name="MFISCAL">'[10]Annual Raw Data'!#REF!</definedName>
    <definedName name="mflowsa">[18]!mflowsa</definedName>
    <definedName name="mflowsq">[18]!mflowsq</definedName>
    <definedName name="MI_Investment">#REF!</definedName>
    <definedName name="MICRO">#REF!</definedName>
    <definedName name="MIDDLE">#REF!</definedName>
    <definedName name="mincell">#REF!</definedName>
    <definedName name="MinorityInterest">[5]D!$G$32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>[81]ModDef!#REF!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da">[82]INTRODUC!$D$6</definedName>
    <definedName name="Monetary_Policy">'[40]Data Validation'!$C$6:$D$6</definedName>
    <definedName name="Monetary_Precision">#REF!</definedName>
    <definedName name="Monetary_Program_Parameters">#REF!</definedName>
    <definedName name="Money_Transf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'[32]NBG old'!$A$4:$AU$116</definedName>
    <definedName name="MoodyRtg">[5]D!$G$8</definedName>
    <definedName name="MoscowPopulation">#REF!</definedName>
    <definedName name="MS">#REF!</definedName>
    <definedName name="mstocksa">[18]!mstocksa</definedName>
    <definedName name="mstocksq">[18]!mstocksq</definedName>
    <definedName name="mt_moneyprog">#REF!</definedName>
    <definedName name="mult">#REF!</definedName>
    <definedName name="MUNICIPAL">[24]Sheet2!#REF!</definedName>
    <definedName name="MUNICIPALITIES">[83]Sheet2!$F$3:$F$79</definedName>
    <definedName name="Municipios">#REF!</definedName>
    <definedName name="MVbyBV">[5]D!$Q$20</definedName>
    <definedName name="MVbyOC">[5]D!$Q$30</definedName>
    <definedName name="n">#REF!</definedName>
    <definedName name="NameAcq">#REF!</definedName>
    <definedName name="NameCase">#REF!</definedName>
    <definedName name="namepfma">#REF!</definedName>
    <definedName name="NameProj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meTar">#REF!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>#REF!</definedName>
    <definedName name="NetDebt">[5]D!$Q$21</definedName>
    <definedName name="NewCheck">#REF!</definedName>
    <definedName name="NEWSHEET">#REF!</definedName>
    <definedName name="NewTicker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lgdollar">[6]Inputs!#REF!</definedName>
    <definedName name="nlgeuro">[6]Inputs!#REF!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emberVersion">#REF!</definedName>
    <definedName name="NovSun1">DATE(CalendarYear,11,1)-WEEKDAY(DATE(CalendarYear,11,1))</definedName>
    <definedName name="NPM">[5]D!$Q$25</definedName>
    <definedName name="NTDD_R">#REF!</definedName>
    <definedName name="NTDD_RG">#N/A</definedName>
    <definedName name="NUM">[24]Sheet2!#REF!</definedName>
    <definedName name="NumEmployee">[5]D!$G$50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ffer">#REF!</definedName>
    <definedName name="offer.value">#REF!</definedName>
    <definedName name="Office.Bonus.Perc">9%</definedName>
    <definedName name="offpr">[4]PriceSyn!$O$9</definedName>
    <definedName name="Ofr_Assum">#REF!</definedName>
    <definedName name="Ofr_BS">#REF!</definedName>
    <definedName name="Ofr_Capex">#REF!</definedName>
    <definedName name="Ofr_Cash">#REF!</definedName>
    <definedName name="Ofr_Equity">#REF!</definedName>
    <definedName name="Ofr_Inc">#REF!</definedName>
    <definedName name="Ofr_Index">#REF!</definedName>
    <definedName name="oi">#REF!</definedName>
    <definedName name="OLEChartName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>[71]MOE!#REF!</definedName>
    <definedName name="Options_and_Warrants_1_4">#REF!</definedName>
    <definedName name="Options_and_Warrants_2_4">#REF!</definedName>
    <definedName name="Options_and_Warrants_3_4">#REF!</definedName>
    <definedName name="Options_and_Warrants_4_4">#REF!</definedName>
    <definedName name="Options_and_Warrants_5_4">#REF!</definedName>
    <definedName name="Options_and_Warrants_6_4">#REF!</definedName>
    <definedName name="Options_and_Warrants_7_4">#REF!</definedName>
    <definedName name="Org_inputs">#REF!</definedName>
    <definedName name="other">#REF!</definedName>
    <definedName name="Otras_Residuales">#REF!</definedName>
    <definedName name="OUTPUT">#REF!</definedName>
    <definedName name="ownership">#REF!</definedName>
    <definedName name="P">{"Riqfin97",#N/A,FALSE,"Tran";"Riqfinpro",#N/A,FALSE,"Tran"}</definedName>
    <definedName name="P_33">#REF!</definedName>
    <definedName name="p_Amort">#REF!</definedName>
    <definedName name="p_FirmValue">#REF!</definedName>
    <definedName name="p_LTM_BS">#REF!</definedName>
    <definedName name="p_LTM_IS">#REF!</definedName>
    <definedName name="p_Premium">#REF!</definedName>
    <definedName name="Partia">[86]დასახელება!$F$2:$F$10</definedName>
    <definedName name="paste1">[71]Scenarios!#REF!</definedName>
    <definedName name="paste2">[71]Scenarios!#REF!</definedName>
    <definedName name="paste3">[71]Scenarios!#REF!</definedName>
    <definedName name="paste4">[71]Scenarios!#REF!</definedName>
    <definedName name="paste5">[71]Scenarios!#REF!</definedName>
    <definedName name="paste6">[71]Scenarios!#REF!</definedName>
    <definedName name="paste7">[71]Scenarios!#REF!</definedName>
    <definedName name="paste8">[71]Scenarios!#REF!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ctacq">#REF!</definedName>
    <definedName name="pd_5yr">#REF!</definedName>
    <definedName name="pd_7yr">#REF!</definedName>
    <definedName name="pd_qtr">#REF!</definedName>
    <definedName name="pd_yr1">'[67]OpEx Detail'!#REF!</definedName>
    <definedName name="pd_yr2">'[67]OpEx Detail'!#REF!</definedName>
    <definedName name="pdil">#REF!</definedName>
    <definedName name="PE_1">[46]Comps!$P$13:$P$20,[46]Comps!#REF!</definedName>
    <definedName name="PE_2">[46]Comps!$P$13:$P$25,[46]Comps!#REF!</definedName>
    <definedName name="PeerNames">#REF!</definedName>
    <definedName name="PeerTickers">#REF!</definedName>
    <definedName name="PEND">#REF!</definedName>
    <definedName name="PEOP">[81]Model!#REF!</definedName>
    <definedName name="PEOP_1">[81]Model!#REF!</definedName>
    <definedName name="perc">'[87]Pro Forma'!$E$9</definedName>
    <definedName name="PERIOD">[24]Sheet2!#REF!</definedName>
    <definedName name="petcodes">#REF!</definedName>
    <definedName name="Petroecuador">#REF!</definedName>
    <definedName name="PFP">#REF!</definedName>
    <definedName name="pfp_table1">#REF!</definedName>
    <definedName name="PFPRICE">#REF!</definedName>
    <definedName name="PFPRICE2">#REF!</definedName>
    <definedName name="PG1B">#REF!</definedName>
    <definedName name="pick">#REF!</definedName>
    <definedName name="pik">[60]Assum!#REF!</definedName>
    <definedName name="PL_Amortization">'[38]P&amp;L'!#REF!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>#REF!</definedName>
    <definedName name="Ports">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>#REF!</definedName>
    <definedName name="Price1">'[41]Pro Forma'!#REF!</definedName>
    <definedName name="Price2">'[41]Pro Forma'!#REF!</definedName>
    <definedName name="Price3">'[41]Pro Forma'!#REF!</definedName>
    <definedName name="Price4">'[41]Pro Forma'!#REF!</definedName>
    <definedName name="Price5">'[41]Pro Forma'!#REF!</definedName>
    <definedName name="Price6">'[41]Pro Forma'!#REF!</definedName>
    <definedName name="priceacq">#REF!</definedName>
    <definedName name="PRICETAB">#REF!</definedName>
    <definedName name="pricetar">#REF!</definedName>
    <definedName name="print">[89]Comps!$A$1:$Y$63</definedName>
    <definedName name="_xlnm.Print_Area" localSheetId="0">გადახრა!$A$1:$K$11</definedName>
    <definedName name="_xlnm.Print_Area" localSheetId="4">'მომსახურების სააგენტო 2020 პროე'!$B$1:$R$751</definedName>
    <definedName name="_xlnm.Print_Area" localSheetId="2">საშტატო_თბილისი!$B$1:$H$46</definedName>
    <definedName name="_xlnm.Print_Area" localSheetId="3">'საშტატო_რეგიონები '!$B$1:$H$543</definedName>
    <definedName name="_xlnm.Print_Area" localSheetId="1">'ცენტრალური აპარატი '!$B$1:$H$305</definedName>
    <definedName name="_xlnm.Print_Area">#REF!</definedName>
    <definedName name="_xlnm.Print_Titles" localSheetId="4">'მომსახურების სააგენტო 2020 პროე'!$3:$3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  <definedName name="_xlnm.Print_Titles">#REF!,#REF!</definedName>
    <definedName name="print_Titles2">#REF!,#REF!</definedName>
    <definedName name="printa">#REF!</definedName>
    <definedName name="printb">#REF!</definedName>
    <definedName name="printc">#REF!</definedName>
    <definedName name="PrintGraph">#REF!</definedName>
    <definedName name="printk">#REF!</definedName>
    <definedName name="PRINTMACRO">#REF!</definedName>
    <definedName name="PrintThis_Links">[62]Links!$A$1:$F$33</definedName>
    <definedName name="PrintTitle1">#REF!</definedName>
    <definedName name="PRMONTH">#REF!</definedName>
    <definedName name="prn">#REF!</definedName>
    <definedName name="PRODUCED">[24]Sheet2!#REF!</definedName>
    <definedName name="Product">'[37]Statistics by Product (Source )'!$B$2:$B$21948</definedName>
    <definedName name="Product_Description">#REF!</definedName>
    <definedName name="Proeq2016CagerTkhibWalkBorMar">[42]SAK!$AO$43</definedName>
    <definedName name="Proeq2016Gadmtv">[42]SAK!$AO$44</definedName>
    <definedName name="Prog1998">'[90]2003'!#REF!</definedName>
    <definedName name="progasumm">#REF!</definedName>
    <definedName name="program">#REF!</definedName>
    <definedName name="ProjectName">#REF!</definedName>
    <definedName name="Prt">#REF!</definedName>
    <definedName name="PRYEAR">#REF!</definedName>
    <definedName name="PubW">'[48]W&amp;T'!$C$17</definedName>
    <definedName name="PURCHASER">[91]Sheet2!$L$3:$L$13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_5">#REF!</definedName>
    <definedName name="Q_6">#REF!</definedName>
    <definedName name="Q_7">#REF!</definedName>
    <definedName name="Q6_">#REF!</definedName>
    <definedName name="QFISCAL">'[92]Quarterly Raw Data'!#REF!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>'[92]Quarterly MacroFlow'!#REF!</definedName>
    <definedName name="QTAB7A">'[92]Quarterly MacroFlow'!#REF!</definedName>
    <definedName name="QtrDate">#REF!</definedName>
    <definedName name="QtrShares">#REF!</definedName>
    <definedName name="quita">#REF!</definedName>
    <definedName name="QW">#REF!</definedName>
    <definedName name="R_Factor">#REF!</definedName>
    <definedName name="Range_Names">#REF!</definedName>
    <definedName name="RAT_A">#REF!</definedName>
    <definedName name="RAT_T">#REF!</definedName>
    <definedName name="rate">#REF!</definedName>
    <definedName name="rate1">[41]Inputs!#REF!</definedName>
    <definedName name="rate2">[41]Inputs!#REF!</definedName>
    <definedName name="Rating">[5]D!$M$24</definedName>
    <definedName name="RATIO">'[64]Combined Model'!#REF!</definedName>
    <definedName name="Ratioswitch">#REF!</definedName>
    <definedName name="REAL">#REF!</definedName>
    <definedName name="_xlnm.Recorder">#REF!</definedName>
    <definedName name="red_banks">[32]red!$A$136:$AC$178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[32]red!$A$65:$AC$132</definedName>
    <definedName name="RED_NATCPI">#REF!</definedName>
    <definedName name="red_nbg">[32]red!$A$1:$AC$62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>#REF!</definedName>
    <definedName name="REG">[24]Sheet2!#REF!</definedName>
    <definedName name="regionebi63">#REF!</definedName>
    <definedName name="REGIONS">[83]Sheet2!$B$3:$B$14</definedName>
    <definedName name="reitingi">#REF!</definedName>
    <definedName name="Relationship_with_US">'[40]Data Validation'!$C$10:$E$10</definedName>
    <definedName name="Repayment_Frequency">'[40]Data Validation'!#REF!</definedName>
    <definedName name="Repayment_Period_US_Dollar">#REF!</definedName>
    <definedName name="ReportDate">[31]Info!$C$2</definedName>
    <definedName name="repur">#REF!</definedName>
    <definedName name="repurch">#REF!</definedName>
    <definedName name="res_5yr">#REF!</definedName>
    <definedName name="res_7yr">#REF!</definedName>
    <definedName name="res_qtr">#REF!</definedName>
    <definedName name="res_yr1">'[67]OpEx Detail'!#REF!</definedName>
    <definedName name="res_yr2">'[67]OpEx Detail'!#REF!</definedName>
    <definedName name="res_yrf">'[67]OpEx Detail'!#REF!</definedName>
    <definedName name="reserves">[32]resold!$A$1:$N$59</definedName>
    <definedName name="Residual_difference">#REF!</definedName>
    <definedName name="resmoney">#REF!</definedName>
    <definedName name="respirators">#REF!</definedName>
    <definedName name="RETURN">#REF!</definedName>
    <definedName name="RGDPA">#REF!</definedName>
    <definedName name="RGSPA">#REF!</definedName>
    <definedName name="right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>[6]Inputs!#REF!</definedName>
    <definedName name="ROUTE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>'[30]2013 User Defined Template'!RunPool</definedName>
    <definedName name="RunPurchase">'[30]2013 User Defined Template'!RunPurchase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>#REF!</definedName>
    <definedName name="sad">#REF!</definedName>
    <definedName name="Sal_96">#REF!</definedName>
    <definedName name="Sal_97">#REF!</definedName>
    <definedName name="Sal_98_02">#REF!</definedName>
    <definedName name="Sal_yrs">#REF!</definedName>
    <definedName name="Sales">#REF!</definedName>
    <definedName name="sales_5yr">'[67]OpEx Detail'!#REF!</definedName>
    <definedName name="sales_7yr">'[67]OpEx Detail'!#REF!</definedName>
    <definedName name="Sales_only">#REF!</definedName>
    <definedName name="Sales_Qtr">'[67]OpEx Detail'!#REF!</definedName>
    <definedName name="SalesCom">[5]D!#REF!</definedName>
    <definedName name="SalesInd">[5]D!#REF!</definedName>
    <definedName name="SalesOther">[5]D!#REF!</definedName>
    <definedName name="SalesRes">[5]D!#REF!</definedName>
    <definedName name="SalesYr1">'[67]OpEx Detail'!#REF!</definedName>
    <definedName name="SalesYr2">'[67]OpEx Detail'!#REF!</definedName>
    <definedName name="Savings_Products">#REF!</definedName>
    <definedName name="SCEN">[3]Inputs!#REF!</definedName>
    <definedName name="SCENE">#REF!</definedName>
    <definedName name="SCENE_P">#REF!</definedName>
    <definedName name="SCENE_S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C">#REF!</definedName>
    <definedName name="SEI">#REF!</definedName>
    <definedName name="sencount" hidden="1">2</definedName>
    <definedName name="SENS">[4]Price!$A$1:$M$48</definedName>
    <definedName name="sense1">#REF!</definedName>
    <definedName name="sense2">#REF!</definedName>
    <definedName name="SENSITIVITY">'[64]Combined Model'!#REF!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>#REF!</definedName>
    <definedName name="Share">[6]Inputs!$E$5</definedName>
    <definedName name="Share_Tender">#REF!</definedName>
    <definedName name="shares">#REF!</definedName>
    <definedName name="SharesOut">[5]D!$G$35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>#REF!</definedName>
    <definedName name="SORT1">#REF!</definedName>
    <definedName name="SORT2">#REF!</definedName>
    <definedName name="SORT3">#REF!</definedName>
    <definedName name="SORT4">#REF!</definedName>
    <definedName name="SORT5">#REF!</definedName>
    <definedName name="Sources">#REF!</definedName>
    <definedName name="SPHERE">[24]Sheet2!#REF!</definedName>
    <definedName name="Sponsor_Equity1">#REF!</definedName>
    <definedName name="spread">[47]Common!$I$4</definedName>
    <definedName name="SPUtilRtg">[5]D!$G$9</definedName>
    <definedName name="SRtab1">#REF!</definedName>
    <definedName name="SRtab2">#REF!</definedName>
    <definedName name="SRtab5">#REF!</definedName>
    <definedName name="SS">[98]IMATA!$B$45:$B$108</definedName>
    <definedName name="sss">#REF!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TUS">[24]Sheet2!#REF!</definedName>
    <definedName name="STAVKA">#REF!</definedName>
    <definedName name="STDebt">[5]D!$G$30</definedName>
    <definedName name="STFQTAB">#REF!</definedName>
    <definedName name="stock">#REF!</definedName>
    <definedName name="Stock.Price">[47]LYONs!$D$9</definedName>
    <definedName name="StockPrice">[5]D!$G$5</definedName>
    <definedName name="STOP">#REF!</definedName>
    <definedName name="StrandCpS">[5]D!$Q$22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>#REF!</definedName>
    <definedName name="SUMM">#REF!</definedName>
    <definedName name="Summary_Date">#REF!</definedName>
    <definedName name="SUMMARY1">#REF!</definedName>
    <definedName name="SUMMARY2">#REF!</definedName>
    <definedName name="SumPool">'[30]2013 User Defined Template'!SumPool</definedName>
    <definedName name="SumPurch">'[30]2013 User Defined Template'!SumPurch</definedName>
    <definedName name="suppsched1pfma">#REF!</definedName>
    <definedName name="SymbolOnOff">#REF!</definedName>
    <definedName name="synch">#REF!</definedName>
    <definedName name="SyndicationBalance">'[33]Debt Profile'!$H$12:$H$87-'[33]Debt Profile'!$I$13:$I$87</definedName>
    <definedName name="syner">#REF!</definedName>
    <definedName name="Synergies">#REF!</definedName>
    <definedName name="T">#REF!</definedName>
    <definedName name="T_1">'[100]LBO Model'!#REF!</definedName>
    <definedName name="T_4">'[100]LBO Model'!#REF!</definedName>
    <definedName name="T_6">'[100]LBO Model'!#REF!</definedName>
    <definedName name="T_7">'[100]LBO Model'!#REF!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'[10]Annual Tables'!#REF!</definedName>
    <definedName name="TAB6B">'[10]Annual Tables'!#REF!</definedName>
    <definedName name="TAB6C">#REF!</definedName>
    <definedName name="TAB7A">#REF!</definedName>
    <definedName name="Table__47">[101]RED47!$A$1:$I$53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ap">#REF!</definedName>
    <definedName name="tar1_c">#REF!</definedName>
    <definedName name="tar1_is">#REF!</definedName>
    <definedName name="tar10_c">#REF!</definedName>
    <definedName name="tar10_is">#REF!</definedName>
    <definedName name="tar11_c">#REF!</definedName>
    <definedName name="tar11_is">#REF!</definedName>
    <definedName name="tar12_c">#REF!</definedName>
    <definedName name="tar12_is">#REF!</definedName>
    <definedName name="tar13_c">#REF!</definedName>
    <definedName name="tar13_is">#REF!</definedName>
    <definedName name="tar14_c">#REF!</definedName>
    <definedName name="tar14_is">#REF!</definedName>
    <definedName name="tar15_c">#REF!</definedName>
    <definedName name="tar15_is">#REF!</definedName>
    <definedName name="tar16_c">#REF!</definedName>
    <definedName name="tar16_is">#REF!</definedName>
    <definedName name="tar17_c">#REF!</definedName>
    <definedName name="tar17_is">#REF!</definedName>
    <definedName name="tar18_c">#REF!</definedName>
    <definedName name="tar18_is">#REF!</definedName>
    <definedName name="tar19_c">#REF!</definedName>
    <definedName name="tar19_is">#REF!</definedName>
    <definedName name="tar2_c">#REF!</definedName>
    <definedName name="tar2_is">#REF!</definedName>
    <definedName name="tar20_c">#REF!</definedName>
    <definedName name="tar20_is">#REF!</definedName>
    <definedName name="tar21_c">#REF!</definedName>
    <definedName name="tar21_is">#REF!</definedName>
    <definedName name="tar22_c">#REF!</definedName>
    <definedName name="tar22_is">#REF!</definedName>
    <definedName name="tar23_c">#REF!</definedName>
    <definedName name="tar23_is">#REF!</definedName>
    <definedName name="tar24_c">#REF!</definedName>
    <definedName name="tar24_is">#REF!</definedName>
    <definedName name="tar25_c">#REF!</definedName>
    <definedName name="tar25_is">#REF!</definedName>
    <definedName name="tar26_c">#REF!</definedName>
    <definedName name="tar26_is">#REF!</definedName>
    <definedName name="tar27_c">#REF!</definedName>
    <definedName name="tar27_is">#REF!</definedName>
    <definedName name="tar28_c">#REF!</definedName>
    <definedName name="tar28_is">#REF!</definedName>
    <definedName name="tar29_c">#REF!</definedName>
    <definedName name="tar29_is">#REF!</definedName>
    <definedName name="tar3_c">#REF!</definedName>
    <definedName name="tar3_is">#REF!</definedName>
    <definedName name="tar30_c">#REF!</definedName>
    <definedName name="tar30_is">#REF!</definedName>
    <definedName name="tar31_c">#REF!</definedName>
    <definedName name="tar31_is">#REF!</definedName>
    <definedName name="tar32_c">#REF!</definedName>
    <definedName name="tar32_is">#REF!</definedName>
    <definedName name="tar33_c">#REF!</definedName>
    <definedName name="tar33_is">#REF!</definedName>
    <definedName name="tar34_c">#REF!</definedName>
    <definedName name="tar34_is">#REF!</definedName>
    <definedName name="tar35_c">#REF!</definedName>
    <definedName name="tar35_is">#REF!</definedName>
    <definedName name="tar36_c">#REF!</definedName>
    <definedName name="tar36_is">#REF!</definedName>
    <definedName name="tar37_c">#REF!</definedName>
    <definedName name="tar37_is">#REF!</definedName>
    <definedName name="tar38_c">#REF!</definedName>
    <definedName name="tar38_is">#REF!</definedName>
    <definedName name="tar39_c">#REF!</definedName>
    <definedName name="tar39_is">#REF!</definedName>
    <definedName name="tar4_c">#REF!</definedName>
    <definedName name="tar4_is">#REF!</definedName>
    <definedName name="tar40_c">#REF!</definedName>
    <definedName name="tar40_is">#REF!</definedName>
    <definedName name="tar41_c">#REF!</definedName>
    <definedName name="tar41_is">#REF!</definedName>
    <definedName name="tar42_c">#REF!</definedName>
    <definedName name="tar42_is">#REF!</definedName>
    <definedName name="tar43_c">#REF!</definedName>
    <definedName name="tar43_is">#REF!</definedName>
    <definedName name="tar44_c">#REF!</definedName>
    <definedName name="tar44_is">#REF!</definedName>
    <definedName name="tar45_c">#REF!</definedName>
    <definedName name="tar45_is">#REF!</definedName>
    <definedName name="tar46_c">#REF!</definedName>
    <definedName name="tar46_is">#REF!</definedName>
    <definedName name="tar47_c">#REF!</definedName>
    <definedName name="tar47_is">#REF!</definedName>
    <definedName name="tar48_c">#REF!</definedName>
    <definedName name="tar48_is">#REF!</definedName>
    <definedName name="tar49_c">#REF!</definedName>
    <definedName name="tar49_is">#REF!</definedName>
    <definedName name="tar5_c">#REF!</definedName>
    <definedName name="tar5_is">#REF!</definedName>
    <definedName name="tar50_c">#REF!</definedName>
    <definedName name="tar50_is">#REF!</definedName>
    <definedName name="tar51_c">#REF!</definedName>
    <definedName name="tar51_is">#REF!</definedName>
    <definedName name="tar52_c">#REF!</definedName>
    <definedName name="tar52_is">#REF!</definedName>
    <definedName name="tar53_c">#REF!</definedName>
    <definedName name="tar53_is">#REF!</definedName>
    <definedName name="tar54_c">#REF!</definedName>
    <definedName name="tar54_is">#REF!</definedName>
    <definedName name="tar55_c">#REF!</definedName>
    <definedName name="tar55_is">#REF!</definedName>
    <definedName name="tar56_c">#REF!</definedName>
    <definedName name="tar56_is">#REF!</definedName>
    <definedName name="tar57_c">#REF!</definedName>
    <definedName name="tar57_is">#REF!</definedName>
    <definedName name="tar58_c">#REF!</definedName>
    <definedName name="tar58_is">#REF!</definedName>
    <definedName name="tar59_c">#REF!</definedName>
    <definedName name="tar59_is">#REF!</definedName>
    <definedName name="tar6_c">#REF!</definedName>
    <definedName name="tar6_is">#REF!</definedName>
    <definedName name="tar60_c">#REF!</definedName>
    <definedName name="tar60_is">#REF!</definedName>
    <definedName name="tar61_c">#REF!</definedName>
    <definedName name="tar61_is">#REF!</definedName>
    <definedName name="tar62_c">#REF!</definedName>
    <definedName name="tar62_is">#REF!</definedName>
    <definedName name="tar63_c">#REF!</definedName>
    <definedName name="tar63_is">#REF!</definedName>
    <definedName name="tar64_c">#REF!</definedName>
    <definedName name="tar64_is">#REF!</definedName>
    <definedName name="tar65_c">#REF!</definedName>
    <definedName name="tar65_is">#REF!</definedName>
    <definedName name="tar66_c">#REF!</definedName>
    <definedName name="tar66_is">#REF!</definedName>
    <definedName name="tar67_c">#REF!</definedName>
    <definedName name="tar67_is">#REF!</definedName>
    <definedName name="tar68_c">#REF!</definedName>
    <definedName name="tar68_is">#REF!</definedName>
    <definedName name="tar69_c">#REF!</definedName>
    <definedName name="tar69_is">#REF!</definedName>
    <definedName name="tar7_c">#REF!</definedName>
    <definedName name="tar7_is">#REF!</definedName>
    <definedName name="tar70_c">#REF!</definedName>
    <definedName name="tar70_is">#REF!</definedName>
    <definedName name="tar71_c">#REF!</definedName>
    <definedName name="tar71_is">#REF!</definedName>
    <definedName name="tar72_c">#REF!</definedName>
    <definedName name="tar72_is">#REF!</definedName>
    <definedName name="tar73_c">#REF!</definedName>
    <definedName name="tar73_is">#REF!</definedName>
    <definedName name="tar74_c">#REF!</definedName>
    <definedName name="tar74_is">#REF!</definedName>
    <definedName name="tar75_c">#REF!</definedName>
    <definedName name="tar75_is">#REF!</definedName>
    <definedName name="tar76_c">#REF!</definedName>
    <definedName name="tar76_is">#REF!</definedName>
    <definedName name="tar77_c">#REF!</definedName>
    <definedName name="tar77_is">#REF!</definedName>
    <definedName name="tar78_c">#REF!</definedName>
    <definedName name="tar78_is">#REF!</definedName>
    <definedName name="tar79_c">#REF!</definedName>
    <definedName name="tar79_is">#REF!</definedName>
    <definedName name="tar8_c">#REF!</definedName>
    <definedName name="tar8_is">#REF!</definedName>
    <definedName name="tar80_c">#REF!</definedName>
    <definedName name="tar80_is">#REF!</definedName>
    <definedName name="tar9_c">#REF!</definedName>
    <definedName name="tar9_is">#REF!</definedName>
    <definedName name="taramort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>#REF!</definedName>
    <definedName name="taxacq">#REF!</definedName>
    <definedName name="taxrate">#REF!</definedName>
    <definedName name="taxtar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>'[105]10Cash'!#REF!</definedName>
    <definedName name="TextRefCopy10">#REF!</definedName>
    <definedName name="TextRefCopy100">#REF!</definedName>
    <definedName name="TextRefCopy101">'[106]FA Movement '!#REF!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'[107]Additions testing'!#REF!</definedName>
    <definedName name="TextRefCopy113">[108]breakdown!#REF!</definedName>
    <definedName name="TextRefCopy114">#REF!</definedName>
    <definedName name="TextRefCopy115">#REF!</definedName>
    <definedName name="TextRefCopy116">#REF!</definedName>
    <definedName name="TextRefCopy117">'[107]Additions testing'!#REF!</definedName>
    <definedName name="TextRefCopy118">#REF!</definedName>
    <definedName name="TextRefCopy119">#REF!</definedName>
    <definedName name="TextRefCopy12">#REF!</definedName>
    <definedName name="TextRefCopy120">'[109]P&amp;L'!$B$20</definedName>
    <definedName name="TextRefCopy126">'[107]Movement schedule'!#REF!</definedName>
    <definedName name="TextRefCopy13">#REF!</definedName>
    <definedName name="TextRefCopy133">'[107]Movement schedule'!#REF!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'[105]10Cash'!#REF!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'[106]FA Movement '!#REF!</definedName>
    <definedName name="TextRefCopy4">#REF!</definedName>
    <definedName name="TextRefCopy40">'[106]FA Movement '!#REF!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'[106]FA Movement '!#REF!</definedName>
    <definedName name="TextRefCopy47">'[106]FA Movement '!#REF!</definedName>
    <definedName name="TextRefCopy48">[109]Provisions!$B$6</definedName>
    <definedName name="TextRefCopy5">#REF!</definedName>
    <definedName name="TextRefCopy50">[108]breakdown!#REF!</definedName>
    <definedName name="TextRefCopy51">[108]breakdown!#REF!</definedName>
    <definedName name="TextRefCopy53">'[108]FA depreciation'!#REF!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4">[108]breakdown!#REF!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[110]Datasheet!$G$16</definedName>
    <definedName name="TextRefCopy81">#REF!</definedName>
    <definedName name="TextRefCopy82">#REF!</definedName>
    <definedName name="TextRefCopy83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'[108]FA depreciation'!#REF!</definedName>
    <definedName name="TextRefCopy9">#REF!</definedName>
    <definedName name="TextRefCopy90">#REF!</definedName>
    <definedName name="TextRefCopy91">'[107]depreciation testing'!#REF!</definedName>
    <definedName name="TextRefCopy92">'[107]depreciation testing'!#REF!</definedName>
    <definedName name="TextRefCopy93">'[107]depreciation testing'!#REF!</definedName>
    <definedName name="TextRefCopy94">[111]Additions_Disposals!$A$12</definedName>
    <definedName name="TextRefCopy95">'[112]depreciation testing'!#REF!</definedName>
    <definedName name="TextRefCopy97">'[106]depreciation testing'!#REF!</definedName>
    <definedName name="TextRefCopy98">#REF!</definedName>
    <definedName name="TextRefCopy99">'[106]FA Movement '!#REF!</definedName>
    <definedName name="TextRefCopyRangeCount" hidden="1">2</definedName>
    <definedName name="TgtCurr">[113]Target!$D$9</definedName>
    <definedName name="ticex_int">#REF!</definedName>
    <definedName name="Ticker">[71]MOE!#REF!</definedName>
    <definedName name="TickerCell">#REF!</definedName>
    <definedName name="Title1">#REF!</definedName>
    <definedName name="Title2">#REF!</definedName>
    <definedName name="Title3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>#REF!</definedName>
    <definedName name="TotAssets">[5]D!$G$37</definedName>
    <definedName name="TOWEO">#REF!</definedName>
    <definedName name="Tpercent">[5]D!$Q$10</definedName>
    <definedName name="Trade">#REF!</definedName>
    <definedName name="Trade_balance">#REF!</definedName>
    <definedName name="trans">#REF!</definedName>
    <definedName name="transassum">#REF!</definedName>
    <definedName name="Transfer_check">#REF!</definedName>
    <definedName name="TRANSNAVE">#REF!</definedName>
    <definedName name="tt">#REF!</definedName>
    <definedName name="TtlGenCap">[5]D!$B$62</definedName>
    <definedName name="ttt" hidden="1">{"Tab1",#N/A,FALSE,"P";"Tab2",#N/A,FALSE,"P"}</definedName>
    <definedName name="ttttt" hidden="1">[76]M!#REF!</definedName>
    <definedName name="TV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">[24]Sheet2!#REF!</definedName>
    <definedName name="UNITT">[24]Sheet2!#REF!</definedName>
    <definedName name="Universities">#REF!</definedName>
    <definedName name="Updated">[5]D!$B$9</definedName>
    <definedName name="Ureki2016">[42]SAK!$AO$65</definedName>
    <definedName name="Uruguay">#REF!</definedName>
    <definedName name="USD">'[37]Statistics by Product (Source )'!$G$2:$G$21948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>#REF!</definedName>
    <definedName name="values">#REF!,#REF!,#REF!</definedName>
    <definedName name="VARIABLES">'[64]Combined Model'!#REF!</definedName>
    <definedName name="variance">'[67]OpEx Detail'!#REF!</definedName>
    <definedName name="vbb">[114]Model!$E$10</definedName>
    <definedName name="vel_mult">#REF!</definedName>
    <definedName name="Venezuela">#REF!</definedName>
    <definedName name="VolumeCell">#REF!</definedName>
    <definedName name="VolumeComplement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[115]wonebi!#REF!</definedName>
    <definedName name="WACC">#REF!</definedName>
    <definedName name="wage_govt_sector">#REF!</definedName>
    <definedName name="Weight">#REF!</definedName>
    <definedName name="Weight_List">#REF!</definedName>
    <definedName name="Weights">[116]Cities!$C$2:$C$6</definedName>
    <definedName name="WEO">#REF!</definedName>
    <definedName name="workingcapital">#REF!</definedName>
    <definedName name="workingdays">[117]C_2012!$E$69</definedName>
    <definedName name="WPCP33_D">#REF!</definedName>
    <definedName name="WPCP33pch">#REF!</definedName>
    <definedName name="wrkcapacq">#REF!</definedName>
    <definedName name="wrkcappfma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hidden="1">[76]M!#REF!</definedName>
    <definedName name="www" hidden="1">{"Riqfin97",#N/A,FALSE,"Tran";"Riqfinpro",#N/A,FALSE,"Tran"}</definedName>
    <definedName name="x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hidden="1">#REF!</definedName>
    <definedName name="XRefCopy1Row" hidden="1">[119]XREF!#REF!</definedName>
    <definedName name="XRefCopy2" hidden="1">#REF!</definedName>
    <definedName name="XRefCopy4" hidden="1">[119]summary!#REF!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hidden="1">#REF!</definedName>
    <definedName name="XRefPaste7Row" hidden="1">[118]XREF!$A$8:$IV$8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>#REF!</definedName>
    <definedName name="Year">#REF!</definedName>
    <definedName name="YEAR2">[3]Inputs!#REF!</definedName>
    <definedName name="Years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>[2]Imp!#REF!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>#REF!</definedName>
    <definedName name="Макрос3">#REF!</definedName>
    <definedName name="Макрос4">#REF!</definedName>
    <definedName name="Нстроки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>#REF!</definedName>
    <definedName name="Трансляция_F">#REF!</definedName>
    <definedName name="Узлы">#REF!</definedName>
    <definedName name="ф77">#REF!</definedName>
    <definedName name="Цена_03">[126]LME_prices!#REF!</definedName>
    <definedName name="Цена_33">[126]LME_prices!#REF!</definedName>
    <definedName name="Цена_34">[126]LME_prices!#REF!</definedName>
    <definedName name="Цена_35">[126]LME_prices!#REF!</definedName>
    <definedName name="Цена_4">#REF!</definedName>
    <definedName name="Цена_5">#REF!</definedName>
    <definedName name="Цена_55">[126]LME_prices!$F$177</definedName>
    <definedName name="Цена_97">#REF!</definedName>
    <definedName name="ЦенаFCA_53">[126]LME_prices!#REF!</definedName>
    <definedName name="აბაშა">[24]Sheet2!#REF!</definedName>
    <definedName name="ადიგენი">[24]Sheet2!#REF!</definedName>
    <definedName name="ამბროლაური">[24]Sheet2!#REF!</definedName>
    <definedName name="ასპინძა">[24]Sheet2!#REF!</definedName>
    <definedName name="ახალქალაქი">[24]Sheet2!#REF!</definedName>
    <definedName name="ახალციხე">[24]Sheet2!#REF!</definedName>
    <definedName name="ახმეტა">[24]Sheet2!#REF!</definedName>
    <definedName name="ბათუმი">[24]Sheet2!#REF!</definedName>
    <definedName name="ბაღდათი">[24]Sheet2!#REF!</definedName>
    <definedName name="ბოლნისი">[24]Sheet2!#REF!</definedName>
    <definedName name="ბორჯომი">[24]Sheet2!#REF!</definedName>
    <definedName name="განათლება_">[24]Sheet2!#REF!</definedName>
    <definedName name="გარდაბანი">[24]Sheet2!#REF!</definedName>
    <definedName name="გარემო_">[24]Sheet2!#REF!</definedName>
    <definedName name="გორი">[24]Sheet2!#REF!</definedName>
    <definedName name="გურჯაანი">[24]Sheet2!#REF!</definedName>
    <definedName name="დედოფლისწყარო">[24]Sheet2!#REF!</definedName>
    <definedName name="დევნილთა_">[24]Sheet2!#REF!</definedName>
    <definedName name="დმანისი">[24]Sheet2!#REF!</definedName>
    <definedName name="დუშეთი">[24]Sheet2!#REF!</definedName>
    <definedName name="ვანი">[24]Sheet2!#REF!</definedName>
    <definedName name="ზესტაფონი">[24]Sheet2!#REF!</definedName>
    <definedName name="ზუგდიდი">[24]Sheet2!#REF!</definedName>
    <definedName name="თავდაცვა_">[24]Sheet2!#REF!</definedName>
    <definedName name="თბილისი">[24]Sheet2!#REF!</definedName>
    <definedName name="თეთრიწყარო">[24]Sheet2!#REF!</definedName>
    <definedName name="თელავი">[24]Sheet2!#REF!</definedName>
    <definedName name="თერჯოლა">[24]Sheet2!#REF!</definedName>
    <definedName name="თიანეთი">[24]Sheet2!#REF!</definedName>
    <definedName name="ინსტიტუციონალური_">[24]Sheet2!#REF!</definedName>
    <definedName name="კასპი">[24]Sheet2!#REF!</definedName>
    <definedName name="კულტურა_">[24]Sheet2!#REF!</definedName>
    <definedName name="ლაგოდეხი">[24]Sheet2!#REF!</definedName>
    <definedName name="ლანჩხუთი">[24]Sheet2!#REF!</definedName>
    <definedName name="ლენტეხი">[24]Sheet2!#REF!</definedName>
    <definedName name="მაკროეკონომიკა_">[24]Sheet2!#REF!</definedName>
    <definedName name="მარნეული">[24]Sheet2!#REF!</definedName>
    <definedName name="მარტვილი">[24]Sheet2!#REF!</definedName>
    <definedName name="მესტია">[24]Sheet2!#REF!</definedName>
    <definedName name="მცხეთა">[24]Sheet2!#REF!</definedName>
    <definedName name="ნინოწმინდა">[24]Sheet2!#REF!</definedName>
    <definedName name="ოზურგეთი">[24]Sheet2!#REF!</definedName>
    <definedName name="ონი">[24]Sheet2!#REF!</definedName>
    <definedName name="რეგიონული_">[24]Sheet2!#REF!</definedName>
    <definedName name="რუსთავი">[24]Sheet2!#REF!</definedName>
    <definedName name="საგარეჯო">[24]Sheet2!#REF!</definedName>
    <definedName name="საერთაშორისო_">[24]Sheet2!#REF!</definedName>
    <definedName name="სამტრედია">[24]Sheet2!#REF!</definedName>
    <definedName name="სასამართლო_">[24]Sheet2!#REF!</definedName>
    <definedName name="საჩხერე">[24]Sheet2!#REF!</definedName>
    <definedName name="სენაკი">[24]Sheet2!#REF!</definedName>
    <definedName name="სიღნაღი">[24]Sheet2!#REF!</definedName>
    <definedName name="სოფლის_">[24]Sheet2!#REF!</definedName>
    <definedName name="ტყიბული">[24]Sheet2!#REF!</definedName>
    <definedName name="ფოთი">[24]Sheet2!#REF!</definedName>
    <definedName name="ქარელი">[24]Sheet2!#REF!</definedName>
    <definedName name="ქედა">[24]Sheet2!#REF!</definedName>
    <definedName name="ქობულეთი">[24]Sheet2!#REF!</definedName>
    <definedName name="ქუთაისი">[24]Sheet2!#REF!</definedName>
    <definedName name="ყაზბეგი">[24]Sheet2!#REF!</definedName>
    <definedName name="ყვარელი">[24]Sheet2!#REF!</definedName>
    <definedName name="შუახევი">[24]Sheet2!#REF!</definedName>
    <definedName name="ჩოხატაური">[24]Sheet2!#REF!</definedName>
    <definedName name="ჩხოროწყუ">[24]Sheet2!#REF!</definedName>
    <definedName name="ცაგერი">[24]Sheet2!#REF!</definedName>
    <definedName name="წალენჯიხა">[24]Sheet2!#REF!</definedName>
    <definedName name="წალკა">[24]Sheet2!#REF!</definedName>
    <definedName name="წყალტუბო">[24]Sheet2!#REF!</definedName>
    <definedName name="ჭიათურა">[24]Sheet2!#REF!</definedName>
    <definedName name="ხარაგაული">[24]Sheet2!#REF!</definedName>
    <definedName name="ხაშური">[24]Sheet2!#REF!</definedName>
    <definedName name="ხელვაჩაური">[24]Sheet2!#REF!</definedName>
    <definedName name="ხობი">[24]Sheet2!#REF!</definedName>
    <definedName name="ხონი">[24]Sheet2!#REF!</definedName>
    <definedName name="ხულო">[24]Sheet2!#REF!</definedName>
    <definedName name="ჯანდაცვა_">[24]Sheet2!#REF!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I4" i="3"/>
  <c r="F4" i="9" l="1"/>
  <c r="G4" i="9" s="1"/>
  <c r="H4" i="9" s="1"/>
  <c r="F5" i="9"/>
  <c r="G5" i="9" s="1"/>
  <c r="F6" i="9"/>
  <c r="G6" i="9" s="1"/>
  <c r="H6" i="9" s="1"/>
  <c r="F7" i="9"/>
  <c r="G7" i="9" s="1"/>
  <c r="H7" i="9" s="1"/>
  <c r="F8" i="9"/>
  <c r="G8" i="9" s="1"/>
  <c r="H8" i="9" s="1"/>
  <c r="F9" i="9"/>
  <c r="G9" i="9" s="1"/>
  <c r="H9" i="9" s="1"/>
  <c r="F11" i="9"/>
  <c r="G11" i="9" s="1"/>
  <c r="H11" i="9" s="1"/>
  <c r="F12" i="9"/>
  <c r="G12" i="9" s="1"/>
  <c r="H12" i="9" s="1"/>
  <c r="D13" i="9"/>
  <c r="F14" i="9"/>
  <c r="G14" i="9" s="1"/>
  <c r="F15" i="9"/>
  <c r="G15" i="9" s="1"/>
  <c r="H15" i="9" s="1"/>
  <c r="F16" i="9"/>
  <c r="G16" i="9" s="1"/>
  <c r="H16" i="9" s="1"/>
  <c r="D17" i="9"/>
  <c r="F18" i="9"/>
  <c r="G18" i="9" s="1"/>
  <c r="F19" i="9"/>
  <c r="G19" i="9" s="1"/>
  <c r="H19" i="9" s="1"/>
  <c r="F20" i="9"/>
  <c r="G20" i="9" s="1"/>
  <c r="H20" i="9" s="1"/>
  <c r="F21" i="9"/>
  <c r="G21" i="9" s="1"/>
  <c r="H21" i="9" s="1"/>
  <c r="F22" i="9"/>
  <c r="G22" i="9" s="1"/>
  <c r="H22" i="9" s="1"/>
  <c r="F23" i="9"/>
  <c r="G23" i="9" s="1"/>
  <c r="H23" i="9" s="1"/>
  <c r="F25" i="9"/>
  <c r="G25" i="9" s="1"/>
  <c r="D26" i="9"/>
  <c r="F27" i="9"/>
  <c r="G27" i="9" s="1"/>
  <c r="H27" i="9" s="1"/>
  <c r="F28" i="9"/>
  <c r="G28" i="9" s="1"/>
  <c r="F29" i="9"/>
  <c r="G29" i="9" s="1"/>
  <c r="H29" i="9" s="1"/>
  <c r="D30" i="9"/>
  <c r="F31" i="9"/>
  <c r="G31" i="9" s="1"/>
  <c r="H31" i="9" s="1"/>
  <c r="F32" i="9"/>
  <c r="G32" i="9" s="1"/>
  <c r="H32" i="9" s="1"/>
  <c r="F33" i="9"/>
  <c r="G33" i="9" s="1"/>
  <c r="F35" i="9"/>
  <c r="G35" i="9" s="1"/>
  <c r="H35" i="9" s="1"/>
  <c r="F36" i="9"/>
  <c r="G36" i="9" s="1"/>
  <c r="H36" i="9" s="1"/>
  <c r="D37" i="9"/>
  <c r="F38" i="9"/>
  <c r="G38" i="9" s="1"/>
  <c r="F39" i="9"/>
  <c r="G39" i="9" s="1"/>
  <c r="H39" i="9" s="1"/>
  <c r="F40" i="9"/>
  <c r="G40" i="9" s="1"/>
  <c r="H40" i="9" s="1"/>
  <c r="F41" i="9"/>
  <c r="G41" i="9" s="1"/>
  <c r="H41" i="9" s="1"/>
  <c r="D42" i="9"/>
  <c r="F43" i="9"/>
  <c r="G43" i="9" s="1"/>
  <c r="H43" i="9" s="1"/>
  <c r="F44" i="9"/>
  <c r="G44" i="9" s="1"/>
  <c r="H44" i="9" s="1"/>
  <c r="F45" i="9"/>
  <c r="G45" i="9" s="1"/>
  <c r="H45" i="9" s="1"/>
  <c r="F46" i="9"/>
  <c r="G46" i="9" s="1"/>
  <c r="H46" i="9" s="1"/>
  <c r="F48" i="9"/>
  <c r="G48" i="9" s="1"/>
  <c r="F49" i="9"/>
  <c r="G49" i="9" s="1"/>
  <c r="H49" i="9" s="1"/>
  <c r="D50" i="9"/>
  <c r="F51" i="9"/>
  <c r="G51" i="9" s="1"/>
  <c r="H51" i="9" s="1"/>
  <c r="F52" i="9"/>
  <c r="G52" i="9" s="1"/>
  <c r="H52" i="9" s="1"/>
  <c r="F53" i="9"/>
  <c r="G53" i="9" s="1"/>
  <c r="H53" i="9" s="1"/>
  <c r="D54" i="9"/>
  <c r="F55" i="9"/>
  <c r="G55" i="9" s="1"/>
  <c r="H55" i="9" s="1"/>
  <c r="F56" i="9"/>
  <c r="G56" i="9" s="1"/>
  <c r="H56" i="9" s="1"/>
  <c r="F58" i="9"/>
  <c r="G58" i="9" s="1"/>
  <c r="F59" i="9"/>
  <c r="G59" i="9" s="1"/>
  <c r="H59" i="9" s="1"/>
  <c r="D60" i="9"/>
  <c r="F61" i="9"/>
  <c r="G61" i="9" s="1"/>
  <c r="F62" i="9"/>
  <c r="G62" i="9" s="1"/>
  <c r="H62" i="9" s="1"/>
  <c r="F63" i="9"/>
  <c r="G63" i="9" s="1"/>
  <c r="H63" i="9" s="1"/>
  <c r="D64" i="9"/>
  <c r="F65" i="9"/>
  <c r="G65" i="9" s="1"/>
  <c r="F66" i="9"/>
  <c r="G66" i="9" s="1"/>
  <c r="H66" i="9" s="1"/>
  <c r="F67" i="9"/>
  <c r="G67" i="9" s="1"/>
  <c r="H67" i="9" s="1"/>
  <c r="D68" i="9"/>
  <c r="D57" i="9" s="1"/>
  <c r="F69" i="9"/>
  <c r="G69" i="9" s="1"/>
  <c r="F70" i="9"/>
  <c r="G70" i="9" s="1"/>
  <c r="H70" i="9" s="1"/>
  <c r="F71" i="9"/>
  <c r="G71" i="9" s="1"/>
  <c r="H71" i="9" s="1"/>
  <c r="F72" i="9"/>
  <c r="G72" i="9" s="1"/>
  <c r="H72" i="9" s="1"/>
  <c r="F73" i="9"/>
  <c r="G73" i="9" s="1"/>
  <c r="H73" i="9" s="1"/>
  <c r="F75" i="9"/>
  <c r="G75" i="9" s="1"/>
  <c r="H75" i="9" s="1"/>
  <c r="D76" i="9"/>
  <c r="F77" i="9"/>
  <c r="G77" i="9" s="1"/>
  <c r="F78" i="9"/>
  <c r="G78" i="9" s="1"/>
  <c r="H78" i="9" s="1"/>
  <c r="F79" i="9"/>
  <c r="G79" i="9" s="1"/>
  <c r="H79" i="9" s="1"/>
  <c r="F80" i="9"/>
  <c r="G80" i="9" s="1"/>
  <c r="H80" i="9" s="1"/>
  <c r="D81" i="9"/>
  <c r="F82" i="9"/>
  <c r="G82" i="9" s="1"/>
  <c r="F83" i="9"/>
  <c r="G83" i="9" s="1"/>
  <c r="H83" i="9" s="1"/>
  <c r="F84" i="9"/>
  <c r="G84" i="9" s="1"/>
  <c r="H84" i="9" s="1"/>
  <c r="F86" i="9"/>
  <c r="G86" i="9" s="1"/>
  <c r="D87" i="9"/>
  <c r="F88" i="9"/>
  <c r="G88" i="9"/>
  <c r="H88" i="9" s="1"/>
  <c r="F89" i="9"/>
  <c r="G89" i="9" s="1"/>
  <c r="H89" i="9" s="1"/>
  <c r="F90" i="9"/>
  <c r="G90" i="9" s="1"/>
  <c r="H90" i="9" s="1"/>
  <c r="F91" i="9"/>
  <c r="G91" i="9"/>
  <c r="H91" i="9" s="1"/>
  <c r="D92" i="9"/>
  <c r="F93" i="9"/>
  <c r="G93" i="9" s="1"/>
  <c r="F94" i="9"/>
  <c r="G94" i="9"/>
  <c r="H94" i="9" s="1"/>
  <c r="F95" i="9"/>
  <c r="G95" i="9" s="1"/>
  <c r="H95" i="9" s="1"/>
  <c r="D96" i="9"/>
  <c r="F97" i="9"/>
  <c r="G97" i="9" s="1"/>
  <c r="F98" i="9"/>
  <c r="G98" i="9" s="1"/>
  <c r="H98" i="9" s="1"/>
  <c r="F99" i="9"/>
  <c r="G99" i="9" s="1"/>
  <c r="H99" i="9" s="1"/>
  <c r="D100" i="9"/>
  <c r="F101" i="9"/>
  <c r="G101" i="9" s="1"/>
  <c r="F102" i="9"/>
  <c r="G102" i="9" s="1"/>
  <c r="H102" i="9" s="1"/>
  <c r="F103" i="9"/>
  <c r="G103" i="9" s="1"/>
  <c r="H103" i="9" s="1"/>
  <c r="D104" i="9"/>
  <c r="F105" i="9"/>
  <c r="G105" i="9" s="1"/>
  <c r="F106" i="9"/>
  <c r="G106" i="9" s="1"/>
  <c r="H106" i="9" s="1"/>
  <c r="F107" i="9"/>
  <c r="G107" i="9" s="1"/>
  <c r="H107" i="9" s="1"/>
  <c r="F108" i="9"/>
  <c r="G108" i="9" s="1"/>
  <c r="H108" i="9" s="1"/>
  <c r="F109" i="9"/>
  <c r="G109" i="9" s="1"/>
  <c r="H109" i="9" s="1"/>
  <c r="D110" i="9"/>
  <c r="F111" i="9"/>
  <c r="G111" i="9" s="1"/>
  <c r="H111" i="9" s="1"/>
  <c r="F112" i="9"/>
  <c r="G112" i="9" s="1"/>
  <c r="H112" i="9" s="1"/>
  <c r="F114" i="9"/>
  <c r="G114" i="9" s="1"/>
  <c r="H114" i="9" s="1"/>
  <c r="F115" i="9"/>
  <c r="G115" i="9" s="1"/>
  <c r="H115" i="9" s="1"/>
  <c r="F116" i="9"/>
  <c r="G116" i="9" s="1"/>
  <c r="H116" i="9" s="1"/>
  <c r="F117" i="9"/>
  <c r="G117" i="9" s="1"/>
  <c r="H117" i="9" s="1"/>
  <c r="F118" i="9"/>
  <c r="G118" i="9" s="1"/>
  <c r="H118" i="9" s="1"/>
  <c r="F119" i="9"/>
  <c r="G119" i="9" s="1"/>
  <c r="H119" i="9" s="1"/>
  <c r="F120" i="9"/>
  <c r="G120" i="9" s="1"/>
  <c r="H120" i="9" s="1"/>
  <c r="F121" i="9"/>
  <c r="G121" i="9" s="1"/>
  <c r="H121" i="9" s="1"/>
  <c r="F122" i="9"/>
  <c r="G122" i="9" s="1"/>
  <c r="H122" i="9" s="1"/>
  <c r="F123" i="9"/>
  <c r="G123" i="9" s="1"/>
  <c r="H123" i="9" s="1"/>
  <c r="F125" i="9"/>
  <c r="G125" i="9" s="1"/>
  <c r="H125" i="9" s="1"/>
  <c r="F126" i="9"/>
  <c r="G126" i="9" s="1"/>
  <c r="D127" i="9"/>
  <c r="F127" i="9"/>
  <c r="D128" i="9"/>
  <c r="F128" i="9"/>
  <c r="F129" i="9"/>
  <c r="G129" i="9" s="1"/>
  <c r="H129" i="9" s="1"/>
  <c r="F130" i="9"/>
  <c r="G130" i="9" s="1"/>
  <c r="H130" i="9" s="1"/>
  <c r="D131" i="9"/>
  <c r="F131" i="9"/>
  <c r="G131" i="9" s="1"/>
  <c r="H131" i="9" s="1"/>
  <c r="F133" i="9"/>
  <c r="G133" i="9" s="1"/>
  <c r="F134" i="9"/>
  <c r="G134" i="9" s="1"/>
  <c r="H134" i="9" s="1"/>
  <c r="D135" i="9"/>
  <c r="F136" i="9"/>
  <c r="G136" i="9" s="1"/>
  <c r="H136" i="9" s="1"/>
  <c r="F137" i="9"/>
  <c r="G137" i="9" s="1"/>
  <c r="F138" i="9"/>
  <c r="G138" i="9" s="1"/>
  <c r="H138" i="9" s="1"/>
  <c r="D139" i="9"/>
  <c r="F140" i="9"/>
  <c r="G140" i="9" s="1"/>
  <c r="H140" i="9" s="1"/>
  <c r="F141" i="9"/>
  <c r="G141" i="9" s="1"/>
  <c r="F142" i="9"/>
  <c r="G142" i="9" s="1"/>
  <c r="H142" i="9" s="1"/>
  <c r="F143" i="9"/>
  <c r="G143" i="9" s="1"/>
  <c r="H143" i="9" s="1"/>
  <c r="D144" i="9"/>
  <c r="F145" i="9"/>
  <c r="G145" i="9" s="1"/>
  <c r="F146" i="9"/>
  <c r="G146" i="9" s="1"/>
  <c r="H146" i="9" s="1"/>
  <c r="F147" i="9"/>
  <c r="G147" i="9" s="1"/>
  <c r="H147" i="9" s="1"/>
  <c r="D153" i="9"/>
  <c r="F154" i="9"/>
  <c r="G154" i="9" s="1"/>
  <c r="F155" i="9"/>
  <c r="G155" i="9" s="1"/>
  <c r="H155" i="9" s="1"/>
  <c r="F156" i="9"/>
  <c r="G156" i="9" s="1"/>
  <c r="H156" i="9" s="1"/>
  <c r="F158" i="9"/>
  <c r="G158" i="9" s="1"/>
  <c r="G159" i="9"/>
  <c r="H159" i="9" s="1"/>
  <c r="D160" i="9"/>
  <c r="F160" i="9"/>
  <c r="D161" i="9"/>
  <c r="F161" i="9"/>
  <c r="D162" i="9"/>
  <c r="F162" i="9"/>
  <c r="F163" i="9"/>
  <c r="G163" i="9" s="1"/>
  <c r="H163" i="9" s="1"/>
  <c r="F164" i="9"/>
  <c r="G164" i="9" s="1"/>
  <c r="H164" i="9" s="1"/>
  <c r="F166" i="9"/>
  <c r="G166" i="9" s="1"/>
  <c r="H166" i="9" s="1"/>
  <c r="G167" i="9"/>
  <c r="H167" i="9" s="1"/>
  <c r="D168" i="9"/>
  <c r="F168" i="9"/>
  <c r="D169" i="9"/>
  <c r="F169" i="9"/>
  <c r="D170" i="9"/>
  <c r="F170" i="9"/>
  <c r="F171" i="9"/>
  <c r="G171" i="9" s="1"/>
  <c r="H171" i="9" s="1"/>
  <c r="F172" i="9"/>
  <c r="G172" i="9" s="1"/>
  <c r="H172" i="9" s="1"/>
  <c r="F174" i="9"/>
  <c r="G174" i="9" s="1"/>
  <c r="G175" i="9"/>
  <c r="H175" i="9" s="1"/>
  <c r="D176" i="9"/>
  <c r="F176" i="9"/>
  <c r="D177" i="9"/>
  <c r="F177" i="9"/>
  <c r="D178" i="9"/>
  <c r="F178" i="9"/>
  <c r="F179" i="9"/>
  <c r="G179" i="9" s="1"/>
  <c r="H179" i="9" s="1"/>
  <c r="F180" i="9"/>
  <c r="G180" i="9" s="1"/>
  <c r="H180" i="9" s="1"/>
  <c r="F181" i="9"/>
  <c r="G181" i="9" s="1"/>
  <c r="H181" i="9" s="1"/>
  <c r="F183" i="9"/>
  <c r="G183" i="9" s="1"/>
  <c r="G184" i="9"/>
  <c r="H184" i="9" s="1"/>
  <c r="D185" i="9"/>
  <c r="F185" i="9"/>
  <c r="D186" i="9"/>
  <c r="F186" i="9"/>
  <c r="D187" i="9"/>
  <c r="F187" i="9"/>
  <c r="F188" i="9"/>
  <c r="G188" i="9" s="1"/>
  <c r="H188" i="9" s="1"/>
  <c r="F189" i="9"/>
  <c r="G189" i="9" s="1"/>
  <c r="H189" i="9" s="1"/>
  <c r="F191" i="9"/>
  <c r="G191" i="9" s="1"/>
  <c r="H191" i="9" s="1"/>
  <c r="G192" i="9"/>
  <c r="H192" i="9" s="1"/>
  <c r="D193" i="9"/>
  <c r="F193" i="9"/>
  <c r="D194" i="9"/>
  <c r="F194" i="9"/>
  <c r="D195" i="9"/>
  <c r="F195" i="9"/>
  <c r="F196" i="9"/>
  <c r="G196" i="9" s="1"/>
  <c r="H196" i="9" s="1"/>
  <c r="F197" i="9"/>
  <c r="G197" i="9" s="1"/>
  <c r="H197" i="9" s="1"/>
  <c r="F198" i="9"/>
  <c r="G198" i="9" s="1"/>
  <c r="H198" i="9" s="1"/>
  <c r="F204" i="9"/>
  <c r="G204" i="9" s="1"/>
  <c r="H204" i="9" s="1"/>
  <c r="G205" i="9"/>
  <c r="H205" i="9" s="1"/>
  <c r="F206" i="9"/>
  <c r="G206" i="9" s="1"/>
  <c r="H206" i="9" s="1"/>
  <c r="D207" i="9"/>
  <c r="F207" i="9"/>
  <c r="G207" i="9" s="1"/>
  <c r="H207" i="9" s="1"/>
  <c r="G208" i="9"/>
  <c r="H208" i="9" s="1"/>
  <c r="F209" i="9"/>
  <c r="G209" i="9" s="1"/>
  <c r="H209" i="9" s="1"/>
  <c r="D210" i="9"/>
  <c r="F210" i="9"/>
  <c r="D211" i="9"/>
  <c r="F211" i="9"/>
  <c r="D212" i="9"/>
  <c r="F212" i="9"/>
  <c r="F213" i="9"/>
  <c r="G213" i="9" s="1"/>
  <c r="H213" i="9" s="1"/>
  <c r="F214" i="9"/>
  <c r="G214" i="9" s="1"/>
  <c r="H214" i="9" s="1"/>
  <c r="F215" i="9"/>
  <c r="G215" i="9" s="1"/>
  <c r="H215" i="9" s="1"/>
  <c r="F216" i="9"/>
  <c r="G216" i="9" s="1"/>
  <c r="H216" i="9" s="1"/>
  <c r="F218" i="9"/>
  <c r="G218" i="9" s="1"/>
  <c r="H218" i="9" s="1"/>
  <c r="D219" i="9"/>
  <c r="F219" i="9"/>
  <c r="D220" i="9"/>
  <c r="F220" i="9"/>
  <c r="D221" i="9"/>
  <c r="F221" i="9"/>
  <c r="F222" i="9"/>
  <c r="G222" i="9" s="1"/>
  <c r="H222" i="9" s="1"/>
  <c r="F223" i="9"/>
  <c r="G223" i="9" s="1"/>
  <c r="H223" i="9" s="1"/>
  <c r="F225" i="9"/>
  <c r="G225" i="9" s="1"/>
  <c r="H225" i="9" s="1"/>
  <c r="D226" i="9"/>
  <c r="F226" i="9"/>
  <c r="D227" i="9"/>
  <c r="F227" i="9"/>
  <c r="D228" i="9"/>
  <c r="F228" i="9"/>
  <c r="F229" i="9"/>
  <c r="G229" i="9" s="1"/>
  <c r="H229" i="9" s="1"/>
  <c r="F230" i="9"/>
  <c r="G230" i="9" s="1"/>
  <c r="H230" i="9" s="1"/>
  <c r="F232" i="9"/>
  <c r="G232" i="9" s="1"/>
  <c r="D233" i="9"/>
  <c r="F233" i="9"/>
  <c r="D234" i="9"/>
  <c r="F234" i="9"/>
  <c r="D235" i="9"/>
  <c r="F235" i="9"/>
  <c r="F236" i="9"/>
  <c r="G236" i="9" s="1"/>
  <c r="H236" i="9" s="1"/>
  <c r="F237" i="9"/>
  <c r="G237" i="9" s="1"/>
  <c r="H237" i="9" s="1"/>
  <c r="F239" i="9"/>
  <c r="G239" i="9" s="1"/>
  <c r="D240" i="9"/>
  <c r="F240" i="9"/>
  <c r="D241" i="9"/>
  <c r="F241" i="9"/>
  <c r="D242" i="9"/>
  <c r="F242" i="9"/>
  <c r="F243" i="9"/>
  <c r="G243" i="9" s="1"/>
  <c r="H243" i="9" s="1"/>
  <c r="F244" i="9"/>
  <c r="G244" i="9" s="1"/>
  <c r="H244" i="9" s="1"/>
  <c r="F246" i="9"/>
  <c r="G246" i="9" s="1"/>
  <c r="H246" i="9" s="1"/>
  <c r="D247" i="9"/>
  <c r="F247" i="9"/>
  <c r="D248" i="9"/>
  <c r="F248" i="9"/>
  <c r="D249" i="9"/>
  <c r="F249" i="9"/>
  <c r="F250" i="9"/>
  <c r="G250" i="9" s="1"/>
  <c r="H250" i="9" s="1"/>
  <c r="F251" i="9"/>
  <c r="G251" i="9" s="1"/>
  <c r="H251" i="9" s="1"/>
  <c r="F253" i="9"/>
  <c r="G253" i="9" s="1"/>
  <c r="H253" i="9" s="1"/>
  <c r="D254" i="9"/>
  <c r="F254" i="9"/>
  <c r="D255" i="9"/>
  <c r="F255" i="9"/>
  <c r="D256" i="9"/>
  <c r="F256" i="9"/>
  <c r="F257" i="9"/>
  <c r="G257" i="9" s="1"/>
  <c r="H257" i="9" s="1"/>
  <c r="F258" i="9"/>
  <c r="G258" i="9" s="1"/>
  <c r="H258" i="9" s="1"/>
  <c r="F260" i="9"/>
  <c r="G260" i="9" s="1"/>
  <c r="H260" i="9" s="1"/>
  <c r="D261" i="9"/>
  <c r="F261" i="9"/>
  <c r="D262" i="9"/>
  <c r="F262" i="9"/>
  <c r="D263" i="9"/>
  <c r="F263" i="9"/>
  <c r="F264" i="9"/>
  <c r="G264" i="9" s="1"/>
  <c r="H264" i="9" s="1"/>
  <c r="F265" i="9"/>
  <c r="G265" i="9" s="1"/>
  <c r="H265" i="9" s="1"/>
  <c r="F267" i="9"/>
  <c r="G267" i="9" s="1"/>
  <c r="D268" i="9"/>
  <c r="F268" i="9"/>
  <c r="D269" i="9"/>
  <c r="F269" i="9"/>
  <c r="D270" i="9"/>
  <c r="F270" i="9"/>
  <c r="F271" i="9"/>
  <c r="G271" i="9" s="1"/>
  <c r="H271" i="9" s="1"/>
  <c r="F272" i="9"/>
  <c r="G272" i="9" s="1"/>
  <c r="H272" i="9" s="1"/>
  <c r="F274" i="9"/>
  <c r="G274" i="9" s="1"/>
  <c r="H274" i="9" s="1"/>
  <c r="D275" i="9"/>
  <c r="F275" i="9"/>
  <c r="D276" i="9"/>
  <c r="F276" i="9"/>
  <c r="D277" i="9"/>
  <c r="F277" i="9"/>
  <c r="F278" i="9"/>
  <c r="G278" i="9" s="1"/>
  <c r="H278" i="9" s="1"/>
  <c r="F279" i="9"/>
  <c r="G279" i="9" s="1"/>
  <c r="H279" i="9" s="1"/>
  <c r="F281" i="9"/>
  <c r="G281" i="9" s="1"/>
  <c r="H281" i="9" s="1"/>
  <c r="D282" i="9"/>
  <c r="F282" i="9"/>
  <c r="D283" i="9"/>
  <c r="F283" i="9"/>
  <c r="D284" i="9"/>
  <c r="F284" i="9"/>
  <c r="F285" i="9"/>
  <c r="G285" i="9" s="1"/>
  <c r="H285" i="9" s="1"/>
  <c r="F286" i="9"/>
  <c r="G286" i="9" s="1"/>
  <c r="H286" i="9" s="1"/>
  <c r="F288" i="9"/>
  <c r="G288" i="9" s="1"/>
  <c r="D289" i="9"/>
  <c r="F289" i="9"/>
  <c r="D290" i="9"/>
  <c r="F290" i="9"/>
  <c r="D291" i="9"/>
  <c r="F291" i="9"/>
  <c r="F292" i="9"/>
  <c r="G292" i="9" s="1"/>
  <c r="H292" i="9" s="1"/>
  <c r="F293" i="9"/>
  <c r="G293" i="9" s="1"/>
  <c r="H293" i="9" s="1"/>
  <c r="F295" i="9"/>
  <c r="G295" i="9" s="1"/>
  <c r="G296" i="9"/>
  <c r="H296" i="9" s="1"/>
  <c r="F297" i="9"/>
  <c r="G297" i="9" s="1"/>
  <c r="H297" i="9" s="1"/>
  <c r="D298" i="9"/>
  <c r="F298" i="9"/>
  <c r="G298" i="9" s="1"/>
  <c r="H298" i="9" s="1"/>
  <c r="G299" i="9"/>
  <c r="H299" i="9" s="1"/>
  <c r="F300" i="9"/>
  <c r="G300" i="9" s="1"/>
  <c r="H300" i="9" s="1"/>
  <c r="D301" i="9"/>
  <c r="F301" i="9"/>
  <c r="D302" i="9"/>
  <c r="F302" i="9"/>
  <c r="D303" i="9"/>
  <c r="F303" i="9"/>
  <c r="F304" i="9"/>
  <c r="G304" i="9" s="1"/>
  <c r="H304" i="9" s="1"/>
  <c r="F305" i="9"/>
  <c r="G305" i="9" s="1"/>
  <c r="H305" i="9" s="1"/>
  <c r="F306" i="9"/>
  <c r="G306" i="9" s="1"/>
  <c r="H306" i="9" s="1"/>
  <c r="F307" i="9"/>
  <c r="G307" i="9" s="1"/>
  <c r="H307" i="9" s="1"/>
  <c r="F309" i="9"/>
  <c r="G309" i="9" s="1"/>
  <c r="H309" i="9" s="1"/>
  <c r="D310" i="9"/>
  <c r="F310" i="9"/>
  <c r="D311" i="9"/>
  <c r="F311" i="9"/>
  <c r="D312" i="9"/>
  <c r="F312" i="9"/>
  <c r="F313" i="9"/>
  <c r="G313" i="9" s="1"/>
  <c r="H313" i="9" s="1"/>
  <c r="F314" i="9"/>
  <c r="G314" i="9" s="1"/>
  <c r="H314" i="9" s="1"/>
  <c r="F316" i="9"/>
  <c r="G316" i="9" s="1"/>
  <c r="H316" i="9" s="1"/>
  <c r="D317" i="9"/>
  <c r="F317" i="9"/>
  <c r="D318" i="9"/>
  <c r="F318" i="9"/>
  <c r="D319" i="9"/>
  <c r="F319" i="9"/>
  <c r="F320" i="9"/>
  <c r="G320" i="9" s="1"/>
  <c r="H320" i="9" s="1"/>
  <c r="F321" i="9"/>
  <c r="G321" i="9" s="1"/>
  <c r="H321" i="9" s="1"/>
  <c r="F323" i="9"/>
  <c r="G323" i="9" s="1"/>
  <c r="H323" i="9" s="1"/>
  <c r="D324" i="9"/>
  <c r="F324" i="9"/>
  <c r="D325" i="9"/>
  <c r="F325" i="9"/>
  <c r="D326" i="9"/>
  <c r="F326" i="9"/>
  <c r="F327" i="9"/>
  <c r="G327" i="9" s="1"/>
  <c r="H327" i="9" s="1"/>
  <c r="F328" i="9"/>
  <c r="G328" i="9" s="1"/>
  <c r="H328" i="9" s="1"/>
  <c r="F330" i="9"/>
  <c r="G330" i="9" s="1"/>
  <c r="H330" i="9" s="1"/>
  <c r="G331" i="9"/>
  <c r="H331" i="9" s="1"/>
  <c r="F332" i="9"/>
  <c r="G332" i="9" s="1"/>
  <c r="H332" i="9" s="1"/>
  <c r="D333" i="9"/>
  <c r="F333" i="9"/>
  <c r="G333" i="9" s="1"/>
  <c r="H333" i="9" s="1"/>
  <c r="G334" i="9"/>
  <c r="H334" i="9" s="1"/>
  <c r="F335" i="9"/>
  <c r="G335" i="9" s="1"/>
  <c r="H335" i="9" s="1"/>
  <c r="D336" i="9"/>
  <c r="F336" i="9"/>
  <c r="D337" i="9"/>
  <c r="F337" i="9"/>
  <c r="D338" i="9"/>
  <c r="F338" i="9"/>
  <c r="F339" i="9"/>
  <c r="G339" i="9" s="1"/>
  <c r="H339" i="9" s="1"/>
  <c r="F340" i="9"/>
  <c r="G340" i="9" s="1"/>
  <c r="H340" i="9" s="1"/>
  <c r="F341" i="9"/>
  <c r="G341" i="9" s="1"/>
  <c r="H341" i="9" s="1"/>
  <c r="F342" i="9"/>
  <c r="G342" i="9" s="1"/>
  <c r="H342" i="9" s="1"/>
  <c r="F344" i="9"/>
  <c r="G344" i="9" s="1"/>
  <c r="H344" i="9" s="1"/>
  <c r="D345" i="9"/>
  <c r="F345" i="9"/>
  <c r="D346" i="9"/>
  <c r="F346" i="9"/>
  <c r="D347" i="9"/>
  <c r="F347" i="9"/>
  <c r="F348" i="9"/>
  <c r="G348" i="9" s="1"/>
  <c r="H348" i="9" s="1"/>
  <c r="F349" i="9"/>
  <c r="G349" i="9" s="1"/>
  <c r="H349" i="9" s="1"/>
  <c r="F351" i="9"/>
  <c r="G351" i="9" s="1"/>
  <c r="D352" i="9"/>
  <c r="F352" i="9"/>
  <c r="D353" i="9"/>
  <c r="F353" i="9"/>
  <c r="D354" i="9"/>
  <c r="F354" i="9"/>
  <c r="F355" i="9"/>
  <c r="G355" i="9" s="1"/>
  <c r="H355" i="9" s="1"/>
  <c r="F356" i="9"/>
  <c r="G356" i="9" s="1"/>
  <c r="H356" i="9" s="1"/>
  <c r="F358" i="9"/>
  <c r="G358" i="9" s="1"/>
  <c r="H358" i="9" s="1"/>
  <c r="G359" i="9"/>
  <c r="H359" i="9" s="1"/>
  <c r="F360" i="9"/>
  <c r="G360" i="9" s="1"/>
  <c r="H360" i="9" s="1"/>
  <c r="D361" i="9"/>
  <c r="F361" i="9"/>
  <c r="G361" i="9" s="1"/>
  <c r="H361" i="9" s="1"/>
  <c r="G362" i="9"/>
  <c r="H362" i="9" s="1"/>
  <c r="F363" i="9"/>
  <c r="G363" i="9" s="1"/>
  <c r="H363" i="9" s="1"/>
  <c r="D364" i="9"/>
  <c r="F364" i="9"/>
  <c r="D365" i="9"/>
  <c r="F365" i="9"/>
  <c r="D366" i="9"/>
  <c r="F366" i="9"/>
  <c r="F367" i="9"/>
  <c r="G367" i="9" s="1"/>
  <c r="H367" i="9" s="1"/>
  <c r="F368" i="9"/>
  <c r="G368" i="9" s="1"/>
  <c r="H368" i="9" s="1"/>
  <c r="F369" i="9"/>
  <c r="G369" i="9" s="1"/>
  <c r="H369" i="9" s="1"/>
  <c r="F370" i="9"/>
  <c r="G370" i="9" s="1"/>
  <c r="H370" i="9" s="1"/>
  <c r="F372" i="9"/>
  <c r="G372" i="9" s="1"/>
  <c r="H372" i="9" s="1"/>
  <c r="D373" i="9"/>
  <c r="F373" i="9"/>
  <c r="D374" i="9"/>
  <c r="F374" i="9"/>
  <c r="D375" i="9"/>
  <c r="F375" i="9"/>
  <c r="F376" i="9"/>
  <c r="G376" i="9" s="1"/>
  <c r="H376" i="9" s="1"/>
  <c r="F377" i="9"/>
  <c r="G377" i="9" s="1"/>
  <c r="H377" i="9" s="1"/>
  <c r="F379" i="9"/>
  <c r="G379" i="9" s="1"/>
  <c r="H379" i="9" s="1"/>
  <c r="D380" i="9"/>
  <c r="F380" i="9"/>
  <c r="D381" i="9"/>
  <c r="F381" i="9"/>
  <c r="D382" i="9"/>
  <c r="F382" i="9"/>
  <c r="F383" i="9"/>
  <c r="G383" i="9" s="1"/>
  <c r="H383" i="9" s="1"/>
  <c r="F384" i="9"/>
  <c r="G384" i="9" s="1"/>
  <c r="H384" i="9" s="1"/>
  <c r="F386" i="9"/>
  <c r="G386" i="9" s="1"/>
  <c r="D387" i="9"/>
  <c r="F387" i="9"/>
  <c r="D388" i="9"/>
  <c r="F388" i="9"/>
  <c r="D389" i="9"/>
  <c r="F389" i="9"/>
  <c r="F390" i="9"/>
  <c r="G390" i="9" s="1"/>
  <c r="H390" i="9" s="1"/>
  <c r="F391" i="9"/>
  <c r="G391" i="9" s="1"/>
  <c r="H391" i="9" s="1"/>
  <c r="F393" i="9"/>
  <c r="G393" i="9" s="1"/>
  <c r="H393" i="9" s="1"/>
  <c r="D394" i="9"/>
  <c r="F394" i="9"/>
  <c r="D395" i="9"/>
  <c r="F395" i="9"/>
  <c r="D396" i="9"/>
  <c r="F396" i="9"/>
  <c r="F397" i="9"/>
  <c r="G397" i="9" s="1"/>
  <c r="H397" i="9" s="1"/>
  <c r="F398" i="9"/>
  <c r="G398" i="9" s="1"/>
  <c r="H398" i="9" s="1"/>
  <c r="F400" i="9"/>
  <c r="G400" i="9" s="1"/>
  <c r="H400" i="9" s="1"/>
  <c r="D401" i="9"/>
  <c r="F401" i="9"/>
  <c r="D402" i="9"/>
  <c r="F402" i="9"/>
  <c r="D403" i="9"/>
  <c r="F403" i="9"/>
  <c r="F404" i="9"/>
  <c r="G404" i="9" s="1"/>
  <c r="H404" i="9" s="1"/>
  <c r="F405" i="9"/>
  <c r="G405" i="9" s="1"/>
  <c r="H405" i="9" s="1"/>
  <c r="F407" i="9"/>
  <c r="G407" i="9" s="1"/>
  <c r="H407" i="9" s="1"/>
  <c r="D408" i="9"/>
  <c r="F408" i="9"/>
  <c r="D409" i="9"/>
  <c r="F409" i="9"/>
  <c r="D410" i="9"/>
  <c r="F410" i="9"/>
  <c r="F411" i="9"/>
  <c r="G411" i="9" s="1"/>
  <c r="H411" i="9" s="1"/>
  <c r="F412" i="9"/>
  <c r="G412" i="9" s="1"/>
  <c r="H412" i="9" s="1"/>
  <c r="F414" i="9"/>
  <c r="G414" i="9" s="1"/>
  <c r="H414" i="9" s="1"/>
  <c r="D415" i="9"/>
  <c r="F415" i="9"/>
  <c r="D416" i="9"/>
  <c r="F416" i="9"/>
  <c r="D417" i="9"/>
  <c r="F417" i="9"/>
  <c r="F418" i="9"/>
  <c r="G418" i="9" s="1"/>
  <c r="H418" i="9" s="1"/>
  <c r="F419" i="9"/>
  <c r="G419" i="9" s="1"/>
  <c r="H419" i="9" s="1"/>
  <c r="F421" i="9"/>
  <c r="G421" i="9" s="1"/>
  <c r="H421" i="9" s="1"/>
  <c r="D422" i="9"/>
  <c r="F422" i="9"/>
  <c r="D423" i="9"/>
  <c r="F423" i="9"/>
  <c r="D424" i="9"/>
  <c r="F424" i="9"/>
  <c r="F425" i="9"/>
  <c r="G425" i="9" s="1"/>
  <c r="H425" i="9" s="1"/>
  <c r="F426" i="9"/>
  <c r="G426" i="9" s="1"/>
  <c r="H426" i="9" s="1"/>
  <c r="F428" i="9"/>
  <c r="G428" i="9" s="1"/>
  <c r="G429" i="9"/>
  <c r="H429" i="9" s="1"/>
  <c r="F430" i="9"/>
  <c r="G430" i="9" s="1"/>
  <c r="H430" i="9" s="1"/>
  <c r="D431" i="9"/>
  <c r="F431" i="9"/>
  <c r="G432" i="9"/>
  <c r="H432" i="9" s="1"/>
  <c r="F433" i="9"/>
  <c r="G433" i="9" s="1"/>
  <c r="H433" i="9" s="1"/>
  <c r="D434" i="9"/>
  <c r="F434" i="9"/>
  <c r="D435" i="9"/>
  <c r="F435" i="9"/>
  <c r="D436" i="9"/>
  <c r="F436" i="9"/>
  <c r="F437" i="9"/>
  <c r="G437" i="9" s="1"/>
  <c r="H437" i="9" s="1"/>
  <c r="F438" i="9"/>
  <c r="G438" i="9" s="1"/>
  <c r="H438" i="9" s="1"/>
  <c r="F439" i="9"/>
  <c r="G439" i="9" s="1"/>
  <c r="H439" i="9" s="1"/>
  <c r="F440" i="9"/>
  <c r="G440" i="9" s="1"/>
  <c r="H440" i="9" s="1"/>
  <c r="F442" i="9"/>
  <c r="G442" i="9" s="1"/>
  <c r="D443" i="9"/>
  <c r="F443" i="9"/>
  <c r="D444" i="9"/>
  <c r="F444" i="9"/>
  <c r="D445" i="9"/>
  <c r="F445" i="9"/>
  <c r="F446" i="9"/>
  <c r="G446" i="9" s="1"/>
  <c r="H446" i="9" s="1"/>
  <c r="F447" i="9"/>
  <c r="G447" i="9" s="1"/>
  <c r="H447" i="9" s="1"/>
  <c r="F449" i="9"/>
  <c r="G449" i="9" s="1"/>
  <c r="D450" i="9"/>
  <c r="F450" i="9"/>
  <c r="D451" i="9"/>
  <c r="F451" i="9"/>
  <c r="D452" i="9"/>
  <c r="F452" i="9"/>
  <c r="F453" i="9"/>
  <c r="G453" i="9" s="1"/>
  <c r="H453" i="9" s="1"/>
  <c r="F454" i="9"/>
  <c r="G454" i="9" s="1"/>
  <c r="H454" i="9" s="1"/>
  <c r="F456" i="9"/>
  <c r="G456" i="9" s="1"/>
  <c r="D457" i="9"/>
  <c r="F457" i="9"/>
  <c r="D458" i="9"/>
  <c r="F458" i="9"/>
  <c r="D459" i="9"/>
  <c r="F459" i="9"/>
  <c r="F460" i="9"/>
  <c r="G460" i="9" s="1"/>
  <c r="H460" i="9" s="1"/>
  <c r="F461" i="9"/>
  <c r="G461" i="9" s="1"/>
  <c r="H461" i="9" s="1"/>
  <c r="F463" i="9"/>
  <c r="G463" i="9" s="1"/>
  <c r="D464" i="9"/>
  <c r="F464" i="9"/>
  <c r="D465" i="9"/>
  <c r="F465" i="9"/>
  <c r="D466" i="9"/>
  <c r="F466" i="9"/>
  <c r="F467" i="9"/>
  <c r="G467" i="9" s="1"/>
  <c r="H467" i="9" s="1"/>
  <c r="F468" i="9"/>
  <c r="G468" i="9" s="1"/>
  <c r="H468" i="9" s="1"/>
  <c r="F470" i="9"/>
  <c r="G470" i="9" s="1"/>
  <c r="D471" i="9"/>
  <c r="F471" i="9"/>
  <c r="D472" i="9"/>
  <c r="F472" i="9"/>
  <c r="D473" i="9"/>
  <c r="F473" i="9"/>
  <c r="F474" i="9"/>
  <c r="G474" i="9" s="1"/>
  <c r="H474" i="9" s="1"/>
  <c r="F475" i="9"/>
  <c r="G475" i="9" s="1"/>
  <c r="H475" i="9" s="1"/>
  <c r="F477" i="9"/>
  <c r="G477" i="9" s="1"/>
  <c r="D478" i="9"/>
  <c r="F478" i="9"/>
  <c r="D479" i="9"/>
  <c r="F479" i="9"/>
  <c r="D480" i="9"/>
  <c r="F480" i="9"/>
  <c r="F481" i="9"/>
  <c r="G481" i="9" s="1"/>
  <c r="H481" i="9" s="1"/>
  <c r="F482" i="9"/>
  <c r="G482" i="9" s="1"/>
  <c r="H482" i="9" s="1"/>
  <c r="F484" i="9"/>
  <c r="G484" i="9" s="1"/>
  <c r="D485" i="9"/>
  <c r="F485" i="9"/>
  <c r="D486" i="9"/>
  <c r="F486" i="9"/>
  <c r="D487" i="9"/>
  <c r="F487" i="9"/>
  <c r="F488" i="9"/>
  <c r="G488" i="9" s="1"/>
  <c r="H488" i="9" s="1"/>
  <c r="F489" i="9"/>
  <c r="G489" i="9" s="1"/>
  <c r="H489" i="9" s="1"/>
  <c r="F491" i="9"/>
  <c r="G491" i="9" s="1"/>
  <c r="G492" i="9"/>
  <c r="H492" i="9" s="1"/>
  <c r="F493" i="9"/>
  <c r="G493" i="9" s="1"/>
  <c r="H493" i="9" s="1"/>
  <c r="D494" i="9"/>
  <c r="F494" i="9"/>
  <c r="G495" i="9"/>
  <c r="H495" i="9" s="1"/>
  <c r="F496" i="9"/>
  <c r="G496" i="9" s="1"/>
  <c r="H496" i="9" s="1"/>
  <c r="D497" i="9"/>
  <c r="F497" i="9"/>
  <c r="D498" i="9"/>
  <c r="F498" i="9"/>
  <c r="D499" i="9"/>
  <c r="F499" i="9"/>
  <c r="F500" i="9"/>
  <c r="G500" i="9" s="1"/>
  <c r="H500" i="9" s="1"/>
  <c r="F501" i="9"/>
  <c r="G501" i="9" s="1"/>
  <c r="H501" i="9" s="1"/>
  <c r="F502" i="9"/>
  <c r="G502" i="9" s="1"/>
  <c r="H502" i="9" s="1"/>
  <c r="F503" i="9"/>
  <c r="G503" i="9" s="1"/>
  <c r="H503" i="9" s="1"/>
  <c r="F505" i="9"/>
  <c r="G505" i="9" s="1"/>
  <c r="D506" i="9"/>
  <c r="F506" i="9"/>
  <c r="D507" i="9"/>
  <c r="F507" i="9"/>
  <c r="D508" i="9"/>
  <c r="F508" i="9"/>
  <c r="F509" i="9"/>
  <c r="G509" i="9" s="1"/>
  <c r="H509" i="9" s="1"/>
  <c r="F510" i="9"/>
  <c r="G510" i="9" s="1"/>
  <c r="H510" i="9" s="1"/>
  <c r="F512" i="9"/>
  <c r="G512" i="9" s="1"/>
  <c r="D513" i="9"/>
  <c r="F513" i="9"/>
  <c r="D514" i="9"/>
  <c r="F514" i="9"/>
  <c r="D515" i="9"/>
  <c r="F515" i="9"/>
  <c r="F516" i="9"/>
  <c r="G516" i="9" s="1"/>
  <c r="H516" i="9" s="1"/>
  <c r="F517" i="9"/>
  <c r="G517" i="9" s="1"/>
  <c r="H517" i="9" s="1"/>
  <c r="F519" i="9"/>
  <c r="G519" i="9" s="1"/>
  <c r="D520" i="9"/>
  <c r="F520" i="9"/>
  <c r="D521" i="9"/>
  <c r="F521" i="9"/>
  <c r="D522" i="9"/>
  <c r="F522" i="9"/>
  <c r="F523" i="9"/>
  <c r="G523" i="9" s="1"/>
  <c r="H523" i="9" s="1"/>
  <c r="F524" i="9"/>
  <c r="G524" i="9" s="1"/>
  <c r="H524" i="9" s="1"/>
  <c r="F526" i="9"/>
  <c r="G526" i="9" s="1"/>
  <c r="D527" i="9"/>
  <c r="F527" i="9"/>
  <c r="D528" i="9"/>
  <c r="F528" i="9"/>
  <c r="D529" i="9"/>
  <c r="F529" i="9"/>
  <c r="F530" i="9"/>
  <c r="G530" i="9" s="1"/>
  <c r="H530" i="9" s="1"/>
  <c r="F531" i="9"/>
  <c r="G531" i="9" s="1"/>
  <c r="H531" i="9" s="1"/>
  <c r="F533" i="9"/>
  <c r="G533" i="9" s="1"/>
  <c r="D534" i="9"/>
  <c r="F534" i="9"/>
  <c r="D535" i="9"/>
  <c r="F535" i="9"/>
  <c r="D536" i="9"/>
  <c r="F536" i="9"/>
  <c r="F537" i="9"/>
  <c r="G537" i="9" s="1"/>
  <c r="H537" i="9" s="1"/>
  <c r="F538" i="9"/>
  <c r="G538" i="9" s="1"/>
  <c r="H538" i="9" s="1"/>
  <c r="F540" i="9"/>
  <c r="G540" i="9" s="1"/>
  <c r="G541" i="9"/>
  <c r="H541" i="9" s="1"/>
  <c r="F542" i="9"/>
  <c r="G542" i="9" s="1"/>
  <c r="H542" i="9" s="1"/>
  <c r="D543" i="9"/>
  <c r="F543" i="9"/>
  <c r="G544" i="9"/>
  <c r="H544" i="9" s="1"/>
  <c r="F545" i="9"/>
  <c r="G545" i="9" s="1"/>
  <c r="H545" i="9" s="1"/>
  <c r="D546" i="9"/>
  <c r="F546" i="9"/>
  <c r="D547" i="9"/>
  <c r="F547" i="9"/>
  <c r="D548" i="9"/>
  <c r="F548" i="9"/>
  <c r="F549" i="9"/>
  <c r="G549" i="9" s="1"/>
  <c r="H549" i="9" s="1"/>
  <c r="F550" i="9"/>
  <c r="G550" i="9" s="1"/>
  <c r="H550" i="9" s="1"/>
  <c r="F551" i="9"/>
  <c r="G551" i="9" s="1"/>
  <c r="H551" i="9" s="1"/>
  <c r="F552" i="9"/>
  <c r="G552" i="9" s="1"/>
  <c r="H552" i="9" s="1"/>
  <c r="F554" i="9"/>
  <c r="G554" i="9" s="1"/>
  <c r="D555" i="9"/>
  <c r="F555" i="9"/>
  <c r="D556" i="9"/>
  <c r="F556" i="9"/>
  <c r="D557" i="9"/>
  <c r="F557" i="9"/>
  <c r="F558" i="9"/>
  <c r="G558" i="9" s="1"/>
  <c r="H558" i="9" s="1"/>
  <c r="F559" i="9"/>
  <c r="G559" i="9" s="1"/>
  <c r="H559" i="9" s="1"/>
  <c r="F561" i="9"/>
  <c r="G561" i="9" s="1"/>
  <c r="D562" i="9"/>
  <c r="F562" i="9"/>
  <c r="D563" i="9"/>
  <c r="F563" i="9"/>
  <c r="D564" i="9"/>
  <c r="F564" i="9"/>
  <c r="F565" i="9"/>
  <c r="G565" i="9" s="1"/>
  <c r="H565" i="9" s="1"/>
  <c r="F566" i="9"/>
  <c r="G566" i="9" s="1"/>
  <c r="H566" i="9" s="1"/>
  <c r="F568" i="9"/>
  <c r="G568" i="9" s="1"/>
  <c r="F569" i="9"/>
  <c r="G569" i="9" s="1"/>
  <c r="H569" i="9" s="1"/>
  <c r="F570" i="9"/>
  <c r="G570" i="9" s="1"/>
  <c r="H570" i="9" s="1"/>
  <c r="D571" i="9"/>
  <c r="F571" i="9"/>
  <c r="F572" i="9"/>
  <c r="G572" i="9" s="1"/>
  <c r="H572" i="9" s="1"/>
  <c r="F574" i="9"/>
  <c r="G574" i="9" s="1"/>
  <c r="H574" i="9" s="1"/>
  <c r="D575" i="9"/>
  <c r="F575" i="9"/>
  <c r="D576" i="9"/>
  <c r="F576" i="9"/>
  <c r="D577" i="9"/>
  <c r="F577" i="9"/>
  <c r="F578" i="9"/>
  <c r="G578" i="9" s="1"/>
  <c r="H578" i="9" s="1"/>
  <c r="F579" i="9"/>
  <c r="G579" i="9" s="1"/>
  <c r="H579" i="9" s="1"/>
  <c r="F581" i="9"/>
  <c r="G581" i="9" s="1"/>
  <c r="H581" i="9" s="1"/>
  <c r="G582" i="9"/>
  <c r="H582" i="9" s="1"/>
  <c r="F583" i="9"/>
  <c r="G583" i="9" s="1"/>
  <c r="H583" i="9" s="1"/>
  <c r="D584" i="9"/>
  <c r="F584" i="9"/>
  <c r="G584" i="9" s="1"/>
  <c r="H584" i="9" s="1"/>
  <c r="G585" i="9"/>
  <c r="H585" i="9" s="1"/>
  <c r="F586" i="9"/>
  <c r="G586" i="9" s="1"/>
  <c r="H586" i="9" s="1"/>
  <c r="D587" i="9"/>
  <c r="F587" i="9"/>
  <c r="D588" i="9"/>
  <c r="F588" i="9"/>
  <c r="D589" i="9"/>
  <c r="F589" i="9"/>
  <c r="F590" i="9"/>
  <c r="G590" i="9" s="1"/>
  <c r="H590" i="9" s="1"/>
  <c r="F591" i="9"/>
  <c r="G591" i="9" s="1"/>
  <c r="H591" i="9" s="1"/>
  <c r="F592" i="9"/>
  <c r="G592" i="9" s="1"/>
  <c r="H592" i="9" s="1"/>
  <c r="F593" i="9"/>
  <c r="G593" i="9" s="1"/>
  <c r="H593" i="9" s="1"/>
  <c r="F595" i="9"/>
  <c r="G595" i="9" s="1"/>
  <c r="D596" i="9"/>
  <c r="F596" i="9"/>
  <c r="D597" i="9"/>
  <c r="F597" i="9"/>
  <c r="D598" i="9"/>
  <c r="F598" i="9"/>
  <c r="F599" i="9"/>
  <c r="G599" i="9" s="1"/>
  <c r="H599" i="9" s="1"/>
  <c r="F600" i="9"/>
  <c r="G600" i="9" s="1"/>
  <c r="H600" i="9" s="1"/>
  <c r="F602" i="9"/>
  <c r="G602" i="9" s="1"/>
  <c r="D603" i="9"/>
  <c r="F603" i="9"/>
  <c r="D604" i="9"/>
  <c r="F604" i="9"/>
  <c r="D605" i="9"/>
  <c r="F605" i="9"/>
  <c r="F606" i="9"/>
  <c r="G606" i="9" s="1"/>
  <c r="H606" i="9" s="1"/>
  <c r="F607" i="9"/>
  <c r="G607" i="9" s="1"/>
  <c r="H607" i="9" s="1"/>
  <c r="D608" i="9"/>
  <c r="F609" i="9"/>
  <c r="G609" i="9" s="1"/>
  <c r="F610" i="9"/>
  <c r="G610" i="9" s="1"/>
  <c r="H610" i="9" s="1"/>
  <c r="F611" i="9"/>
  <c r="G611" i="9" s="1"/>
  <c r="H611" i="9" s="1"/>
  <c r="F613" i="9"/>
  <c r="G613" i="9" s="1"/>
  <c r="D614" i="9"/>
  <c r="F614" i="9"/>
  <c r="D615" i="9"/>
  <c r="F615" i="9"/>
  <c r="D616" i="9"/>
  <c r="F616" i="9"/>
  <c r="F617" i="9"/>
  <c r="G617" i="9" s="1"/>
  <c r="H617" i="9" s="1"/>
  <c r="F618" i="9"/>
  <c r="G618" i="9" s="1"/>
  <c r="H618" i="9" s="1"/>
  <c r="D619" i="9"/>
  <c r="F620" i="9"/>
  <c r="G620" i="9" s="1"/>
  <c r="F621" i="9"/>
  <c r="G621" i="9" s="1"/>
  <c r="H621" i="9" s="1"/>
  <c r="F622" i="9"/>
  <c r="G622" i="9" s="1"/>
  <c r="H622" i="9" s="1"/>
  <c r="F623" i="9"/>
  <c r="G623" i="9" s="1"/>
  <c r="H623" i="9" s="1"/>
  <c r="F624" i="9"/>
  <c r="G624" i="9" s="1"/>
  <c r="H624" i="9" s="1"/>
  <c r="F626" i="9"/>
  <c r="G626" i="9" s="1"/>
  <c r="H626" i="9" s="1"/>
  <c r="G627" i="9"/>
  <c r="H627" i="9" s="1"/>
  <c r="F628" i="9"/>
  <c r="G628" i="9" s="1"/>
  <c r="H628" i="9" s="1"/>
  <c r="D629" i="9"/>
  <c r="F629" i="9"/>
  <c r="G629" i="9" s="1"/>
  <c r="H629" i="9" s="1"/>
  <c r="G630" i="9"/>
  <c r="H630" i="9" s="1"/>
  <c r="F631" i="9"/>
  <c r="G631" i="9" s="1"/>
  <c r="H631" i="9" s="1"/>
  <c r="D632" i="9"/>
  <c r="F632" i="9"/>
  <c r="D633" i="9"/>
  <c r="F633" i="9"/>
  <c r="D634" i="9"/>
  <c r="F634" i="9"/>
  <c r="F635" i="9"/>
  <c r="G635" i="9" s="1"/>
  <c r="H635" i="9" s="1"/>
  <c r="F636" i="9"/>
  <c r="G636" i="9" s="1"/>
  <c r="H636" i="9" s="1"/>
  <c r="F637" i="9"/>
  <c r="G637" i="9" s="1"/>
  <c r="H637" i="9" s="1"/>
  <c r="F638" i="9"/>
  <c r="G638" i="9" s="1"/>
  <c r="H638" i="9" s="1"/>
  <c r="F640" i="9"/>
  <c r="G640" i="9" s="1"/>
  <c r="H640" i="9" s="1"/>
  <c r="D641" i="9"/>
  <c r="F641" i="9"/>
  <c r="D642" i="9"/>
  <c r="F642" i="9"/>
  <c r="D643" i="9"/>
  <c r="F643" i="9"/>
  <c r="F644" i="9"/>
  <c r="G644" i="9" s="1"/>
  <c r="H644" i="9" s="1"/>
  <c r="F645" i="9"/>
  <c r="G645" i="9" s="1"/>
  <c r="F647" i="9"/>
  <c r="G647" i="9" s="1"/>
  <c r="H647" i="9" s="1"/>
  <c r="D648" i="9"/>
  <c r="F648" i="9"/>
  <c r="D649" i="9"/>
  <c r="F649" i="9"/>
  <c r="D650" i="9"/>
  <c r="F650" i="9"/>
  <c r="F651" i="9"/>
  <c r="G651" i="9" s="1"/>
  <c r="H651" i="9" s="1"/>
  <c r="F652" i="9"/>
  <c r="G652" i="9" s="1"/>
  <c r="F654" i="9"/>
  <c r="G654" i="9" s="1"/>
  <c r="H654" i="9" s="1"/>
  <c r="D655" i="9"/>
  <c r="F655" i="9"/>
  <c r="D656" i="9"/>
  <c r="F656" i="9"/>
  <c r="D657" i="9"/>
  <c r="F657" i="9"/>
  <c r="F658" i="9"/>
  <c r="G658" i="9" s="1"/>
  <c r="F659" i="9"/>
  <c r="G659" i="9" s="1"/>
  <c r="H659" i="9" s="1"/>
  <c r="F661" i="9"/>
  <c r="G661" i="9" s="1"/>
  <c r="H661" i="9" s="1"/>
  <c r="D662" i="9"/>
  <c r="F662" i="9"/>
  <c r="D663" i="9"/>
  <c r="F663" i="9"/>
  <c r="D664" i="9"/>
  <c r="F664" i="9"/>
  <c r="F665" i="9"/>
  <c r="G665" i="9" s="1"/>
  <c r="F666" i="9"/>
  <c r="G666" i="9" s="1"/>
  <c r="H666" i="9" s="1"/>
  <c r="F668" i="9"/>
  <c r="G668" i="9" s="1"/>
  <c r="H668" i="9" s="1"/>
  <c r="D669" i="9"/>
  <c r="F669" i="9"/>
  <c r="D670" i="9"/>
  <c r="F670" i="9"/>
  <c r="D671" i="9"/>
  <c r="F671" i="9"/>
  <c r="F672" i="9"/>
  <c r="G672" i="9" s="1"/>
  <c r="F673" i="9"/>
  <c r="G673" i="9" s="1"/>
  <c r="H673" i="9" s="1"/>
  <c r="F675" i="9"/>
  <c r="G675" i="9" s="1"/>
  <c r="H675" i="9" s="1"/>
  <c r="D676" i="9"/>
  <c r="F676" i="9"/>
  <c r="D677" i="9"/>
  <c r="F677" i="9"/>
  <c r="D678" i="9"/>
  <c r="F678" i="9"/>
  <c r="F679" i="9"/>
  <c r="G679" i="9" s="1"/>
  <c r="F680" i="9"/>
  <c r="G680" i="9" s="1"/>
  <c r="H680" i="9" s="1"/>
  <c r="D681" i="9"/>
  <c r="F681" i="9"/>
  <c r="F682" i="9"/>
  <c r="G682" i="9" s="1"/>
  <c r="F683" i="9"/>
  <c r="G683" i="9" s="1"/>
  <c r="H683" i="9" s="1"/>
  <c r="F684" i="9"/>
  <c r="G684" i="9" s="1"/>
  <c r="H684" i="9" s="1"/>
  <c r="G685" i="9"/>
  <c r="H685" i="9" s="1"/>
  <c r="F686" i="9"/>
  <c r="G686" i="9" s="1"/>
  <c r="H686" i="9" s="1"/>
  <c r="F687" i="9"/>
  <c r="G687" i="9" s="1"/>
  <c r="H687" i="9" s="1"/>
  <c r="F688" i="9"/>
  <c r="G688" i="9" s="1"/>
  <c r="H688" i="9" s="1"/>
  <c r="F689" i="9"/>
  <c r="G689" i="9" s="1"/>
  <c r="H689" i="9" s="1"/>
  <c r="F691" i="9"/>
  <c r="G691" i="9" s="1"/>
  <c r="H691" i="9" s="1"/>
  <c r="F692" i="9"/>
  <c r="G692" i="9" s="1"/>
  <c r="F693" i="9"/>
  <c r="G693" i="9" s="1"/>
  <c r="H693" i="9" s="1"/>
  <c r="F694" i="9"/>
  <c r="G694" i="9" s="1"/>
  <c r="H694" i="9" s="1"/>
  <c r="F695" i="9"/>
  <c r="G695" i="9" s="1"/>
  <c r="H695" i="9" s="1"/>
  <c r="D696" i="9"/>
  <c r="F696" i="9"/>
  <c r="D697" i="9"/>
  <c r="F697" i="9"/>
  <c r="D698" i="9"/>
  <c r="F698" i="9"/>
  <c r="F699" i="9"/>
  <c r="G699" i="9" s="1"/>
  <c r="H699" i="9" s="1"/>
  <c r="F700" i="9"/>
  <c r="G700" i="9" s="1"/>
  <c r="H700" i="9" s="1"/>
  <c r="F701" i="9"/>
  <c r="G701" i="9" s="1"/>
  <c r="H701" i="9" s="1"/>
  <c r="F702" i="9"/>
  <c r="G702" i="9" s="1"/>
  <c r="H702" i="9" s="1"/>
  <c r="F703" i="9"/>
  <c r="G703" i="9" s="1"/>
  <c r="H703" i="9" s="1"/>
  <c r="F705" i="9"/>
  <c r="G705" i="9" s="1"/>
  <c r="H705" i="9" s="1"/>
  <c r="D706" i="9"/>
  <c r="F706" i="9"/>
  <c r="D707" i="9"/>
  <c r="F707" i="9"/>
  <c r="D708" i="9"/>
  <c r="F708" i="9"/>
  <c r="F709" i="9"/>
  <c r="G709" i="9" s="1"/>
  <c r="F710" i="9"/>
  <c r="G710" i="9" s="1"/>
  <c r="H710" i="9" s="1"/>
  <c r="F712" i="9"/>
  <c r="G712" i="9" s="1"/>
  <c r="H712" i="9" s="1"/>
  <c r="D713" i="9"/>
  <c r="F713" i="9"/>
  <c r="D714" i="9"/>
  <c r="F714" i="9"/>
  <c r="D715" i="9"/>
  <c r="F715" i="9"/>
  <c r="F716" i="9"/>
  <c r="G716" i="9" s="1"/>
  <c r="F717" i="9"/>
  <c r="G717" i="9" s="1"/>
  <c r="H717" i="9" s="1"/>
  <c r="F719" i="9"/>
  <c r="G719" i="9" s="1"/>
  <c r="H719" i="9" s="1"/>
  <c r="D720" i="9"/>
  <c r="F720" i="9"/>
  <c r="D721" i="9"/>
  <c r="F721" i="9"/>
  <c r="D722" i="9"/>
  <c r="F722" i="9"/>
  <c r="F723" i="9"/>
  <c r="G723" i="9" s="1"/>
  <c r="F724" i="9"/>
  <c r="G724" i="9" s="1"/>
  <c r="H724" i="9" s="1"/>
  <c r="F726" i="9"/>
  <c r="G726" i="9" s="1"/>
  <c r="H726" i="9" s="1"/>
  <c r="D727" i="9"/>
  <c r="F727" i="9"/>
  <c r="D728" i="9"/>
  <c r="F728" i="9"/>
  <c r="D729" i="9"/>
  <c r="F729" i="9"/>
  <c r="F730" i="9"/>
  <c r="G730" i="9" s="1"/>
  <c r="F731" i="9"/>
  <c r="G731" i="9" s="1"/>
  <c r="H731" i="9" s="1"/>
  <c r="F733" i="9"/>
  <c r="G733" i="9" s="1"/>
  <c r="H733" i="9" s="1"/>
  <c r="D734" i="9"/>
  <c r="F734" i="9"/>
  <c r="D735" i="9"/>
  <c r="F735" i="9"/>
  <c r="D736" i="9"/>
  <c r="F736" i="9"/>
  <c r="F737" i="9"/>
  <c r="G737" i="9" s="1"/>
  <c r="F738" i="9"/>
  <c r="G738" i="9" s="1"/>
  <c r="H738" i="9" s="1"/>
  <c r="D739" i="9"/>
  <c r="F740" i="9"/>
  <c r="G740" i="9" s="1"/>
  <c r="H740" i="9" s="1"/>
  <c r="F741" i="9"/>
  <c r="G741" i="9" s="1"/>
  <c r="F742" i="9"/>
  <c r="G742" i="9" s="1"/>
  <c r="H742" i="9" s="1"/>
  <c r="F743" i="9"/>
  <c r="G743" i="9" s="1"/>
  <c r="H743" i="9" s="1"/>
  <c r="O745" i="9"/>
  <c r="P745" i="9"/>
  <c r="Q745" i="9"/>
  <c r="R745" i="9"/>
  <c r="G748" i="9"/>
  <c r="G353" i="9" l="1"/>
  <c r="H353" i="9" s="1"/>
  <c r="G346" i="9"/>
  <c r="H346" i="9" s="1"/>
  <c r="G311" i="9"/>
  <c r="H311" i="9" s="1"/>
  <c r="G263" i="9"/>
  <c r="H263" i="9" s="1"/>
  <c r="G289" i="9"/>
  <c r="H289" i="9" s="1"/>
  <c r="G536" i="9"/>
  <c r="H536" i="9" s="1"/>
  <c r="G452" i="9"/>
  <c r="H452" i="9" s="1"/>
  <c r="G169" i="9"/>
  <c r="H169" i="9" s="1"/>
  <c r="G663" i="9"/>
  <c r="H663" i="9" s="1"/>
  <c r="G228" i="9"/>
  <c r="H228" i="9" s="1"/>
  <c r="G220" i="9"/>
  <c r="H220" i="9" s="1"/>
  <c r="G735" i="9"/>
  <c r="H735" i="9" s="1"/>
  <c r="G656" i="9"/>
  <c r="H656" i="9" s="1"/>
  <c r="G643" i="9"/>
  <c r="H643" i="9" s="1"/>
  <c r="D476" i="9"/>
  <c r="G389" i="9"/>
  <c r="H389" i="9" s="1"/>
  <c r="G387" i="9"/>
  <c r="H387" i="9" s="1"/>
  <c r="G354" i="9"/>
  <c r="H354" i="9" s="1"/>
  <c r="G234" i="9"/>
  <c r="H234" i="9" s="1"/>
  <c r="G671" i="9"/>
  <c r="H671" i="9" s="1"/>
  <c r="G677" i="9"/>
  <c r="H677" i="9" s="1"/>
  <c r="G649" i="9"/>
  <c r="H649" i="9" s="1"/>
  <c r="G556" i="9"/>
  <c r="H556" i="9" s="1"/>
  <c r="G547" i="9"/>
  <c r="H547" i="9" s="1"/>
  <c r="G527" i="9"/>
  <c r="H527" i="9" s="1"/>
  <c r="G450" i="9"/>
  <c r="H450" i="9" s="1"/>
  <c r="G233" i="9"/>
  <c r="H233" i="9" s="1"/>
  <c r="G227" i="9"/>
  <c r="H227" i="9" s="1"/>
  <c r="D217" i="9"/>
  <c r="G478" i="9"/>
  <c r="H478" i="9" s="1"/>
  <c r="D273" i="9"/>
  <c r="G604" i="9"/>
  <c r="H604" i="9" s="1"/>
  <c r="G588" i="9"/>
  <c r="H588" i="9" s="1"/>
  <c r="D469" i="9"/>
  <c r="G410" i="9"/>
  <c r="H410" i="9" s="1"/>
  <c r="G402" i="9"/>
  <c r="H402" i="9" s="1"/>
  <c r="G275" i="9"/>
  <c r="H275" i="9" s="1"/>
  <c r="G256" i="9"/>
  <c r="H256" i="9" s="1"/>
  <c r="G248" i="9"/>
  <c r="H248" i="9" s="1"/>
  <c r="G727" i="9"/>
  <c r="H727" i="9" s="1"/>
  <c r="G714" i="9"/>
  <c r="H714" i="9" s="1"/>
  <c r="G616" i="9"/>
  <c r="H616" i="9" s="1"/>
  <c r="G577" i="9"/>
  <c r="H577" i="9" s="1"/>
  <c r="G575" i="9"/>
  <c r="H575" i="9" s="1"/>
  <c r="G515" i="9"/>
  <c r="H515" i="9" s="1"/>
  <c r="G479" i="9"/>
  <c r="H479" i="9" s="1"/>
  <c r="G472" i="9"/>
  <c r="H472" i="9" s="1"/>
  <c r="G415" i="9"/>
  <c r="H415" i="9" s="1"/>
  <c r="G185" i="9"/>
  <c r="H185" i="9" s="1"/>
  <c r="G664" i="9"/>
  <c r="H664" i="9" s="1"/>
  <c r="G662" i="9"/>
  <c r="H662" i="9" s="1"/>
  <c r="G576" i="9"/>
  <c r="H576" i="9" s="1"/>
  <c r="G521" i="9"/>
  <c r="H521" i="9" s="1"/>
  <c r="G457" i="9"/>
  <c r="H457" i="9" s="1"/>
  <c r="G445" i="9"/>
  <c r="H445" i="9" s="1"/>
  <c r="G319" i="9"/>
  <c r="H319" i="9" s="1"/>
  <c r="G317" i="9"/>
  <c r="H317" i="9" s="1"/>
  <c r="G270" i="9"/>
  <c r="H270" i="9" s="1"/>
  <c r="G262" i="9"/>
  <c r="H262" i="9" s="1"/>
  <c r="G219" i="9"/>
  <c r="H219" i="9" s="1"/>
  <c r="G728" i="9"/>
  <c r="H728" i="9" s="1"/>
  <c r="G722" i="9"/>
  <c r="H722" i="9" s="1"/>
  <c r="G563" i="9"/>
  <c r="H563" i="9" s="1"/>
  <c r="G528" i="9"/>
  <c r="H528" i="9" s="1"/>
  <c r="D462" i="9"/>
  <c r="G401" i="9"/>
  <c r="H401" i="9" s="1"/>
  <c r="G347" i="9"/>
  <c r="H347" i="9" s="1"/>
  <c r="G337" i="9"/>
  <c r="H337" i="9" s="1"/>
  <c r="G235" i="9"/>
  <c r="H235" i="9" s="1"/>
  <c r="D74" i="9"/>
  <c r="G720" i="9"/>
  <c r="H720" i="9" s="1"/>
  <c r="G715" i="9"/>
  <c r="H715" i="9" s="1"/>
  <c r="G670" i="9"/>
  <c r="H670" i="9" s="1"/>
  <c r="G657" i="9"/>
  <c r="H657" i="9" s="1"/>
  <c r="G642" i="9"/>
  <c r="H642" i="9" s="1"/>
  <c r="G729" i="9"/>
  <c r="H729" i="9" s="1"/>
  <c r="G707" i="9"/>
  <c r="H707" i="9" s="1"/>
  <c r="D690" i="9"/>
  <c r="G650" i="9"/>
  <c r="H650" i="9" s="1"/>
  <c r="G589" i="9"/>
  <c r="H589" i="9" s="1"/>
  <c r="D573" i="9"/>
  <c r="G529" i="9"/>
  <c r="H529" i="9" s="1"/>
  <c r="G473" i="9"/>
  <c r="H473" i="9" s="1"/>
  <c r="G465" i="9"/>
  <c r="H465" i="9" s="1"/>
  <c r="G458" i="9"/>
  <c r="H458" i="9" s="1"/>
  <c r="G375" i="9"/>
  <c r="H375" i="9" s="1"/>
  <c r="G324" i="9"/>
  <c r="H324" i="9" s="1"/>
  <c r="D287" i="9"/>
  <c r="G277" i="9"/>
  <c r="H277" i="9" s="1"/>
  <c r="G269" i="9"/>
  <c r="H269" i="9" s="1"/>
  <c r="D259" i="9"/>
  <c r="G240" i="9"/>
  <c r="H240" i="9" s="1"/>
  <c r="G162" i="9"/>
  <c r="H162" i="9" s="1"/>
  <c r="G160" i="9"/>
  <c r="H160" i="9" s="1"/>
  <c r="D711" i="9"/>
  <c r="D674" i="9"/>
  <c r="G676" i="9"/>
  <c r="H676" i="9" s="1"/>
  <c r="D653" i="9"/>
  <c r="D580" i="9"/>
  <c r="G534" i="9"/>
  <c r="H534" i="9" s="1"/>
  <c r="G522" i="9"/>
  <c r="H522" i="9" s="1"/>
  <c r="D553" i="9"/>
  <c r="D518" i="9"/>
  <c r="G713" i="9"/>
  <c r="H713" i="9" s="1"/>
  <c r="G678" i="9"/>
  <c r="H678" i="9" s="1"/>
  <c r="D667" i="9"/>
  <c r="D646" i="9"/>
  <c r="G571" i="9"/>
  <c r="H571" i="9" s="1"/>
  <c r="G507" i="9"/>
  <c r="H507" i="9" s="1"/>
  <c r="G736" i="9"/>
  <c r="H736" i="9" s="1"/>
  <c r="G734" i="9"/>
  <c r="H734" i="9" s="1"/>
  <c r="D725" i="9"/>
  <c r="D639" i="9"/>
  <c r="D371" i="9"/>
  <c r="G417" i="9"/>
  <c r="H417" i="9" s="1"/>
  <c r="D399" i="9"/>
  <c r="G366" i="9"/>
  <c r="H366" i="9" s="1"/>
  <c r="G352" i="9"/>
  <c r="H352" i="9" s="1"/>
  <c r="D343" i="9"/>
  <c r="D238" i="9"/>
  <c r="G221" i="9"/>
  <c r="H221" i="9" s="1"/>
  <c r="G168" i="9"/>
  <c r="H168" i="9" s="1"/>
  <c r="D85" i="9"/>
  <c r="D245" i="9"/>
  <c r="D231" i="9"/>
  <c r="D10" i="9"/>
  <c r="G497" i="9"/>
  <c r="H497" i="9" s="1"/>
  <c r="D441" i="9"/>
  <c r="G435" i="9"/>
  <c r="H435" i="9" s="1"/>
  <c r="G403" i="9"/>
  <c r="H403" i="9" s="1"/>
  <c r="H399" i="9" s="1"/>
  <c r="G388" i="9"/>
  <c r="H388" i="9" s="1"/>
  <c r="G345" i="9"/>
  <c r="H345" i="9" s="1"/>
  <c r="H343" i="9" s="1"/>
  <c r="G325" i="9"/>
  <c r="H325" i="9" s="1"/>
  <c r="D315" i="9"/>
  <c r="G283" i="9"/>
  <c r="H283" i="9" s="1"/>
  <c r="G276" i="9"/>
  <c r="H276" i="9" s="1"/>
  <c r="D266" i="9"/>
  <c r="G255" i="9"/>
  <c r="H255" i="9" s="1"/>
  <c r="G241" i="9"/>
  <c r="H241" i="9" s="1"/>
  <c r="D203" i="9"/>
  <c r="G187" i="9"/>
  <c r="H187" i="9" s="1"/>
  <c r="G161" i="9"/>
  <c r="H161" i="9" s="1"/>
  <c r="G721" i="9"/>
  <c r="H721" i="9" s="1"/>
  <c r="G708" i="9"/>
  <c r="H708" i="9" s="1"/>
  <c r="G706" i="9"/>
  <c r="H706" i="9" s="1"/>
  <c r="G697" i="9"/>
  <c r="H697" i="9" s="1"/>
  <c r="D660" i="9"/>
  <c r="G634" i="9"/>
  <c r="H634" i="9" s="1"/>
  <c r="G632" i="9"/>
  <c r="H632" i="9" s="1"/>
  <c r="G597" i="9"/>
  <c r="H597" i="9" s="1"/>
  <c r="D560" i="9"/>
  <c r="G562" i="9"/>
  <c r="H562" i="9" s="1"/>
  <c r="G555" i="9"/>
  <c r="H555" i="9" s="1"/>
  <c r="D532" i="9"/>
  <c r="G514" i="9"/>
  <c r="H514" i="9" s="1"/>
  <c r="G508" i="9"/>
  <c r="H508" i="9" s="1"/>
  <c r="G506" i="9"/>
  <c r="H506" i="9" s="1"/>
  <c r="D483" i="9"/>
  <c r="G466" i="9"/>
  <c r="H466" i="9" s="1"/>
  <c r="G444" i="9"/>
  <c r="H444" i="9" s="1"/>
  <c r="G424" i="9"/>
  <c r="H424" i="9" s="1"/>
  <c r="G416" i="9"/>
  <c r="H416" i="9" s="1"/>
  <c r="G395" i="9"/>
  <c r="H395" i="9" s="1"/>
  <c r="G382" i="9"/>
  <c r="H382" i="9" s="1"/>
  <c r="G374" i="9"/>
  <c r="H374" i="9" s="1"/>
  <c r="G318" i="9"/>
  <c r="H318" i="9" s="1"/>
  <c r="G312" i="9"/>
  <c r="H312" i="9" s="1"/>
  <c r="G303" i="9"/>
  <c r="H303" i="9" s="1"/>
  <c r="G284" i="9"/>
  <c r="H284" i="9" s="1"/>
  <c r="G249" i="9"/>
  <c r="H249" i="9" s="1"/>
  <c r="G178" i="9"/>
  <c r="H178" i="9" s="1"/>
  <c r="G170" i="9"/>
  <c r="H170" i="9" s="1"/>
  <c r="G573" i="9"/>
  <c r="R746" i="9"/>
  <c r="D732" i="9"/>
  <c r="D718" i="9"/>
  <c r="D704" i="9"/>
  <c r="G698" i="9"/>
  <c r="H698" i="9" s="1"/>
  <c r="G633" i="9"/>
  <c r="H633" i="9" s="1"/>
  <c r="G605" i="9"/>
  <c r="H605" i="9" s="1"/>
  <c r="D601" i="9"/>
  <c r="G598" i="9"/>
  <c r="H598" i="9" s="1"/>
  <c r="D594" i="9"/>
  <c r="G587" i="9"/>
  <c r="H587" i="9" s="1"/>
  <c r="H580" i="9" s="1"/>
  <c r="G564" i="9"/>
  <c r="H564" i="9" s="1"/>
  <c r="G557" i="9"/>
  <c r="H557" i="9" s="1"/>
  <c r="G548" i="9"/>
  <c r="H548" i="9" s="1"/>
  <c r="G546" i="9"/>
  <c r="H546" i="9" s="1"/>
  <c r="G487" i="9"/>
  <c r="H487" i="9" s="1"/>
  <c r="G485" i="9"/>
  <c r="H485" i="9" s="1"/>
  <c r="G464" i="9"/>
  <c r="H464" i="9" s="1"/>
  <c r="G436" i="9"/>
  <c r="H436" i="9" s="1"/>
  <c r="G669" i="9"/>
  <c r="H669" i="9" s="1"/>
  <c r="G655" i="9"/>
  <c r="H655" i="9" s="1"/>
  <c r="G648" i="9"/>
  <c r="H648" i="9" s="1"/>
  <c r="G641" i="9"/>
  <c r="H641" i="9" s="1"/>
  <c r="D612" i="9"/>
  <c r="G520" i="9"/>
  <c r="H520" i="9" s="1"/>
  <c r="D511" i="9"/>
  <c r="G513" i="9"/>
  <c r="H513" i="9" s="1"/>
  <c r="D504" i="9"/>
  <c r="G486" i="9"/>
  <c r="H486" i="9" s="1"/>
  <c r="G480" i="9"/>
  <c r="H480" i="9" s="1"/>
  <c r="D455" i="9"/>
  <c r="D448" i="9"/>
  <c r="G451" i="9"/>
  <c r="H451" i="9" s="1"/>
  <c r="H386" i="9"/>
  <c r="G615" i="9"/>
  <c r="H615" i="9" s="1"/>
  <c r="D525" i="9"/>
  <c r="G498" i="9"/>
  <c r="H498" i="9" s="1"/>
  <c r="G459" i="9"/>
  <c r="H459" i="9" s="1"/>
  <c r="G535" i="9"/>
  <c r="H535" i="9" s="1"/>
  <c r="G499" i="9"/>
  <c r="H499" i="9" s="1"/>
  <c r="G494" i="9"/>
  <c r="H494" i="9" s="1"/>
  <c r="G471" i="9"/>
  <c r="H471" i="9" s="1"/>
  <c r="G443" i="9"/>
  <c r="H443" i="9" s="1"/>
  <c r="G434" i="9"/>
  <c r="H434" i="9" s="1"/>
  <c r="G423" i="9"/>
  <c r="H423" i="9" s="1"/>
  <c r="D413" i="9"/>
  <c r="G409" i="9"/>
  <c r="H409" i="9" s="1"/>
  <c r="G396" i="9"/>
  <c r="H396" i="9" s="1"/>
  <c r="D385" i="9"/>
  <c r="G373" i="9"/>
  <c r="H373" i="9" s="1"/>
  <c r="D322" i="9"/>
  <c r="G310" i="9"/>
  <c r="H310" i="9" s="1"/>
  <c r="G290" i="9"/>
  <c r="H290" i="9" s="1"/>
  <c r="G261" i="9"/>
  <c r="H261" i="9" s="1"/>
  <c r="H259" i="9" s="1"/>
  <c r="G247" i="9"/>
  <c r="H247" i="9" s="1"/>
  <c r="G242" i="9"/>
  <c r="H242" i="9" s="1"/>
  <c r="D350" i="9"/>
  <c r="D280" i="9"/>
  <c r="D252" i="9"/>
  <c r="D224" i="9"/>
  <c r="D182" i="9"/>
  <c r="G326" i="9"/>
  <c r="H326" i="9" s="1"/>
  <c r="D308" i="9"/>
  <c r="G291" i="9"/>
  <c r="H291" i="9" s="1"/>
  <c r="G282" i="9"/>
  <c r="H282" i="9" s="1"/>
  <c r="G268" i="9"/>
  <c r="H268" i="9" s="1"/>
  <c r="G254" i="9"/>
  <c r="H254" i="9" s="1"/>
  <c r="G226" i="9"/>
  <c r="H226" i="9" s="1"/>
  <c r="G186" i="9"/>
  <c r="H186" i="9" s="1"/>
  <c r="H28" i="9"/>
  <c r="H26" i="9" s="1"/>
  <c r="G26" i="9"/>
  <c r="H87" i="9"/>
  <c r="G212" i="9"/>
  <c r="H212" i="9" s="1"/>
  <c r="G210" i="9"/>
  <c r="H210" i="9" s="1"/>
  <c r="G177" i="9"/>
  <c r="H177" i="9" s="1"/>
  <c r="D165" i="9"/>
  <c r="D132" i="9"/>
  <c r="D47" i="9"/>
  <c r="G381" i="9"/>
  <c r="H381" i="9" s="1"/>
  <c r="G211" i="9"/>
  <c r="H211" i="9" s="1"/>
  <c r="H526" i="9"/>
  <c r="H525" i="9" s="1"/>
  <c r="H737" i="9"/>
  <c r="H723" i="9"/>
  <c r="H672" i="9"/>
  <c r="H692" i="9"/>
  <c r="G681" i="9"/>
  <c r="H652" i="9"/>
  <c r="H645" i="9"/>
  <c r="G639" i="9"/>
  <c r="G608" i="9"/>
  <c r="H609" i="9"/>
  <c r="H608" i="9" s="1"/>
  <c r="H613" i="9"/>
  <c r="H540" i="9"/>
  <c r="H709" i="9"/>
  <c r="H658" i="9"/>
  <c r="H512" i="9"/>
  <c r="H741" i="9"/>
  <c r="H739" i="9" s="1"/>
  <c r="G739" i="9"/>
  <c r="H730" i="9"/>
  <c r="H716" i="9"/>
  <c r="H711" i="9" s="1"/>
  <c r="H679" i="9"/>
  <c r="H665" i="9"/>
  <c r="H660" i="9" s="1"/>
  <c r="G619" i="9"/>
  <c r="H620" i="9"/>
  <c r="H619" i="9" s="1"/>
  <c r="H602" i="9"/>
  <c r="H595" i="9"/>
  <c r="G567" i="9"/>
  <c r="H568" i="9"/>
  <c r="H567" i="9" s="1"/>
  <c r="H491" i="9"/>
  <c r="H463" i="9"/>
  <c r="H449" i="9"/>
  <c r="H183" i="9"/>
  <c r="H174" i="9"/>
  <c r="H158" i="9"/>
  <c r="G127" i="9"/>
  <c r="H127" i="9" s="1"/>
  <c r="D124" i="9"/>
  <c r="G110" i="9"/>
  <c r="G100" i="9"/>
  <c r="H101" i="9"/>
  <c r="H100" i="9" s="1"/>
  <c r="D625" i="9"/>
  <c r="D539" i="9"/>
  <c r="H428" i="9"/>
  <c r="D406" i="9"/>
  <c r="G408" i="9"/>
  <c r="H295" i="9"/>
  <c r="G176" i="9"/>
  <c r="H176" i="9" s="1"/>
  <c r="D173" i="9"/>
  <c r="H137" i="9"/>
  <c r="H135" i="9" s="1"/>
  <c r="G135" i="9"/>
  <c r="H86" i="9"/>
  <c r="G37" i="9"/>
  <c r="H38" i="9"/>
  <c r="H37" i="9" s="1"/>
  <c r="G696" i="9"/>
  <c r="H696" i="9" s="1"/>
  <c r="D567" i="9"/>
  <c r="H561" i="9"/>
  <c r="D490" i="9"/>
  <c r="H484" i="9"/>
  <c r="H470" i="9"/>
  <c r="H456" i="9"/>
  <c r="H442" i="9"/>
  <c r="D420" i="9"/>
  <c r="G422" i="9"/>
  <c r="H267" i="9"/>
  <c r="G153" i="9"/>
  <c r="H154" i="9"/>
  <c r="H153" i="9" s="1"/>
  <c r="H141" i="9"/>
  <c r="H139" i="9" s="1"/>
  <c r="G139" i="9"/>
  <c r="G96" i="9"/>
  <c r="H97" i="9"/>
  <c r="H96" i="9" s="1"/>
  <c r="H58" i="9"/>
  <c r="G50" i="9"/>
  <c r="D34" i="9"/>
  <c r="H554" i="9"/>
  <c r="H553" i="9" s="1"/>
  <c r="H477" i="9"/>
  <c r="D392" i="9"/>
  <c r="G394" i="9"/>
  <c r="G343" i="9"/>
  <c r="H239" i="9"/>
  <c r="H33" i="9"/>
  <c r="H30" i="9" s="1"/>
  <c r="G30" i="9"/>
  <c r="H5" i="9"/>
  <c r="H573" i="9"/>
  <c r="H533" i="9"/>
  <c r="H519" i="9"/>
  <c r="H505" i="9"/>
  <c r="H504" i="9" s="1"/>
  <c r="G431" i="9"/>
  <c r="H431" i="9" s="1"/>
  <c r="D357" i="9"/>
  <c r="G364" i="9"/>
  <c r="H364" i="9" s="1"/>
  <c r="G194" i="9"/>
  <c r="H194" i="9" s="1"/>
  <c r="D190" i="9"/>
  <c r="G81" i="9"/>
  <c r="H82" i="9"/>
  <c r="H81" i="9" s="1"/>
  <c r="H48" i="9"/>
  <c r="H682" i="9"/>
  <c r="H681" i="9" s="1"/>
  <c r="G614" i="9"/>
  <c r="H614" i="9" s="1"/>
  <c r="G603" i="9"/>
  <c r="H603" i="9" s="1"/>
  <c r="G596" i="9"/>
  <c r="H596" i="9" s="1"/>
  <c r="G543" i="9"/>
  <c r="H543" i="9" s="1"/>
  <c r="D427" i="9"/>
  <c r="D378" i="9"/>
  <c r="G380" i="9"/>
  <c r="G365" i="9"/>
  <c r="H365" i="9" s="1"/>
  <c r="H351" i="9"/>
  <c r="D329" i="9"/>
  <c r="G301" i="9"/>
  <c r="H301" i="9" s="1"/>
  <c r="D294" i="9"/>
  <c r="H288" i="9"/>
  <c r="H232" i="9"/>
  <c r="H224" i="9"/>
  <c r="G302" i="9"/>
  <c r="H302" i="9" s="1"/>
  <c r="H165" i="9"/>
  <c r="D157" i="9"/>
  <c r="G144" i="9"/>
  <c r="H145" i="9"/>
  <c r="H144" i="9" s="1"/>
  <c r="H126" i="9"/>
  <c r="G104" i="9"/>
  <c r="H105" i="9"/>
  <c r="H104" i="9" s="1"/>
  <c r="G54" i="9"/>
  <c r="H50" i="9"/>
  <c r="H42" i="9"/>
  <c r="G17" i="9"/>
  <c r="H18" i="9"/>
  <c r="H17" i="9" s="1"/>
  <c r="G338" i="9"/>
  <c r="H338" i="9" s="1"/>
  <c r="G336" i="9"/>
  <c r="H336" i="9" s="1"/>
  <c r="G195" i="9"/>
  <c r="H195" i="9" s="1"/>
  <c r="G193" i="9"/>
  <c r="G92" i="9"/>
  <c r="H93" i="9"/>
  <c r="H92" i="9" s="1"/>
  <c r="G87" i="9"/>
  <c r="H54" i="9"/>
  <c r="G42" i="9"/>
  <c r="G13" i="9"/>
  <c r="H14" i="9"/>
  <c r="H13" i="9" s="1"/>
  <c r="H133" i="9"/>
  <c r="G128" i="9"/>
  <c r="H128" i="9" s="1"/>
  <c r="H110" i="9"/>
  <c r="G76" i="9"/>
  <c r="H77" i="9"/>
  <c r="H76" i="9" s="1"/>
  <c r="G68" i="9"/>
  <c r="H69" i="9"/>
  <c r="H68" i="9" s="1"/>
  <c r="G64" i="9"/>
  <c r="H65" i="9"/>
  <c r="H64" i="9" s="1"/>
  <c r="G60" i="9"/>
  <c r="H61" i="9"/>
  <c r="H60" i="9" s="1"/>
  <c r="D24" i="9"/>
  <c r="H25" i="9"/>
  <c r="D23" i="1"/>
  <c r="G30" i="1"/>
  <c r="H30" i="1" s="1"/>
  <c r="G24" i="9" l="1"/>
  <c r="H182" i="9"/>
  <c r="H413" i="9"/>
  <c r="D148" i="9"/>
  <c r="D748" i="9" s="1"/>
  <c r="G413" i="9"/>
  <c r="H448" i="9"/>
  <c r="G718" i="9"/>
  <c r="H252" i="9"/>
  <c r="H245" i="9"/>
  <c r="G350" i="9"/>
  <c r="H350" i="9"/>
  <c r="H280" i="9"/>
  <c r="G259" i="9"/>
  <c r="H469" i="9"/>
  <c r="G469" i="9"/>
  <c r="H441" i="9"/>
  <c r="G532" i="9"/>
  <c r="G203" i="9"/>
  <c r="G441" i="9"/>
  <c r="H704" i="9"/>
  <c r="H718" i="9"/>
  <c r="H308" i="9"/>
  <c r="H322" i="9"/>
  <c r="H217" i="9"/>
  <c r="H315" i="9"/>
  <c r="H273" i="9"/>
  <c r="G238" i="9"/>
  <c r="G231" i="9"/>
  <c r="G504" i="9"/>
  <c r="G725" i="9"/>
  <c r="H518" i="9"/>
  <c r="H725" i="9"/>
  <c r="G511" i="9"/>
  <c r="G217" i="9"/>
  <c r="H371" i="9"/>
  <c r="H385" i="9"/>
  <c r="G553" i="9"/>
  <c r="H560" i="9"/>
  <c r="G674" i="9"/>
  <c r="G525" i="9"/>
  <c r="H231" i="9"/>
  <c r="H238" i="9"/>
  <c r="G560" i="9"/>
  <c r="H674" i="9"/>
  <c r="G308" i="9"/>
  <c r="H532" i="9"/>
  <c r="G315" i="9"/>
  <c r="G455" i="9"/>
  <c r="G483" i="9"/>
  <c r="G660" i="9"/>
  <c r="G711" i="9"/>
  <c r="G273" i="9"/>
  <c r="G518" i="9"/>
  <c r="G653" i="9"/>
  <c r="G462" i="9"/>
  <c r="G625" i="9"/>
  <c r="H455" i="9"/>
  <c r="G667" i="9"/>
  <c r="G732" i="9"/>
  <c r="G399" i="9"/>
  <c r="H157" i="9"/>
  <c r="G165" i="9"/>
  <c r="G157" i="9"/>
  <c r="H625" i="9"/>
  <c r="G266" i="9"/>
  <c r="G490" i="9"/>
  <c r="G322" i="9"/>
  <c r="G448" i="9"/>
  <c r="H653" i="9"/>
  <c r="H266" i="9"/>
  <c r="H483" i="9"/>
  <c r="H462" i="9"/>
  <c r="H667" i="9"/>
  <c r="H732" i="9"/>
  <c r="G385" i="9"/>
  <c r="G580" i="9"/>
  <c r="H476" i="9"/>
  <c r="G287" i="9"/>
  <c r="G476" i="9"/>
  <c r="G704" i="9"/>
  <c r="H646" i="9"/>
  <c r="G646" i="9"/>
  <c r="H203" i="9"/>
  <c r="H74" i="9"/>
  <c r="H132" i="9"/>
  <c r="H287" i="9"/>
  <c r="D744" i="9"/>
  <c r="D750" i="9" s="1"/>
  <c r="F5" i="3" s="1"/>
  <c r="H490" i="9"/>
  <c r="H511" i="9"/>
  <c r="H639" i="9"/>
  <c r="H10" i="9"/>
  <c r="G280" i="9"/>
  <c r="G371" i="9"/>
  <c r="H173" i="9"/>
  <c r="G85" i="9"/>
  <c r="G182" i="9"/>
  <c r="G245" i="9"/>
  <c r="G10" i="9"/>
  <c r="H329" i="9"/>
  <c r="D199" i="9"/>
  <c r="D749" i="9" s="1"/>
  <c r="F4" i="3" s="1"/>
  <c r="H357" i="9"/>
  <c r="G132" i="9"/>
  <c r="G601" i="9"/>
  <c r="H612" i="9"/>
  <c r="G252" i="9"/>
  <c r="G57" i="9"/>
  <c r="H34" i="9"/>
  <c r="G224" i="9"/>
  <c r="G34" i="9"/>
  <c r="F3" i="3"/>
  <c r="G47" i="9"/>
  <c r="H294" i="9"/>
  <c r="G173" i="9"/>
  <c r="G539" i="9"/>
  <c r="H594" i="9"/>
  <c r="H24" i="9"/>
  <c r="G74" i="9"/>
  <c r="H193" i="9"/>
  <c r="H190" i="9" s="1"/>
  <c r="H199" i="9" s="1"/>
  <c r="F749" i="9" s="1"/>
  <c r="H4" i="3" s="1"/>
  <c r="G190" i="9"/>
  <c r="H124" i="9"/>
  <c r="H57" i="9"/>
  <c r="H85" i="9"/>
  <c r="G427" i="9"/>
  <c r="G594" i="9"/>
  <c r="G612" i="9"/>
  <c r="H690" i="9"/>
  <c r="G357" i="9"/>
  <c r="G124" i="9"/>
  <c r="G378" i="9"/>
  <c r="H380" i="9"/>
  <c r="H378" i="9" s="1"/>
  <c r="H427" i="9"/>
  <c r="H47" i="9"/>
  <c r="G392" i="9"/>
  <c r="H394" i="9"/>
  <c r="H392" i="9" s="1"/>
  <c r="G329" i="9"/>
  <c r="G420" i="9"/>
  <c r="H422" i="9"/>
  <c r="H420" i="9" s="1"/>
  <c r="G294" i="9"/>
  <c r="G406" i="9"/>
  <c r="H408" i="9"/>
  <c r="H406" i="9" s="1"/>
  <c r="H601" i="9"/>
  <c r="H539" i="9"/>
  <c r="G690" i="9"/>
  <c r="G542" i="6"/>
  <c r="H542" i="6" s="1"/>
  <c r="G541" i="6"/>
  <c r="H541" i="6" s="1"/>
  <c r="G540" i="6"/>
  <c r="H540" i="6" s="1"/>
  <c r="D539" i="6"/>
  <c r="G538" i="6"/>
  <c r="H538" i="6" s="1"/>
  <c r="G537" i="6"/>
  <c r="H537" i="6" s="1"/>
  <c r="G536" i="6"/>
  <c r="H536" i="6" s="1"/>
  <c r="G535" i="6"/>
  <c r="H535" i="6" s="1"/>
  <c r="G534" i="6"/>
  <c r="H534" i="6" s="1"/>
  <c r="G533" i="6"/>
  <c r="H533" i="6" s="1"/>
  <c r="D532" i="6"/>
  <c r="G531" i="6"/>
  <c r="H531" i="6" s="1"/>
  <c r="G530" i="6"/>
  <c r="H530" i="6" s="1"/>
  <c r="G529" i="6"/>
  <c r="H529" i="6" s="1"/>
  <c r="G528" i="6"/>
  <c r="H528" i="6" s="1"/>
  <c r="G527" i="6"/>
  <c r="H527" i="6" s="1"/>
  <c r="G526" i="6"/>
  <c r="H526" i="6" s="1"/>
  <c r="D525" i="6"/>
  <c r="G524" i="6"/>
  <c r="H524" i="6" s="1"/>
  <c r="G523" i="6"/>
  <c r="H523" i="6" s="1"/>
  <c r="G522" i="6"/>
  <c r="H522" i="6" s="1"/>
  <c r="G521" i="6"/>
  <c r="H521" i="6" s="1"/>
  <c r="G520" i="6"/>
  <c r="H520" i="6" s="1"/>
  <c r="G519" i="6"/>
  <c r="H519" i="6" s="1"/>
  <c r="D518" i="6"/>
  <c r="G517" i="6"/>
  <c r="H517" i="6" s="1"/>
  <c r="G516" i="6"/>
  <c r="H516" i="6" s="1"/>
  <c r="G515" i="6"/>
  <c r="H515" i="6" s="1"/>
  <c r="G514" i="6"/>
  <c r="H514" i="6" s="1"/>
  <c r="G513" i="6"/>
  <c r="H513" i="6" s="1"/>
  <c r="G512" i="6"/>
  <c r="H512" i="6" s="1"/>
  <c r="D511" i="6"/>
  <c r="G510" i="6"/>
  <c r="H510" i="6" s="1"/>
  <c r="G509" i="6"/>
  <c r="H509" i="6" s="1"/>
  <c r="G508" i="6"/>
  <c r="H508" i="6" s="1"/>
  <c r="G507" i="6"/>
  <c r="H507" i="6" s="1"/>
  <c r="G506" i="6"/>
  <c r="H506" i="6" s="1"/>
  <c r="G505" i="6"/>
  <c r="H505" i="6" s="1"/>
  <c r="D504" i="6"/>
  <c r="G503" i="6"/>
  <c r="H503" i="6" s="1"/>
  <c r="G502" i="6"/>
  <c r="H502" i="6" s="1"/>
  <c r="G501" i="6"/>
  <c r="H501" i="6" s="1"/>
  <c r="G500" i="6"/>
  <c r="H500" i="6" s="1"/>
  <c r="G499" i="6"/>
  <c r="H499" i="6" s="1"/>
  <c r="G498" i="6"/>
  <c r="H498" i="6" s="1"/>
  <c r="G497" i="6"/>
  <c r="H497" i="6" s="1"/>
  <c r="D496" i="6"/>
  <c r="G495" i="6"/>
  <c r="H495" i="6" s="1"/>
  <c r="G494" i="6"/>
  <c r="H494" i="6" s="1"/>
  <c r="G493" i="6"/>
  <c r="H493" i="6" s="1"/>
  <c r="G492" i="6"/>
  <c r="H492" i="6" s="1"/>
  <c r="G491" i="6"/>
  <c r="H491" i="6" s="1"/>
  <c r="G490" i="6"/>
  <c r="H490" i="6" s="1"/>
  <c r="G489" i="6"/>
  <c r="H489" i="6" s="1"/>
  <c r="G488" i="6"/>
  <c r="H488" i="6" s="1"/>
  <c r="G486" i="6"/>
  <c r="H486" i="6" s="1"/>
  <c r="G485" i="6"/>
  <c r="H485" i="6" s="1"/>
  <c r="G484" i="6"/>
  <c r="D483" i="6"/>
  <c r="G482" i="6"/>
  <c r="H482" i="6" s="1"/>
  <c r="G481" i="6"/>
  <c r="H481" i="6" s="1"/>
  <c r="G480" i="6"/>
  <c r="H480" i="6" s="1"/>
  <c r="G479" i="6"/>
  <c r="H479" i="6" s="1"/>
  <c r="G478" i="6"/>
  <c r="H478" i="6" s="1"/>
  <c r="G477" i="6"/>
  <c r="H477" i="6" s="1"/>
  <c r="D476" i="6"/>
  <c r="G475" i="6"/>
  <c r="H475" i="6" s="1"/>
  <c r="G474" i="6"/>
  <c r="H474" i="6" s="1"/>
  <c r="G473" i="6"/>
  <c r="H473" i="6" s="1"/>
  <c r="G472" i="6"/>
  <c r="H472" i="6" s="1"/>
  <c r="G471" i="6"/>
  <c r="H471" i="6" s="1"/>
  <c r="G470" i="6"/>
  <c r="H470" i="6" s="1"/>
  <c r="D469" i="6"/>
  <c r="G468" i="6"/>
  <c r="H468" i="6" s="1"/>
  <c r="G467" i="6"/>
  <c r="H467" i="6" s="1"/>
  <c r="G466" i="6"/>
  <c r="H466" i="6" s="1"/>
  <c r="G465" i="6"/>
  <c r="H465" i="6" s="1"/>
  <c r="G464" i="6"/>
  <c r="H464" i="6" s="1"/>
  <c r="G463" i="6"/>
  <c r="D462" i="6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D455" i="6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D448" i="6"/>
  <c r="G447" i="6"/>
  <c r="H447" i="6" s="1"/>
  <c r="G446" i="6"/>
  <c r="H446" i="6" s="1"/>
  <c r="G445" i="6"/>
  <c r="H445" i="6" s="1"/>
  <c r="G444" i="6"/>
  <c r="H444" i="6" s="1"/>
  <c r="G443" i="6"/>
  <c r="H443" i="6" s="1"/>
  <c r="G442" i="6"/>
  <c r="H442" i="6" s="1"/>
  <c r="D441" i="6"/>
  <c r="G440" i="6"/>
  <c r="H440" i="6" s="1"/>
  <c r="G439" i="6"/>
  <c r="H439" i="6" s="1"/>
  <c r="G438" i="6"/>
  <c r="H438" i="6" s="1"/>
  <c r="G437" i="6"/>
  <c r="H437" i="6" s="1"/>
  <c r="G436" i="6"/>
  <c r="H436" i="6" s="1"/>
  <c r="G435" i="6"/>
  <c r="H435" i="6" s="1"/>
  <c r="G434" i="6"/>
  <c r="H434" i="6" s="1"/>
  <c r="G433" i="6"/>
  <c r="H433" i="6" s="1"/>
  <c r="G432" i="6"/>
  <c r="H432" i="6" s="1"/>
  <c r="G431" i="6"/>
  <c r="H431" i="6" s="1"/>
  <c r="G430" i="6"/>
  <c r="H430" i="6" s="1"/>
  <c r="G429" i="6"/>
  <c r="H429" i="6" s="1"/>
  <c r="G428" i="6"/>
  <c r="H428" i="6" s="1"/>
  <c r="D427" i="6"/>
  <c r="G426" i="6"/>
  <c r="H426" i="6" s="1"/>
  <c r="G425" i="6"/>
  <c r="H425" i="6" s="1"/>
  <c r="G424" i="6"/>
  <c r="H424" i="6" s="1"/>
  <c r="G423" i="6"/>
  <c r="D422" i="6"/>
  <c r="G421" i="6"/>
  <c r="H421" i="6" s="1"/>
  <c r="G420" i="6"/>
  <c r="H420" i="6" s="1"/>
  <c r="G419" i="6"/>
  <c r="H419" i="6" s="1"/>
  <c r="G418" i="6"/>
  <c r="H418" i="6" s="1"/>
  <c r="G417" i="6"/>
  <c r="H417" i="6" s="1"/>
  <c r="G416" i="6"/>
  <c r="D415" i="6"/>
  <c r="G414" i="6"/>
  <c r="H414" i="6" s="1"/>
  <c r="G413" i="6"/>
  <c r="D412" i="6"/>
  <c r="G411" i="6"/>
  <c r="H411" i="6" s="1"/>
  <c r="G410" i="6"/>
  <c r="H410" i="6" s="1"/>
  <c r="G409" i="6"/>
  <c r="H409" i="6" s="1"/>
  <c r="G408" i="6"/>
  <c r="H408" i="6" s="1"/>
  <c r="G407" i="6"/>
  <c r="H407" i="6" s="1"/>
  <c r="G406" i="6"/>
  <c r="H406" i="6" s="1"/>
  <c r="D405" i="6"/>
  <c r="G404" i="6"/>
  <c r="H404" i="6" s="1"/>
  <c r="G403" i="6"/>
  <c r="H403" i="6" s="1"/>
  <c r="G402" i="6"/>
  <c r="H402" i="6" s="1"/>
  <c r="G401" i="6"/>
  <c r="H401" i="6" s="1"/>
  <c r="G400" i="6"/>
  <c r="H400" i="6" s="1"/>
  <c r="G399" i="6"/>
  <c r="D398" i="6"/>
  <c r="G397" i="6"/>
  <c r="H397" i="6" s="1"/>
  <c r="G396" i="6"/>
  <c r="H396" i="6" s="1"/>
  <c r="G395" i="6"/>
  <c r="H395" i="6" s="1"/>
  <c r="G394" i="6"/>
  <c r="H394" i="6" s="1"/>
  <c r="G393" i="6"/>
  <c r="H393" i="6" s="1"/>
  <c r="G392" i="6"/>
  <c r="H392" i="6" s="1"/>
  <c r="G391" i="6"/>
  <c r="H391" i="6" s="1"/>
  <c r="G390" i="6"/>
  <c r="H390" i="6" s="1"/>
  <c r="G389" i="6"/>
  <c r="H389" i="6" s="1"/>
  <c r="G388" i="6"/>
  <c r="H388" i="6" s="1"/>
  <c r="G387" i="6"/>
  <c r="H387" i="6" s="1"/>
  <c r="G386" i="6"/>
  <c r="H386" i="6" s="1"/>
  <c r="G385" i="6"/>
  <c r="H385" i="6" s="1"/>
  <c r="D384" i="6"/>
  <c r="G383" i="6"/>
  <c r="H383" i="6" s="1"/>
  <c r="G382" i="6"/>
  <c r="H382" i="6" s="1"/>
  <c r="G381" i="6"/>
  <c r="H381" i="6" s="1"/>
  <c r="G380" i="6"/>
  <c r="H380" i="6" s="1"/>
  <c r="G379" i="6"/>
  <c r="H379" i="6" s="1"/>
  <c r="G378" i="6"/>
  <c r="H378" i="6" s="1"/>
  <c r="D377" i="6"/>
  <c r="G376" i="6"/>
  <c r="H376" i="6" s="1"/>
  <c r="G375" i="6"/>
  <c r="H375" i="6" s="1"/>
  <c r="G374" i="6"/>
  <c r="H374" i="6" s="1"/>
  <c r="G373" i="6"/>
  <c r="D372" i="6"/>
  <c r="G371" i="6"/>
  <c r="H371" i="6" s="1"/>
  <c r="G370" i="6"/>
  <c r="H370" i="6" s="1"/>
  <c r="G369" i="6"/>
  <c r="H369" i="6" s="1"/>
  <c r="G368" i="6"/>
  <c r="H368" i="6" s="1"/>
  <c r="G367" i="6"/>
  <c r="H367" i="6" s="1"/>
  <c r="G366" i="6"/>
  <c r="H366" i="6" s="1"/>
  <c r="D365" i="6"/>
  <c r="G364" i="6"/>
  <c r="H364" i="6" s="1"/>
  <c r="G363" i="6"/>
  <c r="H363" i="6" s="1"/>
  <c r="G362" i="6"/>
  <c r="H362" i="6" s="1"/>
  <c r="G361" i="6"/>
  <c r="H361" i="6" s="1"/>
  <c r="G360" i="6"/>
  <c r="H360" i="6" s="1"/>
  <c r="G359" i="6"/>
  <c r="H359" i="6" s="1"/>
  <c r="D358" i="6"/>
  <c r="G357" i="6"/>
  <c r="H357" i="6" s="1"/>
  <c r="G356" i="6"/>
  <c r="H356" i="6" s="1"/>
  <c r="G355" i="6"/>
  <c r="H355" i="6" s="1"/>
  <c r="G354" i="6"/>
  <c r="H354" i="6" s="1"/>
  <c r="G353" i="6"/>
  <c r="H353" i="6" s="1"/>
  <c r="G352" i="6"/>
  <c r="H352" i="6" s="1"/>
  <c r="G351" i="6"/>
  <c r="H351" i="6" s="1"/>
  <c r="G350" i="6"/>
  <c r="H350" i="6" s="1"/>
  <c r="G349" i="6"/>
  <c r="H349" i="6" s="1"/>
  <c r="G348" i="6"/>
  <c r="H348" i="6" s="1"/>
  <c r="G347" i="6"/>
  <c r="H347" i="6" s="1"/>
  <c r="G346" i="6"/>
  <c r="H346" i="6" s="1"/>
  <c r="G345" i="6"/>
  <c r="H345" i="6" s="1"/>
  <c r="D344" i="6"/>
  <c r="G343" i="6"/>
  <c r="H343" i="6" s="1"/>
  <c r="G342" i="6"/>
  <c r="H342" i="6" s="1"/>
  <c r="G341" i="6"/>
  <c r="H341" i="6" s="1"/>
  <c r="G340" i="6"/>
  <c r="H340" i="6" s="1"/>
  <c r="G339" i="6"/>
  <c r="H339" i="6" s="1"/>
  <c r="G338" i="6"/>
  <c r="H338" i="6" s="1"/>
  <c r="D337" i="6"/>
  <c r="G336" i="6"/>
  <c r="H336" i="6" s="1"/>
  <c r="G335" i="6"/>
  <c r="H335" i="6" s="1"/>
  <c r="G334" i="6"/>
  <c r="H334" i="6" s="1"/>
  <c r="G333" i="6"/>
  <c r="H333" i="6" s="1"/>
  <c r="G332" i="6"/>
  <c r="H332" i="6" s="1"/>
  <c r="G331" i="6"/>
  <c r="D330" i="6"/>
  <c r="G329" i="6"/>
  <c r="H329" i="6" s="1"/>
  <c r="G328" i="6"/>
  <c r="H328" i="6" s="1"/>
  <c r="G327" i="6"/>
  <c r="H327" i="6" s="1"/>
  <c r="G326" i="6"/>
  <c r="H326" i="6" s="1"/>
  <c r="G325" i="6"/>
  <c r="H325" i="6" s="1"/>
  <c r="G324" i="6"/>
  <c r="D323" i="6"/>
  <c r="G322" i="6"/>
  <c r="H322" i="6" s="1"/>
  <c r="G321" i="6"/>
  <c r="H321" i="6" s="1"/>
  <c r="G320" i="6"/>
  <c r="H320" i="6" s="1"/>
  <c r="G319" i="6"/>
  <c r="H319" i="6" s="1"/>
  <c r="G318" i="6"/>
  <c r="H318" i="6" s="1"/>
  <c r="G317" i="6"/>
  <c r="D316" i="6"/>
  <c r="G315" i="6"/>
  <c r="H315" i="6" s="1"/>
  <c r="G314" i="6"/>
  <c r="H314" i="6" s="1"/>
  <c r="G313" i="6"/>
  <c r="H313" i="6" s="1"/>
  <c r="G312" i="6"/>
  <c r="H312" i="6" s="1"/>
  <c r="G311" i="6"/>
  <c r="H311" i="6" s="1"/>
  <c r="G310" i="6"/>
  <c r="H310" i="6" s="1"/>
  <c r="D309" i="6"/>
  <c r="G308" i="6"/>
  <c r="H308" i="6" s="1"/>
  <c r="G307" i="6"/>
  <c r="H307" i="6" s="1"/>
  <c r="G306" i="6"/>
  <c r="H306" i="6" s="1"/>
  <c r="G305" i="6"/>
  <c r="H305" i="6" s="1"/>
  <c r="G304" i="6"/>
  <c r="H304" i="6" s="1"/>
  <c r="G303" i="6"/>
  <c r="H303" i="6" s="1"/>
  <c r="G302" i="6"/>
  <c r="H302" i="6" s="1"/>
  <c r="G301" i="6"/>
  <c r="H301" i="6" s="1"/>
  <c r="G300" i="6"/>
  <c r="H300" i="6" s="1"/>
  <c r="G299" i="6"/>
  <c r="H299" i="6" s="1"/>
  <c r="G298" i="6"/>
  <c r="H298" i="6" s="1"/>
  <c r="G297" i="6"/>
  <c r="H297" i="6" s="1"/>
  <c r="G296" i="6"/>
  <c r="D295" i="6"/>
  <c r="G294" i="6"/>
  <c r="H294" i="6" s="1"/>
  <c r="G293" i="6"/>
  <c r="H293" i="6" s="1"/>
  <c r="G292" i="6"/>
  <c r="H292" i="6" s="1"/>
  <c r="G291" i="6"/>
  <c r="H291" i="6" s="1"/>
  <c r="G290" i="6"/>
  <c r="H290" i="6" s="1"/>
  <c r="G289" i="6"/>
  <c r="H289" i="6" s="1"/>
  <c r="D288" i="6"/>
  <c r="G287" i="6"/>
  <c r="H287" i="6" s="1"/>
  <c r="G286" i="6"/>
  <c r="H286" i="6" s="1"/>
  <c r="G285" i="6"/>
  <c r="H285" i="6" s="1"/>
  <c r="G284" i="6"/>
  <c r="H284" i="6" s="1"/>
  <c r="G283" i="6"/>
  <c r="H283" i="6" s="1"/>
  <c r="G282" i="6"/>
  <c r="D281" i="6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D274" i="6"/>
  <c r="G273" i="6"/>
  <c r="H273" i="6" s="1"/>
  <c r="G272" i="6"/>
  <c r="H272" i="6" s="1"/>
  <c r="G271" i="6"/>
  <c r="H271" i="6" s="1"/>
  <c r="G270" i="6"/>
  <c r="H270" i="6" s="1"/>
  <c r="G269" i="6"/>
  <c r="H269" i="6" s="1"/>
  <c r="G268" i="6"/>
  <c r="H268" i="6" s="1"/>
  <c r="D267" i="6"/>
  <c r="G266" i="6"/>
  <c r="H266" i="6" s="1"/>
  <c r="G265" i="6"/>
  <c r="H265" i="6" s="1"/>
  <c r="G264" i="6"/>
  <c r="H264" i="6" s="1"/>
  <c r="G263" i="6"/>
  <c r="H263" i="6" s="1"/>
  <c r="G262" i="6"/>
  <c r="H262" i="6" s="1"/>
  <c r="G261" i="6"/>
  <c r="H261" i="6" s="1"/>
  <c r="D260" i="6"/>
  <c r="G259" i="6"/>
  <c r="H259" i="6" s="1"/>
  <c r="G258" i="6"/>
  <c r="H258" i="6" s="1"/>
  <c r="G257" i="6"/>
  <c r="H257" i="6" s="1"/>
  <c r="G256" i="6"/>
  <c r="H256" i="6" s="1"/>
  <c r="G255" i="6"/>
  <c r="H255" i="6" s="1"/>
  <c r="G254" i="6"/>
  <c r="D253" i="6"/>
  <c r="G252" i="6"/>
  <c r="H252" i="6" s="1"/>
  <c r="G251" i="6"/>
  <c r="H251" i="6" s="1"/>
  <c r="G250" i="6"/>
  <c r="H250" i="6" s="1"/>
  <c r="G249" i="6"/>
  <c r="H249" i="6" s="1"/>
  <c r="G248" i="6"/>
  <c r="H248" i="6" s="1"/>
  <c r="G247" i="6"/>
  <c r="D246" i="6"/>
  <c r="G245" i="6"/>
  <c r="H245" i="6" s="1"/>
  <c r="G244" i="6"/>
  <c r="H244" i="6" s="1"/>
  <c r="G243" i="6"/>
  <c r="H243" i="6" s="1"/>
  <c r="G242" i="6"/>
  <c r="H242" i="6" s="1"/>
  <c r="G241" i="6"/>
  <c r="H241" i="6" s="1"/>
  <c r="G240" i="6"/>
  <c r="H240" i="6" s="1"/>
  <c r="G239" i="6"/>
  <c r="H239" i="6" s="1"/>
  <c r="G238" i="6"/>
  <c r="H238" i="6" s="1"/>
  <c r="G237" i="6"/>
  <c r="H237" i="6" s="1"/>
  <c r="G236" i="6"/>
  <c r="H236" i="6" s="1"/>
  <c r="G235" i="6"/>
  <c r="H235" i="6" s="1"/>
  <c r="G234" i="6"/>
  <c r="H234" i="6" s="1"/>
  <c r="G233" i="6"/>
  <c r="D232" i="6"/>
  <c r="G231" i="6"/>
  <c r="H231" i="6" s="1"/>
  <c r="G230" i="6"/>
  <c r="H230" i="6" s="1"/>
  <c r="G229" i="6"/>
  <c r="H229" i="6" s="1"/>
  <c r="G228" i="6"/>
  <c r="H228" i="6" s="1"/>
  <c r="G227" i="6"/>
  <c r="H227" i="6" s="1"/>
  <c r="G226" i="6"/>
  <c r="D225" i="6"/>
  <c r="G224" i="6"/>
  <c r="H224" i="6" s="1"/>
  <c r="G223" i="6"/>
  <c r="H223" i="6" s="1"/>
  <c r="G222" i="6"/>
  <c r="H222" i="6" s="1"/>
  <c r="G221" i="6"/>
  <c r="H221" i="6" s="1"/>
  <c r="G220" i="6"/>
  <c r="H220" i="6" s="1"/>
  <c r="G219" i="6"/>
  <c r="H219" i="6" s="1"/>
  <c r="D218" i="6"/>
  <c r="G217" i="6"/>
  <c r="H217" i="6" s="1"/>
  <c r="G216" i="6"/>
  <c r="H216" i="6" s="1"/>
  <c r="G215" i="6"/>
  <c r="H215" i="6" s="1"/>
  <c r="G214" i="6"/>
  <c r="H214" i="6" s="1"/>
  <c r="G213" i="6"/>
  <c r="H213" i="6" s="1"/>
  <c r="G212" i="6"/>
  <c r="H212" i="6" s="1"/>
  <c r="D211" i="6"/>
  <c r="G210" i="6"/>
  <c r="H210" i="6" s="1"/>
  <c r="G209" i="6"/>
  <c r="H209" i="6" s="1"/>
  <c r="G208" i="6"/>
  <c r="H208" i="6" s="1"/>
  <c r="G207" i="6"/>
  <c r="H207" i="6" s="1"/>
  <c r="G206" i="6"/>
  <c r="H206" i="6" s="1"/>
  <c r="G205" i="6"/>
  <c r="D204" i="6"/>
  <c r="G203" i="6"/>
  <c r="H203" i="6" s="1"/>
  <c r="G202" i="6"/>
  <c r="H202" i="6" s="1"/>
  <c r="G201" i="6"/>
  <c r="H201" i="6" s="1"/>
  <c r="G200" i="6"/>
  <c r="H200" i="6" s="1"/>
  <c r="G199" i="6"/>
  <c r="H199" i="6" s="1"/>
  <c r="G198" i="6"/>
  <c r="D197" i="6"/>
  <c r="G196" i="6"/>
  <c r="H196" i="6" s="1"/>
  <c r="G195" i="6"/>
  <c r="H195" i="6" s="1"/>
  <c r="G194" i="6"/>
  <c r="H194" i="6" s="1"/>
  <c r="G193" i="6"/>
  <c r="H193" i="6" s="1"/>
  <c r="G192" i="6"/>
  <c r="H192" i="6" s="1"/>
  <c r="G191" i="6"/>
  <c r="D190" i="6"/>
  <c r="G189" i="6"/>
  <c r="H189" i="6" s="1"/>
  <c r="G188" i="6"/>
  <c r="H188" i="6" s="1"/>
  <c r="G187" i="6"/>
  <c r="H187" i="6" s="1"/>
  <c r="G186" i="6"/>
  <c r="H186" i="6" s="1"/>
  <c r="G185" i="6"/>
  <c r="H185" i="6" s="1"/>
  <c r="G184" i="6"/>
  <c r="H184" i="6" s="1"/>
  <c r="D183" i="6"/>
  <c r="G182" i="6"/>
  <c r="H182" i="6" s="1"/>
  <c r="G181" i="6"/>
  <c r="H181" i="6" s="1"/>
  <c r="G180" i="6"/>
  <c r="H180" i="6" s="1"/>
  <c r="G179" i="6"/>
  <c r="H179" i="6" s="1"/>
  <c r="G178" i="6"/>
  <c r="H178" i="6" s="1"/>
  <c r="G177" i="6"/>
  <c r="H177" i="6" s="1"/>
  <c r="D176" i="6"/>
  <c r="G175" i="6"/>
  <c r="H175" i="6" s="1"/>
  <c r="G174" i="6"/>
  <c r="H174" i="6" s="1"/>
  <c r="G173" i="6"/>
  <c r="H173" i="6" s="1"/>
  <c r="G172" i="6"/>
  <c r="H172" i="6" s="1"/>
  <c r="G171" i="6"/>
  <c r="H171" i="6" s="1"/>
  <c r="G170" i="6"/>
  <c r="H170" i="6" s="1"/>
  <c r="G169" i="6"/>
  <c r="H169" i="6" s="1"/>
  <c r="G168" i="6"/>
  <c r="H168" i="6" s="1"/>
  <c r="G167" i="6"/>
  <c r="H167" i="6" s="1"/>
  <c r="G166" i="6"/>
  <c r="H166" i="6" s="1"/>
  <c r="G165" i="6"/>
  <c r="H165" i="6" s="1"/>
  <c r="G164" i="6"/>
  <c r="H164" i="6" s="1"/>
  <c r="G163" i="6"/>
  <c r="H163" i="6" s="1"/>
  <c r="G162" i="6"/>
  <c r="H162" i="6" s="1"/>
  <c r="G161" i="6"/>
  <c r="H161" i="6" s="1"/>
  <c r="D160" i="6"/>
  <c r="G159" i="6"/>
  <c r="H159" i="6" s="1"/>
  <c r="G158" i="6"/>
  <c r="H158" i="6" s="1"/>
  <c r="G157" i="6"/>
  <c r="H157" i="6" s="1"/>
  <c r="G156" i="6"/>
  <c r="H156" i="6" s="1"/>
  <c r="G155" i="6"/>
  <c r="H155" i="6" s="1"/>
  <c r="G154" i="6"/>
  <c r="D153" i="6"/>
  <c r="G152" i="6"/>
  <c r="H152" i="6" s="1"/>
  <c r="G151" i="6"/>
  <c r="H151" i="6" s="1"/>
  <c r="G150" i="6"/>
  <c r="H150" i="6" s="1"/>
  <c r="G149" i="6"/>
  <c r="H149" i="6" s="1"/>
  <c r="G148" i="6"/>
  <c r="H148" i="6" s="1"/>
  <c r="G147" i="6"/>
  <c r="D146" i="6"/>
  <c r="G145" i="6"/>
  <c r="H145" i="6" s="1"/>
  <c r="G144" i="6"/>
  <c r="H144" i="6" s="1"/>
  <c r="G143" i="6"/>
  <c r="H143" i="6" s="1"/>
  <c r="G142" i="6"/>
  <c r="H142" i="6" s="1"/>
  <c r="G141" i="6"/>
  <c r="H141" i="6" s="1"/>
  <c r="G140" i="6"/>
  <c r="H140" i="6" s="1"/>
  <c r="G139" i="6"/>
  <c r="H139" i="6" s="1"/>
  <c r="G138" i="6"/>
  <c r="H138" i="6" s="1"/>
  <c r="G137" i="6"/>
  <c r="H137" i="6" s="1"/>
  <c r="G136" i="6"/>
  <c r="H136" i="6" s="1"/>
  <c r="G135" i="6"/>
  <c r="H135" i="6" s="1"/>
  <c r="G134" i="6"/>
  <c r="H134" i="6" s="1"/>
  <c r="G133" i="6"/>
  <c r="D132" i="6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D125" i="6"/>
  <c r="G124" i="6"/>
  <c r="H124" i="6" s="1"/>
  <c r="G123" i="6"/>
  <c r="H123" i="6" s="1"/>
  <c r="G122" i="6"/>
  <c r="H122" i="6" s="1"/>
  <c r="G121" i="6"/>
  <c r="H121" i="6" s="1"/>
  <c r="G120" i="6"/>
  <c r="H120" i="6" s="1"/>
  <c r="G119" i="6"/>
  <c r="D118" i="6"/>
  <c r="G117" i="6"/>
  <c r="H117" i="6" s="1"/>
  <c r="G116" i="6"/>
  <c r="H116" i="6" s="1"/>
  <c r="G115" i="6"/>
  <c r="H115" i="6" s="1"/>
  <c r="G114" i="6"/>
  <c r="H114" i="6" s="1"/>
  <c r="G113" i="6"/>
  <c r="H113" i="6" s="1"/>
  <c r="G112" i="6"/>
  <c r="H112" i="6" s="1"/>
  <c r="D111" i="6"/>
  <c r="G110" i="6"/>
  <c r="H110" i="6" s="1"/>
  <c r="G109" i="6"/>
  <c r="H109" i="6" s="1"/>
  <c r="G108" i="6"/>
  <c r="H108" i="6" s="1"/>
  <c r="G107" i="6"/>
  <c r="H107" i="6" s="1"/>
  <c r="G106" i="6"/>
  <c r="H106" i="6" s="1"/>
  <c r="G105" i="6"/>
  <c r="H105" i="6" s="1"/>
  <c r="G104" i="6"/>
  <c r="H104" i="6" s="1"/>
  <c r="G103" i="6"/>
  <c r="H103" i="6" s="1"/>
  <c r="G102" i="6"/>
  <c r="H102" i="6" s="1"/>
  <c r="G101" i="6"/>
  <c r="H101" i="6" s="1"/>
  <c r="G100" i="6"/>
  <c r="H100" i="6" s="1"/>
  <c r="G99" i="6"/>
  <c r="H99" i="6" s="1"/>
  <c r="G98" i="6"/>
  <c r="H98" i="6" s="1"/>
  <c r="D97" i="6"/>
  <c r="G96" i="6"/>
  <c r="H96" i="6" s="1"/>
  <c r="G95" i="6"/>
  <c r="H95" i="6" s="1"/>
  <c r="G94" i="6"/>
  <c r="H94" i="6" s="1"/>
  <c r="G93" i="6"/>
  <c r="H93" i="6" s="1"/>
  <c r="G92" i="6"/>
  <c r="H92" i="6" s="1"/>
  <c r="G91" i="6"/>
  <c r="H91" i="6" s="1"/>
  <c r="D90" i="6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D83" i="6"/>
  <c r="G82" i="6"/>
  <c r="H82" i="6" s="1"/>
  <c r="G81" i="6"/>
  <c r="H81" i="6" s="1"/>
  <c r="G80" i="6"/>
  <c r="H80" i="6" s="1"/>
  <c r="G79" i="6"/>
  <c r="H79" i="6" s="1"/>
  <c r="G78" i="6"/>
  <c r="H78" i="6" s="1"/>
  <c r="G77" i="6"/>
  <c r="D76" i="6"/>
  <c r="G75" i="6"/>
  <c r="H75" i="6" s="1"/>
  <c r="G74" i="6"/>
  <c r="H74" i="6" s="1"/>
  <c r="G73" i="6"/>
  <c r="H73" i="6" s="1"/>
  <c r="G72" i="6"/>
  <c r="H72" i="6" s="1"/>
  <c r="G71" i="6"/>
  <c r="H71" i="6" s="1"/>
  <c r="G70" i="6"/>
  <c r="H70" i="6" s="1"/>
  <c r="D69" i="6"/>
  <c r="G68" i="6"/>
  <c r="H68" i="6" s="1"/>
  <c r="G67" i="6"/>
  <c r="H67" i="6" s="1"/>
  <c r="G66" i="6"/>
  <c r="H66" i="6" s="1"/>
  <c r="G65" i="6"/>
  <c r="H65" i="6" s="1"/>
  <c r="G64" i="6"/>
  <c r="H64" i="6" s="1"/>
  <c r="G63" i="6"/>
  <c r="H63" i="6" s="1"/>
  <c r="D62" i="6"/>
  <c r="G61" i="6"/>
  <c r="H61" i="6" s="1"/>
  <c r="G60" i="6"/>
  <c r="H60" i="6" s="1"/>
  <c r="G59" i="6"/>
  <c r="H59" i="6" s="1"/>
  <c r="G58" i="6"/>
  <c r="H58" i="6" s="1"/>
  <c r="G57" i="6"/>
  <c r="H57" i="6" s="1"/>
  <c r="G56" i="6"/>
  <c r="H56" i="6" s="1"/>
  <c r="D55" i="6"/>
  <c r="G54" i="6"/>
  <c r="H54" i="6" s="1"/>
  <c r="G53" i="6"/>
  <c r="H53" i="6" s="1"/>
  <c r="G52" i="6"/>
  <c r="H52" i="6" s="1"/>
  <c r="G51" i="6"/>
  <c r="H51" i="6" s="1"/>
  <c r="G50" i="6"/>
  <c r="H50" i="6" s="1"/>
  <c r="G49" i="6"/>
  <c r="D48" i="6"/>
  <c r="G47" i="6"/>
  <c r="H47" i="6" s="1"/>
  <c r="G46" i="6"/>
  <c r="H46" i="6" s="1"/>
  <c r="G45" i="6"/>
  <c r="H45" i="6" s="1"/>
  <c r="G44" i="6"/>
  <c r="H44" i="6" s="1"/>
  <c r="G43" i="6"/>
  <c r="H43" i="6" s="1"/>
  <c r="G42" i="6"/>
  <c r="D41" i="6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D34" i="6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D27" i="6"/>
  <c r="G26" i="6"/>
  <c r="H26" i="6" s="1"/>
  <c r="G25" i="6"/>
  <c r="H25" i="6" s="1"/>
  <c r="G24" i="6"/>
  <c r="H24" i="6" s="1"/>
  <c r="G23" i="6"/>
  <c r="H23" i="6" s="1"/>
  <c r="G22" i="6"/>
  <c r="H22" i="6" s="1"/>
  <c r="G21" i="6"/>
  <c r="D20" i="6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G304" i="4"/>
  <c r="H304" i="4" s="1"/>
  <c r="G303" i="4"/>
  <c r="H303" i="4" s="1"/>
  <c r="G302" i="4"/>
  <c r="H302" i="4" s="1"/>
  <c r="G301" i="4"/>
  <c r="H301" i="4" s="1"/>
  <c r="D300" i="4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D290" i="4"/>
  <c r="G289" i="4"/>
  <c r="H289" i="4" s="1"/>
  <c r="G288" i="4"/>
  <c r="H288" i="4" s="1"/>
  <c r="G287" i="4"/>
  <c r="H287" i="4" s="1"/>
  <c r="G286" i="4"/>
  <c r="H286" i="4" s="1"/>
  <c r="G285" i="4"/>
  <c r="H285" i="4" s="1"/>
  <c r="D284" i="4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D274" i="4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D263" i="4"/>
  <c r="G262" i="4"/>
  <c r="H262" i="4" s="1"/>
  <c r="G261" i="4"/>
  <c r="H261" i="4" s="1"/>
  <c r="G259" i="4"/>
  <c r="H259" i="4" s="1"/>
  <c r="G258" i="4"/>
  <c r="H258" i="4" s="1"/>
  <c r="G257" i="4"/>
  <c r="H257" i="4" s="1"/>
  <c r="G256" i="4"/>
  <c r="H256" i="4" s="1"/>
  <c r="G255" i="4"/>
  <c r="H255" i="4" s="1"/>
  <c r="D254" i="4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D245" i="4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D237" i="4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D230" i="4"/>
  <c r="G229" i="4"/>
  <c r="H229" i="4" s="1"/>
  <c r="G228" i="4"/>
  <c r="G226" i="4"/>
  <c r="H226" i="4" s="1"/>
  <c r="G225" i="4"/>
  <c r="H225" i="4" s="1"/>
  <c r="G224" i="4"/>
  <c r="H224" i="4" s="1"/>
  <c r="G223" i="4"/>
  <c r="D222" i="4"/>
  <c r="G221" i="4"/>
  <c r="H221" i="4" s="1"/>
  <c r="G220" i="4"/>
  <c r="H220" i="4" s="1"/>
  <c r="G219" i="4"/>
  <c r="H219" i="4" s="1"/>
  <c r="G218" i="4"/>
  <c r="H218" i="4" s="1"/>
  <c r="D217" i="4"/>
  <c r="G216" i="4"/>
  <c r="H216" i="4" s="1"/>
  <c r="G215" i="4"/>
  <c r="H215" i="4" s="1"/>
  <c r="G213" i="4"/>
  <c r="H213" i="4" s="1"/>
  <c r="G212" i="4"/>
  <c r="H212" i="4" s="1"/>
  <c r="G211" i="4"/>
  <c r="H211" i="4" s="1"/>
  <c r="G210" i="4"/>
  <c r="D209" i="4"/>
  <c r="G208" i="4"/>
  <c r="H208" i="4" s="1"/>
  <c r="G207" i="4"/>
  <c r="H207" i="4" s="1"/>
  <c r="G206" i="4"/>
  <c r="H206" i="4" s="1"/>
  <c r="G205" i="4"/>
  <c r="H205" i="4" s="1"/>
  <c r="G204" i="4"/>
  <c r="D203" i="4"/>
  <c r="G202" i="4"/>
  <c r="H202" i="4" s="1"/>
  <c r="G201" i="4"/>
  <c r="G199" i="4"/>
  <c r="H199" i="4" s="1"/>
  <c r="G198" i="4"/>
  <c r="H198" i="4" s="1"/>
  <c r="G197" i="4"/>
  <c r="H197" i="4" s="1"/>
  <c r="G196" i="4"/>
  <c r="H196" i="4" s="1"/>
  <c r="D195" i="4"/>
  <c r="G194" i="4"/>
  <c r="H194" i="4" s="1"/>
  <c r="G193" i="4"/>
  <c r="H193" i="4" s="1"/>
  <c r="G192" i="4"/>
  <c r="D191" i="4"/>
  <c r="G190" i="4"/>
  <c r="H190" i="4" s="1"/>
  <c r="G189" i="4"/>
  <c r="H189" i="4" s="1"/>
  <c r="G188" i="4"/>
  <c r="H188" i="4" s="1"/>
  <c r="G187" i="4"/>
  <c r="H187" i="4" s="1"/>
  <c r="G186" i="4"/>
  <c r="D185" i="4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D175" i="4"/>
  <c r="G174" i="4"/>
  <c r="H174" i="4" s="1"/>
  <c r="G173" i="4"/>
  <c r="H173" i="4" s="1"/>
  <c r="G171" i="4"/>
  <c r="H171" i="4" s="1"/>
  <c r="G170" i="4"/>
  <c r="H170" i="4" s="1"/>
  <c r="G169" i="4"/>
  <c r="H169" i="4" s="1"/>
  <c r="G168" i="4"/>
  <c r="H168" i="4" s="1"/>
  <c r="G167" i="4"/>
  <c r="H167" i="4" s="1"/>
  <c r="D166" i="4"/>
  <c r="G165" i="4"/>
  <c r="H165" i="4" s="1"/>
  <c r="G164" i="4"/>
  <c r="H164" i="4" s="1"/>
  <c r="G163" i="4"/>
  <c r="D162" i="4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D154" i="4"/>
  <c r="D151" i="4" s="1"/>
  <c r="G153" i="4"/>
  <c r="H153" i="4" s="1"/>
  <c r="G152" i="4"/>
  <c r="H152" i="4" s="1"/>
  <c r="G150" i="4"/>
  <c r="H150" i="4" s="1"/>
  <c r="G149" i="4"/>
  <c r="H149" i="4" s="1"/>
  <c r="D148" i="4"/>
  <c r="G147" i="4"/>
  <c r="H147" i="4" s="1"/>
  <c r="G146" i="4"/>
  <c r="H146" i="4" s="1"/>
  <c r="G145" i="4"/>
  <c r="H145" i="4" s="1"/>
  <c r="G144" i="4"/>
  <c r="D143" i="4"/>
  <c r="G142" i="4"/>
  <c r="H142" i="4" s="1"/>
  <c r="G141" i="4"/>
  <c r="H141" i="4" s="1"/>
  <c r="G140" i="4"/>
  <c r="H140" i="4" s="1"/>
  <c r="G139" i="4"/>
  <c r="D138" i="4"/>
  <c r="G137" i="4"/>
  <c r="H137" i="4" s="1"/>
  <c r="G136" i="4"/>
  <c r="H136" i="4" s="1"/>
  <c r="G134" i="4"/>
  <c r="H134" i="4" s="1"/>
  <c r="G133" i="4"/>
  <c r="H133" i="4" s="1"/>
  <c r="D132" i="4"/>
  <c r="G131" i="4"/>
  <c r="H131" i="4" s="1"/>
  <c r="G130" i="4"/>
  <c r="D129" i="4"/>
  <c r="G128" i="4"/>
  <c r="H128" i="4" s="1"/>
  <c r="G127" i="4"/>
  <c r="D126" i="4"/>
  <c r="G125" i="4"/>
  <c r="H125" i="4" s="1"/>
  <c r="G124" i="4"/>
  <c r="H124" i="4" s="1"/>
  <c r="D123" i="4"/>
  <c r="G122" i="4"/>
  <c r="H122" i="4" s="1"/>
  <c r="G121" i="4"/>
  <c r="H121" i="4" s="1"/>
  <c r="D120" i="4"/>
  <c r="G119" i="4"/>
  <c r="H119" i="4" s="1"/>
  <c r="G118" i="4"/>
  <c r="G116" i="4"/>
  <c r="H116" i="4" s="1"/>
  <c r="G115" i="4"/>
  <c r="H115" i="4" s="1"/>
  <c r="G114" i="4"/>
  <c r="H114" i="4" s="1"/>
  <c r="D113" i="4"/>
  <c r="G112" i="4"/>
  <c r="H112" i="4" s="1"/>
  <c r="G111" i="4"/>
  <c r="H111" i="4" s="1"/>
  <c r="G110" i="4"/>
  <c r="H110" i="4" s="1"/>
  <c r="G109" i="4"/>
  <c r="D108" i="4"/>
  <c r="G107" i="4"/>
  <c r="H107" i="4" s="1"/>
  <c r="G106" i="4"/>
  <c r="H106" i="4" s="1"/>
  <c r="G105" i="4"/>
  <c r="H105" i="4" s="1"/>
  <c r="D104" i="4"/>
  <c r="G103" i="4"/>
  <c r="H103" i="4" s="1"/>
  <c r="G102" i="4"/>
  <c r="H102" i="4" s="1"/>
  <c r="G100" i="4"/>
  <c r="H100" i="4" s="1"/>
  <c r="G99" i="4"/>
  <c r="H99" i="4" s="1"/>
  <c r="G98" i="4"/>
  <c r="H98" i="4" s="1"/>
  <c r="D97" i="4"/>
  <c r="G96" i="4"/>
  <c r="H96" i="4" s="1"/>
  <c r="G95" i="4"/>
  <c r="H95" i="4" s="1"/>
  <c r="G94" i="4"/>
  <c r="H94" i="4" s="1"/>
  <c r="D93" i="4"/>
  <c r="G92" i="4"/>
  <c r="H92" i="4" s="1"/>
  <c r="G91" i="4"/>
  <c r="H91" i="4" s="1"/>
  <c r="G90" i="4"/>
  <c r="H90" i="4" s="1"/>
  <c r="G89" i="4"/>
  <c r="H89" i="4" s="1"/>
  <c r="G88" i="4"/>
  <c r="D87" i="4"/>
  <c r="G86" i="4"/>
  <c r="H86" i="4" s="1"/>
  <c r="G85" i="4"/>
  <c r="H85" i="4" s="1"/>
  <c r="G83" i="4"/>
  <c r="H83" i="4" s="1"/>
  <c r="G82" i="4"/>
  <c r="H82" i="4" s="1"/>
  <c r="G81" i="4"/>
  <c r="H81" i="4" s="1"/>
  <c r="G80" i="4"/>
  <c r="H80" i="4" s="1"/>
  <c r="D79" i="4"/>
  <c r="G78" i="4"/>
  <c r="H78" i="4" s="1"/>
  <c r="G77" i="4"/>
  <c r="H77" i="4" s="1"/>
  <c r="G76" i="4"/>
  <c r="H76" i="4" s="1"/>
  <c r="G75" i="4"/>
  <c r="H75" i="4" s="1"/>
  <c r="G74" i="4"/>
  <c r="D73" i="4"/>
  <c r="G72" i="4"/>
  <c r="H72" i="4" s="1"/>
  <c r="G71" i="4"/>
  <c r="H71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D63" i="4"/>
  <c r="G62" i="4"/>
  <c r="H62" i="4" s="1"/>
  <c r="G61" i="4"/>
  <c r="H61" i="4" s="1"/>
  <c r="G60" i="4"/>
  <c r="H60" i="4" s="1"/>
  <c r="G59" i="4"/>
  <c r="H59" i="4" s="1"/>
  <c r="G58" i="4"/>
  <c r="H58" i="4" s="1"/>
  <c r="D57" i="4"/>
  <c r="G56" i="4"/>
  <c r="H56" i="4" s="1"/>
  <c r="G55" i="4"/>
  <c r="G53" i="4"/>
  <c r="H53" i="4" s="1"/>
  <c r="G52" i="4"/>
  <c r="H52" i="4" s="1"/>
  <c r="G51" i="4"/>
  <c r="H51" i="4" s="1"/>
  <c r="D50" i="4"/>
  <c r="G49" i="4"/>
  <c r="H49" i="4" s="1"/>
  <c r="G48" i="4"/>
  <c r="H48" i="4" s="1"/>
  <c r="G47" i="4"/>
  <c r="H47" i="4" s="1"/>
  <c r="G46" i="4"/>
  <c r="D45" i="4"/>
  <c r="G44" i="4"/>
  <c r="H44" i="4" s="1"/>
  <c r="G43" i="4"/>
  <c r="H43" i="4" s="1"/>
  <c r="G42" i="4"/>
  <c r="H42" i="4" s="1"/>
  <c r="D41" i="4"/>
  <c r="G40" i="4"/>
  <c r="H40" i="4" s="1"/>
  <c r="G39" i="4"/>
  <c r="H39" i="4" s="1"/>
  <c r="G38" i="4"/>
  <c r="H38" i="4" s="1"/>
  <c r="G37" i="4"/>
  <c r="H37" i="4" s="1"/>
  <c r="D36" i="4"/>
  <c r="G35" i="4"/>
  <c r="H35" i="4" s="1"/>
  <c r="G34" i="4"/>
  <c r="G32" i="4"/>
  <c r="H32" i="4" s="1"/>
  <c r="G31" i="4"/>
  <c r="H31" i="4" s="1"/>
  <c r="G30" i="4"/>
  <c r="H30" i="4" s="1"/>
  <c r="G29" i="4"/>
  <c r="H29" i="4" s="1"/>
  <c r="G28" i="4"/>
  <c r="H28" i="4" s="1"/>
  <c r="G27" i="4"/>
  <c r="D26" i="4"/>
  <c r="G25" i="4"/>
  <c r="H25" i="4" s="1"/>
  <c r="G24" i="4"/>
  <c r="H24" i="4" s="1"/>
  <c r="G23" i="4"/>
  <c r="H23" i="4" s="1"/>
  <c r="G22" i="4"/>
  <c r="H22" i="4" s="1"/>
  <c r="G21" i="4"/>
  <c r="H21" i="4" s="1"/>
  <c r="G20" i="4"/>
  <c r="D19" i="4"/>
  <c r="G18" i="4"/>
  <c r="H18" i="4" s="1"/>
  <c r="G17" i="4"/>
  <c r="H17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D9" i="4"/>
  <c r="G8" i="4"/>
  <c r="H8" i="4" s="1"/>
  <c r="G7" i="4"/>
  <c r="H7" i="4" s="1"/>
  <c r="G6" i="4"/>
  <c r="H6" i="4" s="1"/>
  <c r="G5" i="4"/>
  <c r="H5" i="4" s="1"/>
  <c r="G4" i="4"/>
  <c r="H4" i="4" s="1"/>
  <c r="F6" i="3" l="1"/>
  <c r="G744" i="9"/>
  <c r="E750" i="9" s="1"/>
  <c r="G5" i="3" s="1"/>
  <c r="G199" i="9"/>
  <c r="E749" i="9" s="1"/>
  <c r="G4" i="3" s="1"/>
  <c r="H148" i="9"/>
  <c r="F748" i="9" s="1"/>
  <c r="H744" i="9"/>
  <c r="F750" i="9" s="1"/>
  <c r="H5" i="3" s="1"/>
  <c r="G148" i="9"/>
  <c r="E748" i="9" s="1"/>
  <c r="D751" i="9"/>
  <c r="D84" i="4"/>
  <c r="D543" i="6"/>
  <c r="C5" i="3" s="1"/>
  <c r="I5" i="3" s="1"/>
  <c r="G27" i="6"/>
  <c r="H34" i="6"/>
  <c r="G190" i="6"/>
  <c r="H539" i="6"/>
  <c r="G253" i="6"/>
  <c r="G281" i="6"/>
  <c r="H469" i="6"/>
  <c r="H79" i="4"/>
  <c r="D70" i="4"/>
  <c r="H113" i="4"/>
  <c r="G4" i="6"/>
  <c r="G20" i="6"/>
  <c r="H27" i="6"/>
  <c r="G211" i="6"/>
  <c r="H218" i="6"/>
  <c r="G246" i="6"/>
  <c r="G274" i="6"/>
  <c r="G330" i="6"/>
  <c r="G398" i="6"/>
  <c r="G422" i="6"/>
  <c r="D214" i="4"/>
  <c r="G48" i="6"/>
  <c r="H176" i="6"/>
  <c r="G204" i="6"/>
  <c r="G295" i="6"/>
  <c r="G323" i="6"/>
  <c r="G455" i="6"/>
  <c r="H496" i="6"/>
  <c r="D101" i="4"/>
  <c r="G41" i="6"/>
  <c r="G125" i="6"/>
  <c r="G197" i="6"/>
  <c r="G316" i="6"/>
  <c r="H344" i="6"/>
  <c r="G372" i="6"/>
  <c r="G412" i="6"/>
  <c r="H476" i="6"/>
  <c r="G55" i="6"/>
  <c r="G90" i="6"/>
  <c r="G97" i="6"/>
  <c r="H441" i="6"/>
  <c r="G427" i="6"/>
  <c r="H427" i="6"/>
  <c r="G111" i="6"/>
  <c r="G118" i="6"/>
  <c r="G218" i="6"/>
  <c r="G260" i="6"/>
  <c r="G441" i="6"/>
  <c r="G358" i="6"/>
  <c r="G365" i="6"/>
  <c r="G518" i="6"/>
  <c r="G132" i="6"/>
  <c r="G176" i="6"/>
  <c r="G344" i="6"/>
  <c r="G377" i="6"/>
  <c r="G76" i="6"/>
  <c r="G153" i="6"/>
  <c r="G232" i="6"/>
  <c r="H377" i="6"/>
  <c r="G483" i="6"/>
  <c r="H55" i="6"/>
  <c r="H97" i="6"/>
  <c r="H365" i="6"/>
  <c r="H518" i="6"/>
  <c r="H5" i="6"/>
  <c r="H4" i="6" s="1"/>
  <c r="H69" i="6"/>
  <c r="H191" i="6"/>
  <c r="H190" i="6" s="1"/>
  <c r="H205" i="6"/>
  <c r="H204" i="6" s="1"/>
  <c r="H254" i="6"/>
  <c r="H253" i="6" s="1"/>
  <c r="H282" i="6"/>
  <c r="H281" i="6" s="1"/>
  <c r="G469" i="6"/>
  <c r="H484" i="6"/>
  <c r="H483" i="6" s="1"/>
  <c r="G539" i="6"/>
  <c r="H42" i="6"/>
  <c r="H41" i="6" s="1"/>
  <c r="H119" i="6"/>
  <c r="H118" i="6" s="1"/>
  <c r="H133" i="6"/>
  <c r="H132" i="6" s="1"/>
  <c r="H296" i="6"/>
  <c r="H295" i="6" s="1"/>
  <c r="H317" i="6"/>
  <c r="H316" i="6" s="1"/>
  <c r="H331" i="6"/>
  <c r="H330" i="6" s="1"/>
  <c r="H456" i="6"/>
  <c r="H455" i="6" s="1"/>
  <c r="G62" i="6"/>
  <c r="G183" i="6"/>
  <c r="G309" i="6"/>
  <c r="H413" i="6"/>
  <c r="H412" i="6" s="1"/>
  <c r="G415" i="6"/>
  <c r="H423" i="6"/>
  <c r="H422" i="6" s="1"/>
  <c r="G476" i="6"/>
  <c r="G496" i="6"/>
  <c r="G525" i="6"/>
  <c r="G532" i="6"/>
  <c r="G34" i="6"/>
  <c r="H154" i="6"/>
  <c r="H153" i="6" s="1"/>
  <c r="G160" i="6"/>
  <c r="H233" i="6"/>
  <c r="H232" i="6" s="1"/>
  <c r="G384" i="6"/>
  <c r="H399" i="6"/>
  <c r="H398" i="6" s="1"/>
  <c r="G405" i="6"/>
  <c r="G448" i="6"/>
  <c r="G511" i="6"/>
  <c r="H284" i="4"/>
  <c r="G300" i="4"/>
  <c r="D117" i="4"/>
  <c r="D200" i="4"/>
  <c r="D172" i="4"/>
  <c r="G123" i="4"/>
  <c r="G191" i="4"/>
  <c r="G195" i="4"/>
  <c r="G203" i="4"/>
  <c r="D227" i="4"/>
  <c r="D260" i="4"/>
  <c r="D54" i="4"/>
  <c r="G113" i="4"/>
  <c r="H120" i="4"/>
  <c r="G143" i="4"/>
  <c r="G162" i="4"/>
  <c r="G36" i="4"/>
  <c r="G97" i="4"/>
  <c r="G108" i="4"/>
  <c r="G126" i="4"/>
  <c r="H126" i="4" s="1"/>
  <c r="G284" i="4"/>
  <c r="G9" i="4"/>
  <c r="G63" i="4"/>
  <c r="H123" i="4"/>
  <c r="G185" i="4"/>
  <c r="H217" i="4"/>
  <c r="G230" i="4"/>
  <c r="H274" i="4"/>
  <c r="D16" i="4"/>
  <c r="G26" i="4"/>
  <c r="D33" i="4"/>
  <c r="G45" i="4"/>
  <c r="G73" i="4"/>
  <c r="G129" i="4"/>
  <c r="G175" i="4"/>
  <c r="H186" i="4"/>
  <c r="H185" i="4" s="1"/>
  <c r="H195" i="4"/>
  <c r="G50" i="4"/>
  <c r="H93" i="4"/>
  <c r="H130" i="4"/>
  <c r="H129" i="4" s="1"/>
  <c r="G132" i="4"/>
  <c r="G138" i="4"/>
  <c r="D135" i="4"/>
  <c r="G166" i="4"/>
  <c r="G222" i="4"/>
  <c r="G263" i="4"/>
  <c r="G274" i="4"/>
  <c r="H74" i="4"/>
  <c r="H73" i="4" s="1"/>
  <c r="H109" i="4"/>
  <c r="H108" i="4" s="1"/>
  <c r="H118" i="4"/>
  <c r="G120" i="4"/>
  <c r="H204" i="4"/>
  <c r="H203" i="4" s="1"/>
  <c r="G217" i="4"/>
  <c r="H223" i="4"/>
  <c r="H222" i="4" s="1"/>
  <c r="H214" i="4" s="1"/>
  <c r="H231" i="4"/>
  <c r="H230" i="4" s="1"/>
  <c r="G290" i="4"/>
  <c r="H46" i="4"/>
  <c r="H45" i="4" s="1"/>
  <c r="H55" i="4"/>
  <c r="G57" i="4"/>
  <c r="G54" i="4" s="1"/>
  <c r="H64" i="4"/>
  <c r="H63" i="4" s="1"/>
  <c r="G87" i="4"/>
  <c r="G104" i="4"/>
  <c r="H144" i="4"/>
  <c r="H143" i="4" s="1"/>
  <c r="G148" i="4"/>
  <c r="H163" i="4"/>
  <c r="H162" i="4" s="1"/>
  <c r="H291" i="4"/>
  <c r="H290" i="4" s="1"/>
  <c r="G19" i="4"/>
  <c r="H27" i="4"/>
  <c r="H26" i="4" s="1"/>
  <c r="G79" i="4"/>
  <c r="G70" i="4" s="1"/>
  <c r="G154" i="4"/>
  <c r="G209" i="4"/>
  <c r="G254" i="4"/>
  <c r="H245" i="4"/>
  <c r="G245" i="4"/>
  <c r="G237" i="4"/>
  <c r="H237" i="4"/>
  <c r="G69" i="6"/>
  <c r="H532" i="6"/>
  <c r="G504" i="6"/>
  <c r="H504" i="6"/>
  <c r="G462" i="6"/>
  <c r="G337" i="6"/>
  <c r="G288" i="6"/>
  <c r="G267" i="6"/>
  <c r="H267" i="6"/>
  <c r="G225" i="6"/>
  <c r="H160" i="6"/>
  <c r="G146" i="6"/>
  <c r="H83" i="6"/>
  <c r="G83" i="6"/>
  <c r="H211" i="6"/>
  <c r="H90" i="6"/>
  <c r="H62" i="6"/>
  <c r="H111" i="6"/>
  <c r="H183" i="6"/>
  <c r="H309" i="6"/>
  <c r="H358" i="6"/>
  <c r="H511" i="6"/>
  <c r="H21" i="6"/>
  <c r="H20" i="6" s="1"/>
  <c r="H49" i="6"/>
  <c r="H48" i="6" s="1"/>
  <c r="H77" i="6"/>
  <c r="H76" i="6" s="1"/>
  <c r="H126" i="6"/>
  <c r="H125" i="6" s="1"/>
  <c r="H147" i="6"/>
  <c r="H146" i="6" s="1"/>
  <c r="H198" i="6"/>
  <c r="H197" i="6" s="1"/>
  <c r="H226" i="6"/>
  <c r="H225" i="6" s="1"/>
  <c r="H384" i="6"/>
  <c r="H405" i="6"/>
  <c r="H448" i="6"/>
  <c r="H260" i="6"/>
  <c r="H288" i="6"/>
  <c r="H337" i="6"/>
  <c r="H525" i="6"/>
  <c r="H247" i="6"/>
  <c r="H246" i="6" s="1"/>
  <c r="H275" i="6"/>
  <c r="H274" i="6" s="1"/>
  <c r="H324" i="6"/>
  <c r="H323" i="6" s="1"/>
  <c r="H373" i="6"/>
  <c r="H372" i="6" s="1"/>
  <c r="H416" i="6"/>
  <c r="H415" i="6" s="1"/>
  <c r="H463" i="6"/>
  <c r="H462" i="6" s="1"/>
  <c r="H9" i="4"/>
  <c r="G41" i="4"/>
  <c r="H36" i="4"/>
  <c r="H41" i="4"/>
  <c r="H50" i="4"/>
  <c r="H132" i="4"/>
  <c r="H166" i="4"/>
  <c r="H175" i="4"/>
  <c r="H254" i="4"/>
  <c r="H263" i="4"/>
  <c r="H300" i="4"/>
  <c r="H97" i="4"/>
  <c r="H20" i="4"/>
  <c r="H19" i="4" s="1"/>
  <c r="H57" i="4"/>
  <c r="H104" i="4"/>
  <c r="H148" i="4"/>
  <c r="H34" i="4"/>
  <c r="G93" i="4"/>
  <c r="H88" i="4"/>
  <c r="H87" i="4" s="1"/>
  <c r="H127" i="4"/>
  <c r="H139" i="4"/>
  <c r="H138" i="4" s="1"/>
  <c r="H155" i="4"/>
  <c r="H154" i="4" s="1"/>
  <c r="H192" i="4"/>
  <c r="H191" i="4" s="1"/>
  <c r="H201" i="4"/>
  <c r="H210" i="4"/>
  <c r="H209" i="4" s="1"/>
  <c r="H228" i="4"/>
  <c r="D9" i="1"/>
  <c r="E751" i="9" l="1"/>
  <c r="G3" i="3"/>
  <c r="G6" i="3" s="1"/>
  <c r="F751" i="9"/>
  <c r="G749" i="9" s="1"/>
  <c r="G750" i="9" s="1"/>
  <c r="H3" i="3"/>
  <c r="H6" i="3" s="1"/>
  <c r="G214" i="4"/>
  <c r="G84" i="4"/>
  <c r="H70" i="4"/>
  <c r="D305" i="4"/>
  <c r="C3" i="3" s="1"/>
  <c r="I3" i="3" s="1"/>
  <c r="G172" i="4"/>
  <c r="G101" i="4"/>
  <c r="G260" i="4"/>
  <c r="G543" i="6"/>
  <c r="H135" i="4"/>
  <c r="H260" i="4"/>
  <c r="H117" i="4"/>
  <c r="G200" i="4"/>
  <c r="G16" i="4"/>
  <c r="G135" i="4"/>
  <c r="G33" i="4"/>
  <c r="H54" i="4"/>
  <c r="G117" i="4"/>
  <c r="H172" i="4"/>
  <c r="H84" i="4"/>
  <c r="H16" i="4"/>
  <c r="G151" i="4"/>
  <c r="H101" i="4"/>
  <c r="H33" i="4"/>
  <c r="G227" i="4"/>
  <c r="H543" i="6"/>
  <c r="H227" i="4"/>
  <c r="H151" i="4"/>
  <c r="H200" i="4"/>
  <c r="G305" i="4" l="1"/>
  <c r="D3" i="3" s="1"/>
  <c r="H305" i="4"/>
  <c r="J3" i="3" l="1"/>
  <c r="E3" i="3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D38" i="1"/>
  <c r="G37" i="1"/>
  <c r="H37" i="1" s="1"/>
  <c r="G36" i="1"/>
  <c r="H36" i="1" s="1"/>
  <c r="G35" i="1"/>
  <c r="H35" i="1" s="1"/>
  <c r="G34" i="1"/>
  <c r="H34" i="1" s="1"/>
  <c r="G33" i="1"/>
  <c r="H33" i="1" s="1"/>
  <c r="G32" i="1"/>
  <c r="D31" i="1"/>
  <c r="G29" i="1"/>
  <c r="H29" i="1" s="1"/>
  <c r="G28" i="1"/>
  <c r="H28" i="1" s="1"/>
  <c r="G27" i="1"/>
  <c r="H27" i="1" s="1"/>
  <c r="G26" i="1"/>
  <c r="H26" i="1" s="1"/>
  <c r="G25" i="1"/>
  <c r="H25" i="1" s="1"/>
  <c r="G24" i="1"/>
  <c r="G22" i="1"/>
  <c r="H22" i="1" s="1"/>
  <c r="G21" i="1"/>
  <c r="H21" i="1" s="1"/>
  <c r="G20" i="1"/>
  <c r="H20" i="1" s="1"/>
  <c r="G19" i="1"/>
  <c r="H19" i="1" s="1"/>
  <c r="G18" i="1"/>
  <c r="G17" i="1"/>
  <c r="H17" i="1" s="1"/>
  <c r="D16" i="1"/>
  <c r="G15" i="1"/>
  <c r="H15" i="1" s="1"/>
  <c r="G14" i="1"/>
  <c r="H14" i="1" s="1"/>
  <c r="G13" i="1"/>
  <c r="H13" i="1" s="1"/>
  <c r="G12" i="1"/>
  <c r="H12" i="1" s="1"/>
  <c r="G11" i="1"/>
  <c r="H11" i="1" s="1"/>
  <c r="G10" i="1"/>
  <c r="G8" i="1"/>
  <c r="H8" i="1" s="1"/>
  <c r="G7" i="1"/>
  <c r="H7" i="1" s="1"/>
  <c r="G6" i="1"/>
  <c r="H6" i="1" s="1"/>
  <c r="G5" i="1"/>
  <c r="D4" i="1"/>
  <c r="K3" i="3" l="1"/>
  <c r="G23" i="1"/>
  <c r="G4" i="1"/>
  <c r="G31" i="1"/>
  <c r="G16" i="1"/>
  <c r="H10" i="1"/>
  <c r="H9" i="1" s="1"/>
  <c r="G9" i="1"/>
  <c r="G38" i="1"/>
  <c r="D46" i="1"/>
  <c r="C4" i="3" s="1"/>
  <c r="H38" i="1"/>
  <c r="H5" i="1"/>
  <c r="H4" i="1" s="1"/>
  <c r="H18" i="1"/>
  <c r="H16" i="1" s="1"/>
  <c r="H32" i="1"/>
  <c r="H31" i="1" s="1"/>
  <c r="H24" i="1"/>
  <c r="H23" i="1" s="1"/>
  <c r="C6" i="3" l="1"/>
  <c r="I6" i="3"/>
  <c r="G46" i="1"/>
  <c r="D4" i="3" s="1"/>
  <c r="H46" i="1"/>
  <c r="J4" i="3" l="1"/>
  <c r="E4" i="3"/>
  <c r="D5" i="3"/>
  <c r="K4" i="3" l="1"/>
  <c r="J5" i="3"/>
  <c r="J6" i="3" s="1"/>
  <c r="E5" i="3"/>
  <c r="K5" i="3" s="1"/>
  <c r="D6" i="3"/>
  <c r="E6" i="3" l="1"/>
  <c r="K6" i="3"/>
</calcChain>
</file>

<file path=xl/sharedStrings.xml><?xml version="1.0" encoding="utf-8"?>
<sst xmlns="http://schemas.openxmlformats.org/spreadsheetml/2006/main" count="1997" uniqueCount="273">
  <si>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</si>
  <si>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</si>
  <si>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</si>
  <si>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</si>
  <si>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</si>
  <si>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</si>
  <si>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</si>
  <si>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სოციალური მუშაკი</t>
  </si>
  <si>
    <t>სოციალური მუშაკი</t>
  </si>
  <si>
    <t>უფროსი სპეციალისტი</t>
  </si>
  <si>
    <t>სპეციალისტი</t>
  </si>
  <si>
    <t>ფსიქოლოგი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</si>
  <si>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</si>
  <si>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</si>
  <si>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</si>
  <si>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</si>
  <si>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</si>
  <si>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</si>
  <si>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</si>
  <si>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</si>
  <si>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</si>
  <si>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სამმართველოს უფროსი</t>
  </si>
  <si>
    <t>მთავარი სპეციალისტი</t>
  </si>
  <si>
    <t>საზოგადოებრივი მისაღები (სამმართველო)</t>
  </si>
  <si>
    <t xml:space="preserve">სამმართველოს უფროსი </t>
  </si>
  <si>
    <t>კონტროლის დეპარტამენტი</t>
  </si>
  <si>
    <t>დეპარტამენტის უფროსი</t>
  </si>
  <si>
    <t>დეპარტამენტის უფროსის მოადგილე</t>
  </si>
  <si>
    <t>საარსებო(ფულადი)შემწეობის დანიშვნა–ცვლილებების კანონიერების კონტროლის სამმართველო</t>
  </si>
  <si>
    <t>მეურვეობა-მზრუნველობისა და სოციალური პროგრამების კონტროლის სამმართველო</t>
  </si>
  <si>
    <t>სახელმწიფო გასაცემლების დანიშვნა–ცვლილების მართლზომიერებისა და ფინანსური კონტროლის სამმართველო</t>
  </si>
  <si>
    <t>ჯანმრთელობის დაცვის პროგრამების კონტროლის სამმართველო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</si>
  <si>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</si>
  <si>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</si>
  <si>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</si>
  <si>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</si>
  <si>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სოციალური დახმარებების ადმინისტრირების დეპარტამენტი</t>
  </si>
  <si>
    <t>სოციალური დახმარების სამმართველო</t>
  </si>
  <si>
    <t xml:space="preserve">ექსპერტ-კონსულტანტი </t>
  </si>
  <si>
    <t>სახელმწიფო გასაცემლების დეპარტამენტი</t>
  </si>
  <si>
    <t>საპენსიო უზრუნველყოფის სამმართველო</t>
  </si>
  <si>
    <t>საინფორმაციო სისტემების ადმინისტრირების სამმართველო</t>
  </si>
  <si>
    <t>საინფორმაციო სისტემების  ტესტირების, დანერგვის და კონსულტაციების სამმართველო</t>
  </si>
  <si>
    <t>მეურვეობა-მზრუნველობისა და სოციალური პროგრამების დეპარტამენტი</t>
  </si>
  <si>
    <t>სოციალური პროგრამების სამმართველო</t>
  </si>
  <si>
    <t>მეურვეობისა და მზრუნველობის სამმართველო</t>
  </si>
  <si>
    <t>ბავშვთა და ოჯახში ძალადობის ადმინისტრირების სამმართველო</t>
  </si>
  <si>
    <t>საყოველთაო ჯანმრთელობის დაცვის მართვის დეპარტამენტი</t>
  </si>
  <si>
    <t>პირველადი დოკუმენტაციის მართვის სამმართველო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</si>
  <si>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</si>
  <si>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</si>
  <si>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</si>
  <si>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</si>
  <si>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</si>
  <si>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</si>
  <si>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მოსახლეობის სპეციფიკური მედიკამენტებით უზრუნველყოფის სამმართველო</t>
  </si>
  <si>
    <t>C ჰეპატიტის მართვის სამმართველო</t>
  </si>
  <si>
    <t>ეკონომიკური დეპარტამენტი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</si>
  <si>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</si>
  <si>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</si>
  <si>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</si>
  <si>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</si>
  <si>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</si>
  <si>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ადამიანური რესურსების სამმართველო</t>
  </si>
  <si>
    <t>არქივი</t>
  </si>
  <si>
    <t>ორგანიზაციული უზრუნველყოფის სამმართველო</t>
  </si>
  <si>
    <t>ლოჯისტიკის დეპარტამენტი</t>
  </si>
  <si>
    <t>სამეურნეო უზრუნველყოფის სამმართველო</t>
  </si>
  <si>
    <t>ექსპერტ-კონსულტანტი</t>
  </si>
  <si>
    <t>დასაქმების პროგრამების დეპარტამენტი</t>
  </si>
  <si>
    <t>დასაქმების მაძიებელთა აღრიცხვის სამმართველო</t>
  </si>
  <si>
    <t>დასაქმების პროგრამების სამმართველო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</si>
  <si>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</si>
  <si>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</si>
  <si>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სტატისტიკისა და ანალიზის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</si>
  <si>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</si>
  <si>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</si>
  <si>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</si>
  <si>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</si>
  <si>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</si>
  <si>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</si>
  <si>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</si>
  <si>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</si>
  <si>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</si>
  <si>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</si>
  <si>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</si>
  <si>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</si>
  <si>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</si>
  <si>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</si>
  <si>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</si>
  <si>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</si>
  <si>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</si>
  <si>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</si>
  <si>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</si>
  <si>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</si>
  <si>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</si>
  <si>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</si>
  <si>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</si>
  <si>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</si>
  <si>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</si>
  <si>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</si>
  <si>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</si>
  <si>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</si>
  <si>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</si>
  <si>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</si>
  <si>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</si>
  <si>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</si>
  <si>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</si>
  <si>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</si>
  <si>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</si>
  <si>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</si>
  <si>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</si>
  <si>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</si>
  <si>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</si>
  <si>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</si>
  <si>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</si>
  <si>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</si>
  <si>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</si>
  <si>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</si>
  <si>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</si>
  <si>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</si>
  <si>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</si>
  <si>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</si>
  <si>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</si>
  <si>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</si>
  <si>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</si>
  <si>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</si>
  <si>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</si>
  <si>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</si>
  <si>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</si>
  <si>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</si>
  <si>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</si>
  <si>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</si>
  <si>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</si>
  <si>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</si>
  <si>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</si>
  <si>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</si>
  <si>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</si>
  <si>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</si>
  <si>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</si>
  <si>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</si>
  <si>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</si>
  <si>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</si>
  <si>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</si>
  <si>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</si>
  <si>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</si>
  <si>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</si>
  <si>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</si>
  <si>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</si>
  <si>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</si>
  <si>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</si>
  <si>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</si>
  <si>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</si>
  <si>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</si>
  <si>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</si>
  <si>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</si>
  <si>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</si>
  <si>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</si>
  <si>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</si>
  <si>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</si>
  <si>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</si>
  <si>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</si>
  <si>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</si>
  <si>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</si>
  <si>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</si>
  <si>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</si>
  <si>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სოციალური პროგრამების ადმინისტრირების სამმართველო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</si>
  <si>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</si>
  <si>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</si>
  <si>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</si>
  <si>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</si>
  <si>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</si>
  <si>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</si>
  <si>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</si>
  <si>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</si>
  <si>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</si>
  <si>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</si>
  <si>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</si>
  <si>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</si>
  <si>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</si>
  <si>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შიდა აუდიტის სამსახური</t>
  </si>
  <si>
    <t>რეგისტრაციის სამმართველო</t>
  </si>
  <si>
    <t>სამმართველოს უფროსის მოადგილე</t>
  </si>
  <si>
    <t>სოციალურ საკითხთა და განსახლების სამმართველო</t>
  </si>
  <si>
    <t>საცხოვრებელი ფართის მიღების თაობაზე განაცხადის მიღებისა და წინასწარი შეფასების სამმართველო</t>
  </si>
  <si>
    <t>საცხოვრებელი ფართის მიღების თაობაზე განაცხადის შეფასების მონიტორინგის სამმართველო</t>
  </si>
  <si>
    <t>უძრავი ქონების რესტიტუციის სამმართველო</t>
  </si>
  <si>
    <t>დევნილთა და ეკომიგრანტთა პროგრამების ადმინისტრირების დეპარტამენტი</t>
  </si>
  <si>
    <t>სამსახურის უფროსის მოადგილე</t>
  </si>
  <si>
    <t>აპარატის უფროსის მოადგილე</t>
  </si>
  <si>
    <t>ტექნიკური მომსახურების სამმართველო</t>
  </si>
  <si>
    <t>სსიპ-სოციალური მომსახურების სააგენტოს ცენტრალური აპარატის 2019 წლის საშტატო ნუსხა და თანამდებობრივი სარგო</t>
  </si>
  <si>
    <t>სსიპ-სოციალური მომსახურების სააგენტოს 2019 წლის ნაერთი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</si>
  <si>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2019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</si>
  <si>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2019 წლის საშტატო ნუსხა და თანამდებობრივი სარგო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</si>
  <si>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</si>
  <si>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</si>
  <si>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</si>
  <si>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</si>
  <si>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</si>
  <si>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</si>
  <si>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</si>
  <si>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</si>
  <si>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</si>
  <si>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</si>
  <si>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</si>
  <si>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</si>
  <si>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</si>
  <si>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</si>
  <si>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</si>
  <si>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</si>
  <si>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</si>
  <si>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</si>
  <si>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</si>
  <si>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</si>
  <si>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რეალური ოპტიმიზაცია</t>
  </si>
  <si>
    <t>დასაქმება</t>
  </si>
  <si>
    <t>დევნილები</t>
  </si>
  <si>
    <t>თანამდებობრივი წელიწადში (ლარი)</t>
  </si>
  <si>
    <t>გადახრა</t>
  </si>
  <si>
    <t>პროექტი 2020</t>
  </si>
  <si>
    <t>აპარატის 20 %</t>
  </si>
  <si>
    <t>მცირდება</t>
  </si>
  <si>
    <t>ნაერთი</t>
  </si>
  <si>
    <t>a</t>
  </si>
  <si>
    <t>სოციალური მუშაკი (ტრეფიკინგი)</t>
  </si>
  <si>
    <t>t</t>
  </si>
  <si>
    <t>ფსიქოლოგი (ტრეფიკინგი)</t>
  </si>
  <si>
    <t>უფროსი სოციალური მუშაკი (ტრეფიკინგი)</t>
  </si>
  <si>
    <t>სპეციალისტი (ტრეფიკინგი)</t>
  </si>
  <si>
    <t>ცენტრის უფროსის მოადგილე (ტრეფიკინგი)</t>
  </si>
  <si>
    <t>აჭარის ა/რ სოციალური მომსახურების ცენტრი</t>
  </si>
  <si>
    <t>ცენტრის უფროსის მოადგილე  (ტრეფიკინგი)</t>
  </si>
  <si>
    <t>რეგიონები</t>
  </si>
  <si>
    <t xml:space="preserve"> </t>
  </si>
  <si>
    <t>სერვის ცენტრის უფროსი</t>
  </si>
  <si>
    <t>ცენტრის უფროსის მოადგილე</t>
  </si>
  <si>
    <t>თბილისი</t>
  </si>
  <si>
    <t>მატერიალურ - ტექნიკური უზრუნველყოფის სამსახური</t>
  </si>
  <si>
    <t>ანალიტიკოსი</t>
  </si>
  <si>
    <t>სტატისტიკის, საინფორმაციო სისტემების მართვისა და ანალიტიკის სამსახური</t>
  </si>
  <si>
    <t>სახელმწიფო შესყიდვების სამსახური</t>
  </si>
  <si>
    <t>მოქალაქეთა მისაღები (სამმართველო)</t>
  </si>
  <si>
    <t>ადამიანური რესურსების მართვის სამმართველო</t>
  </si>
  <si>
    <t>ორგანიზაციული უზრუნველყოფისა და საქმისწარმოების სამმართველო</t>
  </si>
  <si>
    <t>ფინანსური რესურსების მართვის, ანგარიშგებისა და ბუღალტრული აღრიცხვის სამმართველო</t>
  </si>
  <si>
    <t>C ჰეპატიტის მართვისა და მედიკამენტებით უზრუნველყოფის სამმართველო</t>
  </si>
  <si>
    <t>შემთხვევების ადმინისტრირების სამმართველო</t>
  </si>
  <si>
    <t>ხელშეკრულების მართვის სამმართველო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</si>
  <si>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</si>
  <si>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ფასწარმოქმნის, ანაზღაურებისა და გადახდის მეთოდების სამმართველო</t>
  </si>
  <si>
    <t>შეფასებისა და დაგეგმვის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</si>
  <si>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</si>
  <si>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სოციალური დახმარებისა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</si>
  <si>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სახელმწიფო გასაცემლების ადმინისტრირების სამმართველო</t>
  </si>
  <si>
    <t>სახელმწიფო გასაცემლებისა და სოციალური პროგრამების ადმინისტრირების დეპარტამენტი</t>
  </si>
  <si>
    <t>უფროსი სპეციალისტი (ტრეფიკინგი)</t>
  </si>
  <si>
    <t>მთავარი სპეციალისტი (ტრეფიკინგი)</t>
  </si>
  <si>
    <t>ინსპექტირების სამმართველო</t>
  </si>
  <si>
    <t>შიდა აუდიტის სამმართველო</t>
  </si>
  <si>
    <t>შიდა აუდიტისა და ინსპექტირების დეპარტამენტი</t>
  </si>
  <si>
    <t>პერსონალურ მონაცემთა დაცვის ინსპექტორი</t>
  </si>
  <si>
    <t>ინფორმაციული უსაფრთხოების მენეჯერი</t>
  </si>
  <si>
    <t>დირექტორის მოადგილის თანაშემწე</t>
  </si>
  <si>
    <t>დირექტორის თანაშემწე</t>
  </si>
  <si>
    <t>კანცელარია</t>
  </si>
  <si>
    <t>საზოგადოებრივი მისაღები</t>
  </si>
  <si>
    <t>ჯანდაცვა</t>
  </si>
  <si>
    <t xml:space="preserve">საარსებო </t>
  </si>
  <si>
    <t>საპენსიო</t>
  </si>
  <si>
    <t>ემატება</t>
  </si>
  <si>
    <t>სსიპ-სოციალური მომსახურების სააგენტო 2020 პროექტი</t>
  </si>
  <si>
    <t>რეგულირება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</si>
</sst>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Calibri"/>
      <family val="2"/>
      <scheme val="minor"/>
    </font>
    <font>
      <b/>
      <sz val="11"/>
      <name val="AcadNusx"/>
    </font>
    <font>
      <sz val="11"/>
      <name val="AcadNusx"/>
    </font>
    <font>
      <b/>
      <sz val="11"/>
      <color rgb="FFFF0000"/>
      <name val="AcadNusx"/>
    </font>
    <font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0"/>
      <name val="Calibri"/>
      <family val="2"/>
      <charset val="204"/>
      <scheme val="minor"/>
    </font>
    <font>
      <b/>
      <sz val="11"/>
      <name val="Sylfaen"/>
      <family val="1"/>
    </font>
    <font>
      <sz val="11"/>
      <color rgb="FFFF0000"/>
      <name val="Sylfaen"/>
      <family val="1"/>
      <charset val="204"/>
    </font>
    <font>
      <sz val="1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  <charset val="204"/>
    </font>
    <font>
      <b/>
      <sz val="14"/>
      <name val="Sylfaen"/>
      <family val="1"/>
    </font>
    <font>
      <sz val="11"/>
      <color rgb="FF9C0006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  <xf numFmtId="0" fontId="26" fillId="7" borderId="0" applyNumberFormat="0" applyBorder="0" applyAlignment="0" applyProtection="0"/>
    <xf numFmtId="0" fontId="27" fillId="0" borderId="0"/>
    <xf numFmtId="0" fontId="28" fillId="0" borderId="0"/>
    <xf numFmtId="0" fontId="28" fillId="0" borderId="0"/>
    <xf numFmtId="0" fontId="1" fillId="0" borderId="0"/>
  </cellStyleXfs>
  <cellXfs count="309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5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8" fillId="4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8" fillId="2" borderId="1" xfId="2" applyNumberFormat="1" applyFont="1" applyFill="1" applyBorder="1" applyAlignment="1">
      <alignment horizontal="left" wrapText="1"/>
    </xf>
    <xf numFmtId="1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/>
    <xf numFmtId="2" fontId="9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/>
    <xf numFmtId="0" fontId="11" fillId="0" borderId="0" xfId="1" applyFont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4" fontId="10" fillId="2" borderId="1" xfId="2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left" vertical="center"/>
    </xf>
    <xf numFmtId="1" fontId="10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1" fontId="10" fillId="6" borderId="1" xfId="2" applyNumberFormat="1" applyFont="1" applyFill="1" applyBorder="1" applyAlignment="1">
      <alignment horizontal="center" vertical="center"/>
    </xf>
    <xf numFmtId="4" fontId="10" fillId="6" borderId="1" xfId="2" applyNumberFormat="1" applyFont="1" applyFill="1" applyBorder="1" applyAlignment="1">
      <alignment horizontal="center" vertical="center"/>
    </xf>
    <xf numFmtId="4" fontId="10" fillId="6" borderId="1" xfId="3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/>
    </xf>
    <xf numFmtId="49" fontId="8" fillId="0" borderId="1" xfId="1" applyNumberFormat="1" applyFont="1" applyFill="1" applyBorder="1" applyAlignment="1">
      <alignment vertical="center" wrapText="1"/>
    </xf>
    <xf numFmtId="49" fontId="8" fillId="6" borderId="1" xfId="1" applyNumberFormat="1" applyFont="1" applyFill="1" applyBorder="1" applyAlignment="1">
      <alignment vertical="center" wrapText="1"/>
    </xf>
    <xf numFmtId="0" fontId="11" fillId="0" borderId="1" xfId="2" applyFont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3" fontId="3" fillId="0" borderId="0" xfId="1" applyNumberFormat="1" applyFont="1" applyBorder="1" applyAlignment="1">
      <alignment vertical="top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left" vertical="center" wrapText="1"/>
    </xf>
    <xf numFmtId="1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5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49" fontId="8" fillId="3" borderId="1" xfId="4" applyNumberFormat="1" applyFont="1" applyFill="1" applyBorder="1" applyAlignment="1">
      <alignment horizontal="left" vertical="center" wrapText="1"/>
    </xf>
    <xf numFmtId="1" fontId="10" fillId="3" borderId="1" xfId="4" applyNumberFormat="1" applyFont="1" applyFill="1" applyBorder="1" applyAlignment="1">
      <alignment horizontal="center" vertical="center"/>
    </xf>
    <xf numFmtId="2" fontId="10" fillId="3" borderId="1" xfId="4" applyNumberFormat="1" applyFont="1" applyFill="1" applyBorder="1" applyAlignment="1">
      <alignment horizontal="center" vertical="center"/>
    </xf>
    <xf numFmtId="4" fontId="10" fillId="3" borderId="1" xfId="4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3" fontId="12" fillId="0" borderId="4" xfId="6" applyNumberFormat="1" applyFont="1" applyBorder="1" applyAlignment="1">
      <alignment horizontal="center" vertical="center"/>
    </xf>
    <xf numFmtId="3" fontId="10" fillId="0" borderId="4" xfId="6" applyNumberFormat="1" applyFont="1" applyBorder="1" applyAlignment="1">
      <alignment horizontal="center" vertical="center"/>
    </xf>
    <xf numFmtId="3" fontId="9" fillId="0" borderId="4" xfId="6" applyNumberFormat="1" applyFont="1" applyBorder="1" applyAlignment="1">
      <alignment horizontal="center" vertical="center"/>
    </xf>
    <xf numFmtId="3" fontId="9" fillId="0" borderId="5" xfId="6" applyNumberFormat="1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4" fontId="13" fillId="0" borderId="0" xfId="1" applyNumberFormat="1" applyFont="1" applyFill="1" applyBorder="1" applyAlignment="1">
      <alignment horizontal="right" vertical="center"/>
    </xf>
    <xf numFmtId="4" fontId="13" fillId="0" borderId="0" xfId="3" applyNumberFormat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 wrapText="1"/>
    </xf>
    <xf numFmtId="4" fontId="13" fillId="0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top"/>
    </xf>
    <xf numFmtId="0" fontId="14" fillId="0" borderId="0" xfId="1" applyFont="1" applyFill="1" applyBorder="1" applyAlignment="1">
      <alignment horizontal="center" vertical="top"/>
    </xf>
    <xf numFmtId="0" fontId="14" fillId="0" borderId="0" xfId="1" applyFont="1" applyBorder="1" applyAlignment="1">
      <alignment vertical="top" wrapText="1"/>
    </xf>
    <xf numFmtId="0" fontId="11" fillId="8" borderId="9" xfId="1" applyFont="1" applyFill="1" applyBorder="1" applyAlignment="1">
      <alignment vertical="top"/>
    </xf>
    <xf numFmtId="0" fontId="14" fillId="8" borderId="10" xfId="1" applyFont="1" applyFill="1" applyBorder="1" applyAlignment="1">
      <alignment vertical="center"/>
    </xf>
    <xf numFmtId="4" fontId="13" fillId="8" borderId="10" xfId="1" applyNumberFormat="1" applyFont="1" applyFill="1" applyBorder="1" applyAlignment="1">
      <alignment horizontal="center" vertical="center"/>
    </xf>
    <xf numFmtId="0" fontId="13" fillId="8" borderId="10" xfId="1" applyFont="1" applyFill="1" applyBorder="1" applyAlignment="1">
      <alignment vertical="center"/>
    </xf>
    <xf numFmtId="4" fontId="13" fillId="8" borderId="10" xfId="1" applyNumberFormat="1" applyFont="1" applyFill="1" applyBorder="1" applyAlignment="1">
      <alignment horizontal="right" vertical="center"/>
    </xf>
    <xf numFmtId="3" fontId="10" fillId="8" borderId="10" xfId="6" applyNumberFormat="1" applyFont="1" applyFill="1" applyBorder="1" applyAlignment="1">
      <alignment horizontal="center" vertical="center"/>
    </xf>
    <xf numFmtId="0" fontId="8" fillId="8" borderId="10" xfId="6" applyFont="1" applyFill="1" applyBorder="1" applyAlignment="1">
      <alignment horizontal="left" vertical="center"/>
    </xf>
    <xf numFmtId="0" fontId="8" fillId="8" borderId="11" xfId="6" applyFont="1" applyFill="1" applyBorder="1" applyAlignment="1">
      <alignment horizontal="left" vertical="center"/>
    </xf>
    <xf numFmtId="0" fontId="11" fillId="8" borderId="12" xfId="1" applyFont="1" applyFill="1" applyBorder="1" applyAlignment="1">
      <alignment vertical="top"/>
    </xf>
    <xf numFmtId="4" fontId="14" fillId="8" borderId="0" xfId="1" applyNumberFormat="1" applyFont="1" applyFill="1" applyBorder="1" applyAlignment="1">
      <alignment vertical="center"/>
    </xf>
    <xf numFmtId="4" fontId="13" fillId="8" borderId="0" xfId="1" applyNumberFormat="1" applyFont="1" applyFill="1" applyBorder="1" applyAlignment="1">
      <alignment horizontal="center" vertical="center"/>
    </xf>
    <xf numFmtId="0" fontId="14" fillId="8" borderId="0" xfId="1" applyFont="1" applyFill="1" applyBorder="1" applyAlignment="1">
      <alignment vertical="center"/>
    </xf>
    <xf numFmtId="0" fontId="13" fillId="8" borderId="0" xfId="1" applyFont="1" applyFill="1" applyBorder="1" applyAlignment="1">
      <alignment vertical="center"/>
    </xf>
    <xf numFmtId="4" fontId="15" fillId="8" borderId="0" xfId="1" applyNumberFormat="1" applyFont="1" applyFill="1" applyBorder="1" applyAlignment="1">
      <alignment horizontal="center" vertical="center"/>
    </xf>
    <xf numFmtId="3" fontId="9" fillId="8" borderId="0" xfId="6" applyNumberFormat="1" applyFont="1" applyFill="1" applyBorder="1" applyAlignment="1">
      <alignment horizontal="center" vertical="center"/>
    </xf>
    <xf numFmtId="0" fontId="11" fillId="8" borderId="0" xfId="6" applyFont="1" applyFill="1" applyBorder="1" applyAlignment="1">
      <alignment vertical="center"/>
    </xf>
    <xf numFmtId="0" fontId="11" fillId="8" borderId="13" xfId="6" applyFont="1" applyFill="1" applyBorder="1" applyAlignment="1">
      <alignment horizontal="center" vertical="center"/>
    </xf>
    <xf numFmtId="4" fontId="13" fillId="8" borderId="12" xfId="1" applyNumberFormat="1" applyFont="1" applyFill="1" applyBorder="1" applyAlignment="1">
      <alignment horizontal="center" vertical="center"/>
    </xf>
    <xf numFmtId="1" fontId="8" fillId="8" borderId="0" xfId="1" applyNumberFormat="1" applyFont="1" applyFill="1" applyBorder="1" applyAlignment="1">
      <alignment horizontal="center" vertical="center" wrapText="1"/>
    </xf>
    <xf numFmtId="0" fontId="8" fillId="8" borderId="0" xfId="6" applyFont="1" applyFill="1" applyBorder="1" applyAlignment="1">
      <alignment horizontal="center" vertical="center" wrapText="1"/>
    </xf>
    <xf numFmtId="0" fontId="8" fillId="8" borderId="13" xfId="6" applyFont="1" applyFill="1" applyBorder="1" applyAlignment="1">
      <alignment horizontal="center" vertical="center"/>
    </xf>
    <xf numFmtId="0" fontId="13" fillId="8" borderId="14" xfId="1" applyFont="1" applyFill="1" applyBorder="1" applyAlignment="1">
      <alignment vertical="center"/>
    </xf>
    <xf numFmtId="0" fontId="13" fillId="8" borderId="15" xfId="1" applyFont="1" applyFill="1" applyBorder="1" applyAlignment="1">
      <alignment vertical="center"/>
    </xf>
    <xf numFmtId="4" fontId="14" fillId="8" borderId="15" xfId="1" applyNumberFormat="1" applyFont="1" applyFill="1" applyBorder="1" applyAlignment="1">
      <alignment vertical="center"/>
    </xf>
    <xf numFmtId="0" fontId="14" fillId="8" borderId="15" xfId="1" applyFont="1" applyFill="1" applyBorder="1" applyAlignment="1">
      <alignment vertical="center"/>
    </xf>
    <xf numFmtId="4" fontId="13" fillId="8" borderId="15" xfId="1" applyNumberFormat="1" applyFont="1" applyFill="1" applyBorder="1" applyAlignment="1">
      <alignment horizontal="right" vertical="center"/>
    </xf>
    <xf numFmtId="0" fontId="8" fillId="8" borderId="15" xfId="1" applyFont="1" applyFill="1" applyBorder="1" applyAlignment="1">
      <alignment horizontal="center" vertical="center"/>
    </xf>
    <xf numFmtId="0" fontId="8" fillId="8" borderId="15" xfId="1" applyFont="1" applyFill="1" applyBorder="1" applyAlignment="1">
      <alignment vertical="center"/>
    </xf>
    <xf numFmtId="0" fontId="8" fillId="8" borderId="16" xfId="1" applyFont="1" applyFill="1" applyBorder="1" applyAlignment="1">
      <alignment vertical="center"/>
    </xf>
    <xf numFmtId="0" fontId="13" fillId="0" borderId="17" xfId="1" applyFont="1" applyFill="1" applyBorder="1" applyAlignment="1">
      <alignment vertical="center"/>
    </xf>
    <xf numFmtId="0" fontId="13" fillId="0" borderId="18" xfId="1" applyFont="1" applyFill="1" applyBorder="1" applyAlignment="1">
      <alignment vertical="center"/>
    </xf>
    <xf numFmtId="0" fontId="11" fillId="0" borderId="4" xfId="1" applyFont="1" applyFill="1" applyBorder="1" applyAlignment="1">
      <alignment vertical="top"/>
    </xf>
    <xf numFmtId="0" fontId="14" fillId="0" borderId="4" xfId="1" applyFont="1" applyFill="1" applyBorder="1" applyAlignment="1">
      <alignment vertical="center"/>
    </xf>
    <xf numFmtId="4" fontId="10" fillId="9" borderId="4" xfId="2" applyNumberFormat="1" applyFont="1" applyFill="1" applyBorder="1" applyAlignment="1">
      <alignment horizontal="center" vertical="center"/>
    </xf>
    <xf numFmtId="1" fontId="10" fillId="9" borderId="4" xfId="2" applyNumberFormat="1" applyFont="1" applyFill="1" applyBorder="1" applyAlignment="1">
      <alignment horizontal="center" vertical="center"/>
    </xf>
    <xf numFmtId="49" fontId="8" fillId="9" borderId="4" xfId="1" applyNumberFormat="1" applyFont="1" applyFill="1" applyBorder="1" applyAlignment="1">
      <alignment vertical="center" wrapText="1"/>
    </xf>
    <xf numFmtId="0" fontId="10" fillId="9" borderId="4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vertical="center"/>
    </xf>
    <xf numFmtId="0" fontId="11" fillId="4" borderId="4" xfId="1" applyFont="1" applyFill="1" applyBorder="1" applyAlignment="1">
      <alignment vertical="top"/>
    </xf>
    <xf numFmtId="0" fontId="14" fillId="4" borderId="4" xfId="1" applyFont="1" applyFill="1" applyBorder="1" applyAlignment="1">
      <alignment vertical="center"/>
    </xf>
    <xf numFmtId="4" fontId="9" fillId="4" borderId="4" xfId="3" applyNumberFormat="1" applyFont="1" applyFill="1" applyBorder="1" applyAlignment="1">
      <alignment horizontal="center" vertical="center"/>
    </xf>
    <xf numFmtId="2" fontId="9" fillId="4" borderId="4" xfId="2" applyNumberFormat="1" applyFont="1" applyFill="1" applyBorder="1" applyAlignment="1">
      <alignment horizontal="center" vertical="center"/>
    </xf>
    <xf numFmtId="1" fontId="9" fillId="4" borderId="4" xfId="2" applyNumberFormat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vertical="center" wrapText="1"/>
    </xf>
    <xf numFmtId="0" fontId="9" fillId="4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4" fontId="10" fillId="8" borderId="4" xfId="2" applyNumberFormat="1" applyFont="1" applyFill="1" applyBorder="1" applyAlignment="1">
      <alignment horizontal="center" vertical="center"/>
    </xf>
    <xf numFmtId="1" fontId="10" fillId="8" borderId="4" xfId="2" applyNumberFormat="1" applyFont="1" applyFill="1" applyBorder="1" applyAlignment="1">
      <alignment horizontal="center" vertical="center"/>
    </xf>
    <xf numFmtId="49" fontId="8" fillId="8" borderId="4" xfId="1" applyNumberFormat="1" applyFont="1" applyFill="1" applyBorder="1" applyAlignment="1">
      <alignment vertical="center" wrapText="1"/>
    </xf>
    <xf numFmtId="0" fontId="10" fillId="8" borderId="4" xfId="1" applyFont="1" applyFill="1" applyBorder="1" applyAlignment="1">
      <alignment horizontal="center" vertical="center"/>
    </xf>
    <xf numFmtId="4" fontId="9" fillId="0" borderId="4" xfId="3" applyNumberFormat="1" applyFont="1" applyFill="1" applyBorder="1" applyAlignment="1">
      <alignment horizontal="center" vertical="center"/>
    </xf>
    <xf numFmtId="2" fontId="9" fillId="0" borderId="4" xfId="2" applyNumberFormat="1" applyFont="1" applyFill="1" applyBorder="1" applyAlignment="1">
      <alignment horizontal="center" vertical="center"/>
    </xf>
    <xf numFmtId="1" fontId="9" fillId="0" borderId="4" xfId="2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 vertical="center"/>
    </xf>
    <xf numFmtId="4" fontId="10" fillId="0" borderId="4" xfId="3" applyNumberFormat="1" applyFont="1" applyFill="1" applyBorder="1" applyAlignment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vertical="center" wrapText="1"/>
    </xf>
    <xf numFmtId="0" fontId="10" fillId="0" borderId="4" xfId="1" applyFont="1" applyFill="1" applyBorder="1" applyAlignment="1">
      <alignment horizontal="center" vertical="center"/>
    </xf>
    <xf numFmtId="1" fontId="16" fillId="0" borderId="4" xfId="2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4" fontId="10" fillId="8" borderId="4" xfId="3" applyNumberFormat="1" applyFont="1" applyFill="1" applyBorder="1" applyAlignment="1">
      <alignment horizontal="center" vertical="center"/>
    </xf>
    <xf numFmtId="4" fontId="9" fillId="8" borderId="4" xfId="3" applyNumberFormat="1" applyFont="1" applyFill="1" applyBorder="1" applyAlignment="1">
      <alignment horizontal="center" vertical="center"/>
    </xf>
    <xf numFmtId="1" fontId="10" fillId="8" borderId="4" xfId="3" applyNumberFormat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vertical="center"/>
    </xf>
    <xf numFmtId="0" fontId="11" fillId="0" borderId="4" xfId="1" applyFont="1" applyFill="1" applyBorder="1" applyAlignment="1">
      <alignment horizontal="left" vertical="center" wrapText="1"/>
    </xf>
    <xf numFmtId="0" fontId="13" fillId="6" borderId="4" xfId="1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17" fillId="0" borderId="4" xfId="1" applyFont="1" applyFill="1" applyBorder="1" applyAlignment="1">
      <alignment vertical="top"/>
    </xf>
    <xf numFmtId="0" fontId="3" fillId="0" borderId="4" xfId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9" fillId="9" borderId="19" xfId="1" applyFont="1" applyFill="1" applyBorder="1" applyAlignment="1">
      <alignment horizontal="center" vertical="center"/>
    </xf>
    <xf numFmtId="0" fontId="19" fillId="9" borderId="20" xfId="1" applyFont="1" applyFill="1" applyBorder="1" applyAlignment="1">
      <alignment horizontal="center" vertical="center"/>
    </xf>
    <xf numFmtId="0" fontId="9" fillId="9" borderId="5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4" fontId="11" fillId="0" borderId="4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1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/>
    <xf numFmtId="4" fontId="10" fillId="9" borderId="4" xfId="3" applyNumberFormat="1" applyFont="1" applyFill="1" applyBorder="1" applyAlignment="1">
      <alignment horizontal="center" vertical="center"/>
    </xf>
    <xf numFmtId="0" fontId="8" fillId="9" borderId="4" xfId="2" applyFont="1" applyFill="1" applyBorder="1" applyAlignment="1">
      <alignment horizontal="left" vertical="center" wrapText="1"/>
    </xf>
    <xf numFmtId="0" fontId="8" fillId="9" borderId="4" xfId="1" applyFont="1" applyFill="1" applyBorder="1" applyAlignment="1">
      <alignment horizontal="center"/>
    </xf>
    <xf numFmtId="0" fontId="8" fillId="0" borderId="4" xfId="1" applyFont="1" applyFill="1" applyBorder="1" applyAlignment="1"/>
    <xf numFmtId="0" fontId="11" fillId="0" borderId="4" xfId="2" applyFont="1" applyFill="1" applyBorder="1" applyAlignment="1"/>
    <xf numFmtId="0" fontId="20" fillId="0" borderId="4" xfId="2" applyFont="1" applyFill="1" applyBorder="1" applyAlignment="1"/>
    <xf numFmtId="0" fontId="11" fillId="0" borderId="4" xfId="2" applyFont="1" applyFill="1" applyBorder="1" applyAlignment="1">
      <alignment horizontal="center"/>
    </xf>
    <xf numFmtId="0" fontId="11" fillId="0" borderId="4" xfId="2" applyFont="1" applyBorder="1" applyAlignment="1"/>
    <xf numFmtId="0" fontId="8" fillId="8" borderId="4" xfId="2" applyFont="1" applyFill="1" applyBorder="1" applyAlignment="1">
      <alignment horizontal="left" vertical="center" wrapText="1"/>
    </xf>
    <xf numFmtId="0" fontId="8" fillId="0" borderId="4" xfId="2" applyFont="1" applyFill="1" applyBorder="1" applyAlignment="1"/>
    <xf numFmtId="0" fontId="20" fillId="0" borderId="0" xfId="2" applyFont="1" applyFill="1" applyBorder="1" applyAlignment="1"/>
    <xf numFmtId="0" fontId="21" fillId="0" borderId="4" xfId="2" applyFont="1" applyFill="1" applyBorder="1" applyAlignment="1"/>
    <xf numFmtId="0" fontId="22" fillId="0" borderId="4" xfId="2" applyFont="1" applyFill="1" applyBorder="1" applyAlignment="1"/>
    <xf numFmtId="0" fontId="23" fillId="0" borderId="4" xfId="2" applyFont="1" applyFill="1" applyBorder="1" applyAlignment="1"/>
    <xf numFmtId="0" fontId="11" fillId="0" borderId="4" xfId="2" applyFont="1" applyBorder="1" applyAlignment="1">
      <alignment horizontal="center"/>
    </xf>
    <xf numFmtId="2" fontId="9" fillId="0" borderId="4" xfId="4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vertical="center" wrapText="1"/>
    </xf>
    <xf numFmtId="1" fontId="10" fillId="8" borderId="4" xfId="2" applyNumberFormat="1" applyFont="1" applyFill="1" applyBorder="1" applyAlignment="1">
      <alignment horizontal="left" vertical="center"/>
    </xf>
    <xf numFmtId="0" fontId="8" fillId="8" borderId="4" xfId="2" applyNumberFormat="1" applyFont="1" applyFill="1" applyBorder="1" applyAlignment="1">
      <alignment horizontal="left" wrapText="1"/>
    </xf>
    <xf numFmtId="0" fontId="17" fillId="0" borderId="0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horizontal="center" vertical="top" wrapText="1"/>
    </xf>
    <xf numFmtId="1" fontId="4" fillId="0" borderId="21" xfId="1" applyNumberFormat="1" applyFont="1" applyFill="1" applyBorder="1" applyAlignment="1">
      <alignment horizontal="center" vertical="center" wrapText="1"/>
    </xf>
    <xf numFmtId="2" fontId="4" fillId="0" borderId="21" xfId="1" applyNumberFormat="1" applyFont="1" applyFill="1" applyBorder="1" applyAlignment="1">
      <alignment horizontal="center" vertical="center" wrapText="1"/>
    </xf>
    <xf numFmtId="1" fontId="4" fillId="0" borderId="21" xfId="1" applyNumberFormat="1" applyFont="1" applyFill="1" applyBorder="1" applyAlignment="1">
      <alignment horizontal="left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top"/>
    </xf>
    <xf numFmtId="0" fontId="11" fillId="0" borderId="22" xfId="1" applyFont="1" applyFill="1" applyBorder="1" applyAlignment="1">
      <alignment horizontal="center" vertical="center"/>
    </xf>
    <xf numFmtId="4" fontId="11" fillId="0" borderId="22" xfId="1" applyNumberFormat="1" applyFont="1" applyFill="1" applyBorder="1" applyAlignment="1">
      <alignment horizontal="center" vertical="center"/>
    </xf>
    <xf numFmtId="2" fontId="11" fillId="0" borderId="22" xfId="1" applyNumberFormat="1" applyFont="1" applyFill="1" applyBorder="1" applyAlignment="1">
      <alignment horizontal="center" vertical="center"/>
    </xf>
    <xf numFmtId="1" fontId="11" fillId="0" borderId="22" xfId="1" applyNumberFormat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left" vertical="center" wrapText="1"/>
    </xf>
    <xf numFmtId="0" fontId="9" fillId="0" borderId="22" xfId="1" applyFont="1" applyFill="1" applyBorder="1" applyAlignment="1">
      <alignment horizontal="center" vertical="center"/>
    </xf>
    <xf numFmtId="4" fontId="10" fillId="9" borderId="4" xfId="4" applyNumberFormat="1" applyFont="1" applyFill="1" applyBorder="1" applyAlignment="1">
      <alignment horizontal="center" vertical="center"/>
    </xf>
    <xf numFmtId="1" fontId="10" fillId="9" borderId="4" xfId="4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vertical="top"/>
    </xf>
    <xf numFmtId="4" fontId="9" fillId="0" borderId="4" xfId="4" applyNumberFormat="1" applyFont="1" applyFill="1" applyBorder="1" applyAlignment="1">
      <alignment horizontal="center" vertical="center"/>
    </xf>
    <xf numFmtId="4" fontId="9" fillId="3" borderId="4" xfId="4" applyNumberFormat="1" applyFont="1" applyFill="1" applyBorder="1" applyAlignment="1">
      <alignment horizontal="center" vertical="center"/>
    </xf>
    <xf numFmtId="1" fontId="9" fillId="0" borderId="4" xfId="4" applyNumberFormat="1" applyFont="1" applyFill="1" applyBorder="1" applyAlignment="1">
      <alignment horizontal="center" vertical="center"/>
    </xf>
    <xf numFmtId="49" fontId="11" fillId="0" borderId="4" xfId="4" applyNumberFormat="1" applyFont="1" applyFill="1" applyBorder="1" applyAlignment="1">
      <alignment horizontal="left" vertical="center" wrapText="1"/>
    </xf>
    <xf numFmtId="4" fontId="10" fillId="0" borderId="4" xfId="4" applyNumberFormat="1" applyFont="1" applyFill="1" applyBorder="1" applyAlignment="1">
      <alignment horizontal="center" vertical="center"/>
    </xf>
    <xf numFmtId="2" fontId="10" fillId="0" borderId="4" xfId="4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>
      <alignment horizontal="center" vertical="center"/>
    </xf>
    <xf numFmtId="49" fontId="8" fillId="0" borderId="4" xfId="4" applyNumberFormat="1" applyFont="1" applyFill="1" applyBorder="1" applyAlignment="1">
      <alignment horizontal="left" vertical="center" wrapText="1"/>
    </xf>
    <xf numFmtId="4" fontId="10" fillId="8" borderId="4" xfId="4" applyNumberFormat="1" applyFont="1" applyFill="1" applyBorder="1" applyAlignment="1">
      <alignment horizontal="center" vertical="center"/>
    </xf>
    <xf numFmtId="2" fontId="10" fillId="8" borderId="4" xfId="4" applyNumberFormat="1" applyFont="1" applyFill="1" applyBorder="1" applyAlignment="1">
      <alignment horizontal="center" vertical="center"/>
    </xf>
    <xf numFmtId="1" fontId="10" fillId="8" borderId="4" xfId="4" applyNumberFormat="1" applyFont="1" applyFill="1" applyBorder="1" applyAlignment="1">
      <alignment horizontal="center" vertical="center"/>
    </xf>
    <xf numFmtId="4" fontId="9" fillId="8" borderId="4" xfId="4" applyNumberFormat="1" applyFont="1" applyFill="1" applyBorder="1" applyAlignment="1">
      <alignment horizontal="center" vertical="center"/>
    </xf>
    <xf numFmtId="49" fontId="8" fillId="8" borderId="4" xfId="4" applyNumberFormat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vertical="top"/>
    </xf>
    <xf numFmtId="49" fontId="11" fillId="3" borderId="4" xfId="4" applyNumberFormat="1" applyFont="1" applyFill="1" applyBorder="1" applyAlignment="1">
      <alignment horizontal="left" vertical="center" wrapText="1"/>
    </xf>
    <xf numFmtId="49" fontId="19" fillId="0" borderId="4" xfId="4" applyNumberFormat="1" applyFont="1" applyFill="1" applyBorder="1" applyAlignment="1">
      <alignment horizontal="left" vertical="center" wrapText="1"/>
    </xf>
    <xf numFmtId="2" fontId="9" fillId="3" borderId="4" xfId="4" applyNumberFormat="1" applyFont="1" applyFill="1" applyBorder="1" applyAlignment="1">
      <alignment horizontal="center" vertical="center"/>
    </xf>
    <xf numFmtId="1" fontId="10" fillId="3" borderId="4" xfId="4" applyNumberFormat="1" applyFont="1" applyFill="1" applyBorder="1" applyAlignment="1">
      <alignment horizontal="center" vertical="center"/>
    </xf>
    <xf numFmtId="0" fontId="13" fillId="8" borderId="4" xfId="2" applyFont="1" applyFill="1" applyBorder="1" applyAlignment="1">
      <alignment horizontal="left" vertical="center" wrapText="1"/>
    </xf>
    <xf numFmtId="49" fontId="19" fillId="0" borderId="4" xfId="4" applyNumberFormat="1" applyFont="1" applyFill="1" applyBorder="1" applyAlignment="1">
      <alignment vertical="top" wrapText="1"/>
    </xf>
    <xf numFmtId="4" fontId="10" fillId="3" borderId="4" xfId="4" applyNumberFormat="1" applyFont="1" applyFill="1" applyBorder="1" applyAlignment="1">
      <alignment horizontal="center" vertical="center"/>
    </xf>
    <xf numFmtId="2" fontId="10" fillId="3" borderId="4" xfId="4" applyNumberFormat="1" applyFont="1" applyFill="1" applyBorder="1" applyAlignment="1">
      <alignment horizontal="center" vertical="center"/>
    </xf>
    <xf numFmtId="0" fontId="24" fillId="8" borderId="4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vertical="top"/>
    </xf>
    <xf numFmtId="1" fontId="10" fillId="3" borderId="4" xfId="1" applyNumberFormat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vertical="top"/>
    </xf>
    <xf numFmtId="1" fontId="9" fillId="3" borderId="4" xfId="4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1" fontId="19" fillId="0" borderId="4" xfId="1" applyNumberFormat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top" wrapText="1"/>
    </xf>
    <xf numFmtId="0" fontId="19" fillId="0" borderId="0" xfId="1" applyFont="1" applyFill="1" applyBorder="1" applyAlignment="1">
      <alignment horizontal="center" vertical="top"/>
    </xf>
    <xf numFmtId="0" fontId="19" fillId="9" borderId="0" xfId="1" applyFont="1" applyFill="1" applyBorder="1" applyAlignment="1">
      <alignment horizontal="center" vertical="top"/>
    </xf>
    <xf numFmtId="0" fontId="11" fillId="10" borderId="0" xfId="1" applyFont="1" applyFill="1" applyBorder="1" applyAlignment="1">
      <alignment horizontal="center" vertical="top"/>
    </xf>
    <xf numFmtId="0" fontId="19" fillId="10" borderId="0" xfId="1" applyFont="1" applyFill="1" applyBorder="1" applyAlignment="1">
      <alignment horizontal="center" vertical="center"/>
    </xf>
    <xf numFmtId="0" fontId="25" fillId="10" borderId="0" xfId="1" applyFont="1" applyFill="1" applyBorder="1" applyAlignment="1">
      <alignment horizontal="center" vertical="center"/>
    </xf>
    <xf numFmtId="0" fontId="9" fillId="10" borderId="0" xfId="1" applyFont="1" applyFill="1" applyBorder="1" applyAlignment="1">
      <alignment horizontal="center" vertical="center"/>
    </xf>
    <xf numFmtId="3" fontId="10" fillId="0" borderId="0" xfId="6" applyNumberFormat="1" applyFont="1" applyBorder="1" applyAlignment="1">
      <alignment horizontal="center" vertical="center"/>
    </xf>
    <xf numFmtId="3" fontId="9" fillId="0" borderId="19" xfId="6" applyNumberFormat="1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 wrapText="1"/>
    </xf>
    <xf numFmtId="0" fontId="8" fillId="0" borderId="23" xfId="6" applyFont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/>
    </xf>
    <xf numFmtId="0" fontId="11" fillId="0" borderId="4" xfId="6" applyFont="1" applyBorder="1" applyAlignment="1">
      <alignment vertical="center"/>
    </xf>
    <xf numFmtId="0" fontId="11" fillId="0" borderId="4" xfId="6" applyFont="1" applyBorder="1" applyAlignment="1">
      <alignment vertical="center" wrapText="1"/>
    </xf>
    <xf numFmtId="0" fontId="8" fillId="0" borderId="4" xfId="6" applyFont="1" applyBorder="1" applyAlignment="1">
      <alignment horizontal="left" vertical="center"/>
    </xf>
    <xf numFmtId="0" fontId="8" fillId="0" borderId="0" xfId="6" applyFont="1" applyBorder="1" applyAlignment="1">
      <alignment horizontal="left" vertical="center"/>
    </xf>
    <xf numFmtId="0" fontId="9" fillId="0" borderId="0" xfId="1" applyFont="1" applyBorder="1" applyAlignment="1">
      <alignment vertical="top"/>
    </xf>
    <xf numFmtId="3" fontId="12" fillId="0" borderId="0" xfId="6" applyNumberFormat="1" applyFont="1" applyBorder="1" applyAlignment="1">
      <alignment horizontal="center" vertical="center"/>
    </xf>
    <xf numFmtId="3" fontId="10" fillId="0" borderId="0" xfId="6" applyNumberFormat="1" applyFont="1" applyBorder="1" applyAlignment="1">
      <alignment horizontal="left" vertical="center"/>
    </xf>
    <xf numFmtId="3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0" fontId="8" fillId="0" borderId="25" xfId="6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6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top" wrapText="1"/>
    </xf>
  </cellXfs>
  <cellStyles count="13">
    <cellStyle name="Bad 2" xfId="8"/>
    <cellStyle name="Comma 2" xfId="5"/>
    <cellStyle name="Comma 5 2" xfId="4"/>
    <cellStyle name="Comma 6" xfId="3"/>
    <cellStyle name="Normal" xfId="0" builtinId="0"/>
    <cellStyle name="Normal 102" xfId="9"/>
    <cellStyle name="Normal 2" xfId="7"/>
    <cellStyle name="Normal 2 2" xfId="1"/>
    <cellStyle name="Normal 2 2 2" xfId="10"/>
    <cellStyle name="Normal 2 3" xfId="11"/>
    <cellStyle name="Normal 3" xfId="6"/>
    <cellStyle name="Normal 4" xfId="12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1"/>
  <sheetViews>
    <sheetView view="pageBreakPreview" zoomScaleNormal="100" zoomScaleSheetLayoutView="100" workbookViewId="0">
      <selection activeCell="D5" sqref="D5"/>
    </sheetView>
  </sheetViews>
  <sheetFormatPr defaultColWidth="4.140625" defaultRowHeight="13.5" x14ac:dyDescent="0.25"/>
  <cols>
    <col min="1" max="1" width="6" style="3" customWidth="1"/>
    <col min="2" max="2" width="45.7109375" style="4" customWidth="1"/>
    <col min="3" max="3" width="15.42578125" style="5" customWidth="1"/>
    <col min="4" max="4" width="21" style="5" customWidth="1"/>
    <col min="5" max="5" width="20.7109375" style="5" customWidth="1"/>
    <col min="6" max="6" width="14.85546875" style="5" customWidth="1"/>
    <col min="7" max="7" width="20.85546875" style="5" customWidth="1"/>
    <col min="8" max="8" width="21.140625" style="5" customWidth="1"/>
    <col min="9" max="9" width="14.7109375" style="5" customWidth="1"/>
    <col min="10" max="10" width="24.5703125" style="5" customWidth="1"/>
    <col min="11" max="11" width="21.42578125" style="5" customWidth="1"/>
    <col min="12" max="218" width="9.140625" style="5" customWidth="1"/>
    <col min="219" max="231" width="4.140625" style="5"/>
    <col min="232" max="232" width="4.5703125" style="5" customWidth="1"/>
    <col min="233" max="233" width="57.85546875" style="5" customWidth="1"/>
    <col min="234" max="234" width="16.7109375" style="5" customWidth="1"/>
    <col min="235" max="235" width="17" style="5" customWidth="1"/>
    <col min="236" max="474" width="9.140625" style="5" customWidth="1"/>
    <col min="475" max="487" width="4.140625" style="5"/>
    <col min="488" max="488" width="4.5703125" style="5" customWidth="1"/>
    <col min="489" max="489" width="57.85546875" style="5" customWidth="1"/>
    <col min="490" max="490" width="16.7109375" style="5" customWidth="1"/>
    <col min="491" max="491" width="17" style="5" customWidth="1"/>
    <col min="492" max="730" width="9.140625" style="5" customWidth="1"/>
    <col min="731" max="743" width="4.140625" style="5"/>
    <col min="744" max="744" width="4.5703125" style="5" customWidth="1"/>
    <col min="745" max="745" width="57.85546875" style="5" customWidth="1"/>
    <col min="746" max="746" width="16.7109375" style="5" customWidth="1"/>
    <col min="747" max="747" width="17" style="5" customWidth="1"/>
    <col min="748" max="986" width="9.140625" style="5" customWidth="1"/>
    <col min="987" max="999" width="4.140625" style="5"/>
    <col min="1000" max="1000" width="4.5703125" style="5" customWidth="1"/>
    <col min="1001" max="1001" width="57.85546875" style="5" customWidth="1"/>
    <col min="1002" max="1002" width="16.7109375" style="5" customWidth="1"/>
    <col min="1003" max="1003" width="17" style="5" customWidth="1"/>
    <col min="1004" max="1242" width="9.140625" style="5" customWidth="1"/>
    <col min="1243" max="1255" width="4.140625" style="5"/>
    <col min="1256" max="1256" width="4.5703125" style="5" customWidth="1"/>
    <col min="1257" max="1257" width="57.85546875" style="5" customWidth="1"/>
    <col min="1258" max="1258" width="16.7109375" style="5" customWidth="1"/>
    <col min="1259" max="1259" width="17" style="5" customWidth="1"/>
    <col min="1260" max="1498" width="9.140625" style="5" customWidth="1"/>
    <col min="1499" max="1511" width="4.140625" style="5"/>
    <col min="1512" max="1512" width="4.5703125" style="5" customWidth="1"/>
    <col min="1513" max="1513" width="57.85546875" style="5" customWidth="1"/>
    <col min="1514" max="1514" width="16.7109375" style="5" customWidth="1"/>
    <col min="1515" max="1515" width="17" style="5" customWidth="1"/>
    <col min="1516" max="1754" width="9.140625" style="5" customWidth="1"/>
    <col min="1755" max="1767" width="4.140625" style="5"/>
    <col min="1768" max="1768" width="4.5703125" style="5" customWidth="1"/>
    <col min="1769" max="1769" width="57.85546875" style="5" customWidth="1"/>
    <col min="1770" max="1770" width="16.7109375" style="5" customWidth="1"/>
    <col min="1771" max="1771" width="17" style="5" customWidth="1"/>
    <col min="1772" max="2010" width="9.140625" style="5" customWidth="1"/>
    <col min="2011" max="2023" width="4.140625" style="5"/>
    <col min="2024" max="2024" width="4.5703125" style="5" customWidth="1"/>
    <col min="2025" max="2025" width="57.85546875" style="5" customWidth="1"/>
    <col min="2026" max="2026" width="16.7109375" style="5" customWidth="1"/>
    <col min="2027" max="2027" width="17" style="5" customWidth="1"/>
    <col min="2028" max="2266" width="9.140625" style="5" customWidth="1"/>
    <col min="2267" max="2279" width="4.140625" style="5"/>
    <col min="2280" max="2280" width="4.5703125" style="5" customWidth="1"/>
    <col min="2281" max="2281" width="57.85546875" style="5" customWidth="1"/>
    <col min="2282" max="2282" width="16.7109375" style="5" customWidth="1"/>
    <col min="2283" max="2283" width="17" style="5" customWidth="1"/>
    <col min="2284" max="2522" width="9.140625" style="5" customWidth="1"/>
    <col min="2523" max="2535" width="4.140625" style="5"/>
    <col min="2536" max="2536" width="4.5703125" style="5" customWidth="1"/>
    <col min="2537" max="2537" width="57.85546875" style="5" customWidth="1"/>
    <col min="2538" max="2538" width="16.7109375" style="5" customWidth="1"/>
    <col min="2539" max="2539" width="17" style="5" customWidth="1"/>
    <col min="2540" max="2778" width="9.140625" style="5" customWidth="1"/>
    <col min="2779" max="2791" width="4.140625" style="5"/>
    <col min="2792" max="2792" width="4.5703125" style="5" customWidth="1"/>
    <col min="2793" max="2793" width="57.85546875" style="5" customWidth="1"/>
    <col min="2794" max="2794" width="16.7109375" style="5" customWidth="1"/>
    <col min="2795" max="2795" width="17" style="5" customWidth="1"/>
    <col min="2796" max="3034" width="9.140625" style="5" customWidth="1"/>
    <col min="3035" max="3047" width="4.140625" style="5"/>
    <col min="3048" max="3048" width="4.5703125" style="5" customWidth="1"/>
    <col min="3049" max="3049" width="57.85546875" style="5" customWidth="1"/>
    <col min="3050" max="3050" width="16.7109375" style="5" customWidth="1"/>
    <col min="3051" max="3051" width="17" style="5" customWidth="1"/>
    <col min="3052" max="3290" width="9.140625" style="5" customWidth="1"/>
    <col min="3291" max="3303" width="4.140625" style="5"/>
    <col min="3304" max="3304" width="4.5703125" style="5" customWidth="1"/>
    <col min="3305" max="3305" width="57.85546875" style="5" customWidth="1"/>
    <col min="3306" max="3306" width="16.7109375" style="5" customWidth="1"/>
    <col min="3307" max="3307" width="17" style="5" customWidth="1"/>
    <col min="3308" max="3546" width="9.140625" style="5" customWidth="1"/>
    <col min="3547" max="3559" width="4.140625" style="5"/>
    <col min="3560" max="3560" width="4.5703125" style="5" customWidth="1"/>
    <col min="3561" max="3561" width="57.85546875" style="5" customWidth="1"/>
    <col min="3562" max="3562" width="16.7109375" style="5" customWidth="1"/>
    <col min="3563" max="3563" width="17" style="5" customWidth="1"/>
    <col min="3564" max="3802" width="9.140625" style="5" customWidth="1"/>
    <col min="3803" max="3815" width="4.140625" style="5"/>
    <col min="3816" max="3816" width="4.5703125" style="5" customWidth="1"/>
    <col min="3817" max="3817" width="57.85546875" style="5" customWidth="1"/>
    <col min="3818" max="3818" width="16.7109375" style="5" customWidth="1"/>
    <col min="3819" max="3819" width="17" style="5" customWidth="1"/>
    <col min="3820" max="4058" width="9.140625" style="5" customWidth="1"/>
    <col min="4059" max="4071" width="4.140625" style="5"/>
    <col min="4072" max="4072" width="4.5703125" style="5" customWidth="1"/>
    <col min="4073" max="4073" width="57.85546875" style="5" customWidth="1"/>
    <col min="4074" max="4074" width="16.7109375" style="5" customWidth="1"/>
    <col min="4075" max="4075" width="17" style="5" customWidth="1"/>
    <col min="4076" max="4314" width="9.140625" style="5" customWidth="1"/>
    <col min="4315" max="4327" width="4.140625" style="5"/>
    <col min="4328" max="4328" width="4.5703125" style="5" customWidth="1"/>
    <col min="4329" max="4329" width="57.85546875" style="5" customWidth="1"/>
    <col min="4330" max="4330" width="16.7109375" style="5" customWidth="1"/>
    <col min="4331" max="4331" width="17" style="5" customWidth="1"/>
    <col min="4332" max="4570" width="9.140625" style="5" customWidth="1"/>
    <col min="4571" max="4583" width="4.140625" style="5"/>
    <col min="4584" max="4584" width="4.5703125" style="5" customWidth="1"/>
    <col min="4585" max="4585" width="57.85546875" style="5" customWidth="1"/>
    <col min="4586" max="4586" width="16.7109375" style="5" customWidth="1"/>
    <col min="4587" max="4587" width="17" style="5" customWidth="1"/>
    <col min="4588" max="4826" width="9.140625" style="5" customWidth="1"/>
    <col min="4827" max="4839" width="4.140625" style="5"/>
    <col min="4840" max="4840" width="4.5703125" style="5" customWidth="1"/>
    <col min="4841" max="4841" width="57.85546875" style="5" customWidth="1"/>
    <col min="4842" max="4842" width="16.7109375" style="5" customWidth="1"/>
    <col min="4843" max="4843" width="17" style="5" customWidth="1"/>
    <col min="4844" max="5082" width="9.140625" style="5" customWidth="1"/>
    <col min="5083" max="5095" width="4.140625" style="5"/>
    <col min="5096" max="5096" width="4.5703125" style="5" customWidth="1"/>
    <col min="5097" max="5097" width="57.85546875" style="5" customWidth="1"/>
    <col min="5098" max="5098" width="16.7109375" style="5" customWidth="1"/>
    <col min="5099" max="5099" width="17" style="5" customWidth="1"/>
    <col min="5100" max="5338" width="9.140625" style="5" customWidth="1"/>
    <col min="5339" max="5351" width="4.140625" style="5"/>
    <col min="5352" max="5352" width="4.5703125" style="5" customWidth="1"/>
    <col min="5353" max="5353" width="57.85546875" style="5" customWidth="1"/>
    <col min="5354" max="5354" width="16.7109375" style="5" customWidth="1"/>
    <col min="5355" max="5355" width="17" style="5" customWidth="1"/>
    <col min="5356" max="5594" width="9.140625" style="5" customWidth="1"/>
    <col min="5595" max="5607" width="4.140625" style="5"/>
    <col min="5608" max="5608" width="4.5703125" style="5" customWidth="1"/>
    <col min="5609" max="5609" width="57.85546875" style="5" customWidth="1"/>
    <col min="5610" max="5610" width="16.7109375" style="5" customWidth="1"/>
    <col min="5611" max="5611" width="17" style="5" customWidth="1"/>
    <col min="5612" max="5850" width="9.140625" style="5" customWidth="1"/>
    <col min="5851" max="5863" width="4.140625" style="5"/>
    <col min="5864" max="5864" width="4.5703125" style="5" customWidth="1"/>
    <col min="5865" max="5865" width="57.85546875" style="5" customWidth="1"/>
    <col min="5866" max="5866" width="16.7109375" style="5" customWidth="1"/>
    <col min="5867" max="5867" width="17" style="5" customWidth="1"/>
    <col min="5868" max="6106" width="9.140625" style="5" customWidth="1"/>
    <col min="6107" max="6119" width="4.140625" style="5"/>
    <col min="6120" max="6120" width="4.5703125" style="5" customWidth="1"/>
    <col min="6121" max="6121" width="57.85546875" style="5" customWidth="1"/>
    <col min="6122" max="6122" width="16.7109375" style="5" customWidth="1"/>
    <col min="6123" max="6123" width="17" style="5" customWidth="1"/>
    <col min="6124" max="6362" width="9.140625" style="5" customWidth="1"/>
    <col min="6363" max="6375" width="4.140625" style="5"/>
    <col min="6376" max="6376" width="4.5703125" style="5" customWidth="1"/>
    <col min="6377" max="6377" width="57.85546875" style="5" customWidth="1"/>
    <col min="6378" max="6378" width="16.7109375" style="5" customWidth="1"/>
    <col min="6379" max="6379" width="17" style="5" customWidth="1"/>
    <col min="6380" max="6618" width="9.140625" style="5" customWidth="1"/>
    <col min="6619" max="6631" width="4.140625" style="5"/>
    <col min="6632" max="6632" width="4.5703125" style="5" customWidth="1"/>
    <col min="6633" max="6633" width="57.85546875" style="5" customWidth="1"/>
    <col min="6634" max="6634" width="16.7109375" style="5" customWidth="1"/>
    <col min="6635" max="6635" width="17" style="5" customWidth="1"/>
    <col min="6636" max="6874" width="9.140625" style="5" customWidth="1"/>
    <col min="6875" max="6887" width="4.140625" style="5"/>
    <col min="6888" max="6888" width="4.5703125" style="5" customWidth="1"/>
    <col min="6889" max="6889" width="57.85546875" style="5" customWidth="1"/>
    <col min="6890" max="6890" width="16.7109375" style="5" customWidth="1"/>
    <col min="6891" max="6891" width="17" style="5" customWidth="1"/>
    <col min="6892" max="7130" width="9.140625" style="5" customWidth="1"/>
    <col min="7131" max="7143" width="4.140625" style="5"/>
    <col min="7144" max="7144" width="4.5703125" style="5" customWidth="1"/>
    <col min="7145" max="7145" width="57.85546875" style="5" customWidth="1"/>
    <col min="7146" max="7146" width="16.7109375" style="5" customWidth="1"/>
    <col min="7147" max="7147" width="17" style="5" customWidth="1"/>
    <col min="7148" max="7386" width="9.140625" style="5" customWidth="1"/>
    <col min="7387" max="7399" width="4.140625" style="5"/>
    <col min="7400" max="7400" width="4.5703125" style="5" customWidth="1"/>
    <col min="7401" max="7401" width="57.85546875" style="5" customWidth="1"/>
    <col min="7402" max="7402" width="16.7109375" style="5" customWidth="1"/>
    <col min="7403" max="7403" width="17" style="5" customWidth="1"/>
    <col min="7404" max="7642" width="9.140625" style="5" customWidth="1"/>
    <col min="7643" max="7655" width="4.140625" style="5"/>
    <col min="7656" max="7656" width="4.5703125" style="5" customWidth="1"/>
    <col min="7657" max="7657" width="57.85546875" style="5" customWidth="1"/>
    <col min="7658" max="7658" width="16.7109375" style="5" customWidth="1"/>
    <col min="7659" max="7659" width="17" style="5" customWidth="1"/>
    <col min="7660" max="7898" width="9.140625" style="5" customWidth="1"/>
    <col min="7899" max="7911" width="4.140625" style="5"/>
    <col min="7912" max="7912" width="4.5703125" style="5" customWidth="1"/>
    <col min="7913" max="7913" width="57.85546875" style="5" customWidth="1"/>
    <col min="7914" max="7914" width="16.7109375" style="5" customWidth="1"/>
    <col min="7915" max="7915" width="17" style="5" customWidth="1"/>
    <col min="7916" max="8154" width="9.140625" style="5" customWidth="1"/>
    <col min="8155" max="8167" width="4.140625" style="5"/>
    <col min="8168" max="8168" width="4.5703125" style="5" customWidth="1"/>
    <col min="8169" max="8169" width="57.85546875" style="5" customWidth="1"/>
    <col min="8170" max="8170" width="16.7109375" style="5" customWidth="1"/>
    <col min="8171" max="8171" width="17" style="5" customWidth="1"/>
    <col min="8172" max="8410" width="9.140625" style="5" customWidth="1"/>
    <col min="8411" max="8423" width="4.140625" style="5"/>
    <col min="8424" max="8424" width="4.5703125" style="5" customWidth="1"/>
    <col min="8425" max="8425" width="57.85546875" style="5" customWidth="1"/>
    <col min="8426" max="8426" width="16.7109375" style="5" customWidth="1"/>
    <col min="8427" max="8427" width="17" style="5" customWidth="1"/>
    <col min="8428" max="8666" width="9.140625" style="5" customWidth="1"/>
    <col min="8667" max="8679" width="4.140625" style="5"/>
    <col min="8680" max="8680" width="4.5703125" style="5" customWidth="1"/>
    <col min="8681" max="8681" width="57.85546875" style="5" customWidth="1"/>
    <col min="8682" max="8682" width="16.7109375" style="5" customWidth="1"/>
    <col min="8683" max="8683" width="17" style="5" customWidth="1"/>
    <col min="8684" max="8922" width="9.140625" style="5" customWidth="1"/>
    <col min="8923" max="8935" width="4.140625" style="5"/>
    <col min="8936" max="8936" width="4.5703125" style="5" customWidth="1"/>
    <col min="8937" max="8937" width="57.85546875" style="5" customWidth="1"/>
    <col min="8938" max="8938" width="16.7109375" style="5" customWidth="1"/>
    <col min="8939" max="8939" width="17" style="5" customWidth="1"/>
    <col min="8940" max="9178" width="9.140625" style="5" customWidth="1"/>
    <col min="9179" max="9191" width="4.140625" style="5"/>
    <col min="9192" max="9192" width="4.5703125" style="5" customWidth="1"/>
    <col min="9193" max="9193" width="57.85546875" style="5" customWidth="1"/>
    <col min="9194" max="9194" width="16.7109375" style="5" customWidth="1"/>
    <col min="9195" max="9195" width="17" style="5" customWidth="1"/>
    <col min="9196" max="9434" width="9.140625" style="5" customWidth="1"/>
    <col min="9435" max="9447" width="4.140625" style="5"/>
    <col min="9448" max="9448" width="4.5703125" style="5" customWidth="1"/>
    <col min="9449" max="9449" width="57.85546875" style="5" customWidth="1"/>
    <col min="9450" max="9450" width="16.7109375" style="5" customWidth="1"/>
    <col min="9451" max="9451" width="17" style="5" customWidth="1"/>
    <col min="9452" max="9690" width="9.140625" style="5" customWidth="1"/>
    <col min="9691" max="9703" width="4.140625" style="5"/>
    <col min="9704" max="9704" width="4.5703125" style="5" customWidth="1"/>
    <col min="9705" max="9705" width="57.85546875" style="5" customWidth="1"/>
    <col min="9706" max="9706" width="16.7109375" style="5" customWidth="1"/>
    <col min="9707" max="9707" width="17" style="5" customWidth="1"/>
    <col min="9708" max="9946" width="9.140625" style="5" customWidth="1"/>
    <col min="9947" max="9959" width="4.140625" style="5"/>
    <col min="9960" max="9960" width="4.5703125" style="5" customWidth="1"/>
    <col min="9961" max="9961" width="57.85546875" style="5" customWidth="1"/>
    <col min="9962" max="9962" width="16.7109375" style="5" customWidth="1"/>
    <col min="9963" max="9963" width="17" style="5" customWidth="1"/>
    <col min="9964" max="10202" width="9.140625" style="5" customWidth="1"/>
    <col min="10203" max="10215" width="4.140625" style="5"/>
    <col min="10216" max="10216" width="4.5703125" style="5" customWidth="1"/>
    <col min="10217" max="10217" width="57.85546875" style="5" customWidth="1"/>
    <col min="10218" max="10218" width="16.7109375" style="5" customWidth="1"/>
    <col min="10219" max="10219" width="17" style="5" customWidth="1"/>
    <col min="10220" max="10458" width="9.140625" style="5" customWidth="1"/>
    <col min="10459" max="10471" width="4.140625" style="5"/>
    <col min="10472" max="10472" width="4.5703125" style="5" customWidth="1"/>
    <col min="10473" max="10473" width="57.85546875" style="5" customWidth="1"/>
    <col min="10474" max="10474" width="16.7109375" style="5" customWidth="1"/>
    <col min="10475" max="10475" width="17" style="5" customWidth="1"/>
    <col min="10476" max="10714" width="9.140625" style="5" customWidth="1"/>
    <col min="10715" max="10727" width="4.140625" style="5"/>
    <col min="10728" max="10728" width="4.5703125" style="5" customWidth="1"/>
    <col min="10729" max="10729" width="57.85546875" style="5" customWidth="1"/>
    <col min="10730" max="10730" width="16.7109375" style="5" customWidth="1"/>
    <col min="10731" max="10731" width="17" style="5" customWidth="1"/>
    <col min="10732" max="10970" width="9.140625" style="5" customWidth="1"/>
    <col min="10971" max="10983" width="4.140625" style="5"/>
    <col min="10984" max="10984" width="4.5703125" style="5" customWidth="1"/>
    <col min="10985" max="10985" width="57.85546875" style="5" customWidth="1"/>
    <col min="10986" max="10986" width="16.7109375" style="5" customWidth="1"/>
    <col min="10987" max="10987" width="17" style="5" customWidth="1"/>
    <col min="10988" max="11226" width="9.140625" style="5" customWidth="1"/>
    <col min="11227" max="11239" width="4.140625" style="5"/>
    <col min="11240" max="11240" width="4.5703125" style="5" customWidth="1"/>
    <col min="11241" max="11241" width="57.85546875" style="5" customWidth="1"/>
    <col min="11242" max="11242" width="16.7109375" style="5" customWidth="1"/>
    <col min="11243" max="11243" width="17" style="5" customWidth="1"/>
    <col min="11244" max="11482" width="9.140625" style="5" customWidth="1"/>
    <col min="11483" max="11495" width="4.140625" style="5"/>
    <col min="11496" max="11496" width="4.5703125" style="5" customWidth="1"/>
    <col min="11497" max="11497" width="57.85546875" style="5" customWidth="1"/>
    <col min="11498" max="11498" width="16.7109375" style="5" customWidth="1"/>
    <col min="11499" max="11499" width="17" style="5" customWidth="1"/>
    <col min="11500" max="11738" width="9.140625" style="5" customWidth="1"/>
    <col min="11739" max="11751" width="4.140625" style="5"/>
    <col min="11752" max="11752" width="4.5703125" style="5" customWidth="1"/>
    <col min="11753" max="11753" width="57.85546875" style="5" customWidth="1"/>
    <col min="11754" max="11754" width="16.7109375" style="5" customWidth="1"/>
    <col min="11755" max="11755" width="17" style="5" customWidth="1"/>
    <col min="11756" max="11994" width="9.140625" style="5" customWidth="1"/>
    <col min="11995" max="12007" width="4.140625" style="5"/>
    <col min="12008" max="12008" width="4.5703125" style="5" customWidth="1"/>
    <col min="12009" max="12009" width="57.85546875" style="5" customWidth="1"/>
    <col min="12010" max="12010" width="16.7109375" style="5" customWidth="1"/>
    <col min="12011" max="12011" width="17" style="5" customWidth="1"/>
    <col min="12012" max="12250" width="9.140625" style="5" customWidth="1"/>
    <col min="12251" max="12263" width="4.140625" style="5"/>
    <col min="12264" max="12264" width="4.5703125" style="5" customWidth="1"/>
    <col min="12265" max="12265" width="57.85546875" style="5" customWidth="1"/>
    <col min="12266" max="12266" width="16.7109375" style="5" customWidth="1"/>
    <col min="12267" max="12267" width="17" style="5" customWidth="1"/>
    <col min="12268" max="12506" width="9.140625" style="5" customWidth="1"/>
    <col min="12507" max="12519" width="4.140625" style="5"/>
    <col min="12520" max="12520" width="4.5703125" style="5" customWidth="1"/>
    <col min="12521" max="12521" width="57.85546875" style="5" customWidth="1"/>
    <col min="12522" max="12522" width="16.7109375" style="5" customWidth="1"/>
    <col min="12523" max="12523" width="17" style="5" customWidth="1"/>
    <col min="12524" max="12762" width="9.140625" style="5" customWidth="1"/>
    <col min="12763" max="12775" width="4.140625" style="5"/>
    <col min="12776" max="12776" width="4.5703125" style="5" customWidth="1"/>
    <col min="12777" max="12777" width="57.85546875" style="5" customWidth="1"/>
    <col min="12778" max="12778" width="16.7109375" style="5" customWidth="1"/>
    <col min="12779" max="12779" width="17" style="5" customWidth="1"/>
    <col min="12780" max="13018" width="9.140625" style="5" customWidth="1"/>
    <col min="13019" max="13031" width="4.140625" style="5"/>
    <col min="13032" max="13032" width="4.5703125" style="5" customWidth="1"/>
    <col min="13033" max="13033" width="57.85546875" style="5" customWidth="1"/>
    <col min="13034" max="13034" width="16.7109375" style="5" customWidth="1"/>
    <col min="13035" max="13035" width="17" style="5" customWidth="1"/>
    <col min="13036" max="13274" width="9.140625" style="5" customWidth="1"/>
    <col min="13275" max="13287" width="4.140625" style="5"/>
    <col min="13288" max="13288" width="4.5703125" style="5" customWidth="1"/>
    <col min="13289" max="13289" width="57.85546875" style="5" customWidth="1"/>
    <col min="13290" max="13290" width="16.7109375" style="5" customWidth="1"/>
    <col min="13291" max="13291" width="17" style="5" customWidth="1"/>
    <col min="13292" max="13530" width="9.140625" style="5" customWidth="1"/>
    <col min="13531" max="13543" width="4.140625" style="5"/>
    <col min="13544" max="13544" width="4.5703125" style="5" customWidth="1"/>
    <col min="13545" max="13545" width="57.85546875" style="5" customWidth="1"/>
    <col min="13546" max="13546" width="16.7109375" style="5" customWidth="1"/>
    <col min="13547" max="13547" width="17" style="5" customWidth="1"/>
    <col min="13548" max="13786" width="9.140625" style="5" customWidth="1"/>
    <col min="13787" max="13799" width="4.140625" style="5"/>
    <col min="13800" max="13800" width="4.5703125" style="5" customWidth="1"/>
    <col min="13801" max="13801" width="57.85546875" style="5" customWidth="1"/>
    <col min="13802" max="13802" width="16.7109375" style="5" customWidth="1"/>
    <col min="13803" max="13803" width="17" style="5" customWidth="1"/>
    <col min="13804" max="14042" width="9.140625" style="5" customWidth="1"/>
    <col min="14043" max="14055" width="4.140625" style="5"/>
    <col min="14056" max="14056" width="4.5703125" style="5" customWidth="1"/>
    <col min="14057" max="14057" width="57.85546875" style="5" customWidth="1"/>
    <col min="14058" max="14058" width="16.7109375" style="5" customWidth="1"/>
    <col min="14059" max="14059" width="17" style="5" customWidth="1"/>
    <col min="14060" max="14298" width="9.140625" style="5" customWidth="1"/>
    <col min="14299" max="14311" width="4.140625" style="5"/>
    <col min="14312" max="14312" width="4.5703125" style="5" customWidth="1"/>
    <col min="14313" max="14313" width="57.85546875" style="5" customWidth="1"/>
    <col min="14314" max="14314" width="16.7109375" style="5" customWidth="1"/>
    <col min="14315" max="14315" width="17" style="5" customWidth="1"/>
    <col min="14316" max="14554" width="9.140625" style="5" customWidth="1"/>
    <col min="14555" max="14567" width="4.140625" style="5"/>
    <col min="14568" max="14568" width="4.5703125" style="5" customWidth="1"/>
    <col min="14569" max="14569" width="57.85546875" style="5" customWidth="1"/>
    <col min="14570" max="14570" width="16.7109375" style="5" customWidth="1"/>
    <col min="14571" max="14571" width="17" style="5" customWidth="1"/>
    <col min="14572" max="14810" width="9.140625" style="5" customWidth="1"/>
    <col min="14811" max="14823" width="4.140625" style="5"/>
    <col min="14824" max="14824" width="4.5703125" style="5" customWidth="1"/>
    <col min="14825" max="14825" width="57.85546875" style="5" customWidth="1"/>
    <col min="14826" max="14826" width="16.7109375" style="5" customWidth="1"/>
    <col min="14827" max="14827" width="17" style="5" customWidth="1"/>
    <col min="14828" max="15066" width="9.140625" style="5" customWidth="1"/>
    <col min="15067" max="15079" width="4.140625" style="5"/>
    <col min="15080" max="15080" width="4.5703125" style="5" customWidth="1"/>
    <col min="15081" max="15081" width="57.85546875" style="5" customWidth="1"/>
    <col min="15082" max="15082" width="16.7109375" style="5" customWidth="1"/>
    <col min="15083" max="15083" width="17" style="5" customWidth="1"/>
    <col min="15084" max="15322" width="9.140625" style="5" customWidth="1"/>
    <col min="15323" max="15335" width="4.140625" style="5"/>
    <col min="15336" max="15336" width="4.5703125" style="5" customWidth="1"/>
    <col min="15337" max="15337" width="57.85546875" style="5" customWidth="1"/>
    <col min="15338" max="15338" width="16.7109375" style="5" customWidth="1"/>
    <col min="15339" max="15339" width="17" style="5" customWidth="1"/>
    <col min="15340" max="15578" width="9.140625" style="5" customWidth="1"/>
    <col min="15579" max="15591" width="4.140625" style="5"/>
    <col min="15592" max="15592" width="4.5703125" style="5" customWidth="1"/>
    <col min="15593" max="15593" width="57.85546875" style="5" customWidth="1"/>
    <col min="15594" max="15594" width="16.7109375" style="5" customWidth="1"/>
    <col min="15595" max="15595" width="17" style="5" customWidth="1"/>
    <col min="15596" max="15834" width="9.140625" style="5" customWidth="1"/>
    <col min="15835" max="15847" width="4.140625" style="5"/>
    <col min="15848" max="15848" width="4.5703125" style="5" customWidth="1"/>
    <col min="15849" max="15849" width="57.85546875" style="5" customWidth="1"/>
    <col min="15850" max="15850" width="16.7109375" style="5" customWidth="1"/>
    <col min="15851" max="15851" width="17" style="5" customWidth="1"/>
    <col min="15852" max="16090" width="9.140625" style="5" customWidth="1"/>
    <col min="16091" max="16103" width="4.140625" style="5"/>
    <col min="16104" max="16104" width="4.5703125" style="5" customWidth="1"/>
    <col min="16105" max="16105" width="57.85546875" style="5" customWidth="1"/>
    <col min="16106" max="16106" width="16.7109375" style="5" customWidth="1"/>
    <col min="16107" max="16107" width="17" style="5" customWidth="1"/>
    <col min="16108" max="16346" width="9.140625" style="5" customWidth="1"/>
    <col min="16347" max="16384" width="4.140625" style="5"/>
  </cols>
  <sheetData>
    <row r="1" spans="1:11" ht="57" customHeight="1" x14ac:dyDescent="0.25">
      <c r="A1" s="302" t="s">
        <v>192</v>
      </c>
      <c r="B1" s="303"/>
      <c r="C1" s="303"/>
      <c r="D1" s="303"/>
      <c r="E1" s="304"/>
      <c r="F1" s="299" t="s">
        <v>220</v>
      </c>
      <c r="G1" s="300"/>
      <c r="H1" s="301"/>
      <c r="I1" s="299" t="s">
        <v>219</v>
      </c>
      <c r="J1" s="300"/>
      <c r="K1" s="300"/>
    </row>
    <row r="2" spans="1:11" ht="47.25" customHeight="1" x14ac:dyDescent="0.25">
      <c r="A2" s="298" t="s">
        <v>195</v>
      </c>
      <c r="B2" s="285" t="s">
        <v>78</v>
      </c>
      <c r="C2" s="286" t="s">
        <v>79</v>
      </c>
      <c r="D2" s="286" t="s">
        <v>172</v>
      </c>
      <c r="E2" s="287" t="s">
        <v>218</v>
      </c>
      <c r="F2" s="113" t="s">
        <v>79</v>
      </c>
      <c r="G2" s="112" t="s">
        <v>172</v>
      </c>
      <c r="H2" s="111" t="s">
        <v>218</v>
      </c>
      <c r="I2" s="113" t="s">
        <v>79</v>
      </c>
      <c r="J2" s="112" t="s">
        <v>172</v>
      </c>
      <c r="K2" s="112" t="s">
        <v>218</v>
      </c>
    </row>
    <row r="3" spans="1:11" ht="33.75" customHeight="1" x14ac:dyDescent="0.25">
      <c r="A3" s="288">
        <v>1</v>
      </c>
      <c r="B3" s="289" t="s">
        <v>80</v>
      </c>
      <c r="C3" s="109">
        <f>'ცენტრალური აპარატი '!D305</f>
        <v>502</v>
      </c>
      <c r="D3" s="109">
        <f>'ცენტრალური აპარატი '!G305</f>
        <v>678650</v>
      </c>
      <c r="E3" s="109">
        <f>D3*12</f>
        <v>8143800</v>
      </c>
      <c r="F3" s="284">
        <f>'მომსახურების სააგენტო 2020 პროე'!D748</f>
        <v>308</v>
      </c>
      <c r="G3" s="109">
        <f>'მომსახურების სააგენტო 2020 პროე'!E748</f>
        <v>473900</v>
      </c>
      <c r="H3" s="110">
        <f>'მომსახურების სააგენტო 2020 პროე'!F748</f>
        <v>5686800</v>
      </c>
      <c r="I3" s="109">
        <f>C3-F3</f>
        <v>194</v>
      </c>
      <c r="J3" s="109">
        <f>D3-G3</f>
        <v>204750</v>
      </c>
      <c r="K3" s="109">
        <f>E3-H3</f>
        <v>2457000</v>
      </c>
    </row>
    <row r="4" spans="1:11" ht="33.75" customHeight="1" x14ac:dyDescent="0.25">
      <c r="A4" s="288">
        <v>2</v>
      </c>
      <c r="B4" s="290" t="s">
        <v>170</v>
      </c>
      <c r="C4" s="109">
        <f>საშტატო_თბილისი!D46</f>
        <v>247</v>
      </c>
      <c r="D4" s="109">
        <f>საშტატო_თბილისი!G46</f>
        <v>171600</v>
      </c>
      <c r="E4" s="109">
        <f>D4*12</f>
        <v>2059200</v>
      </c>
      <c r="F4" s="284">
        <f>'მომსახურების სააგენტო 2020 პროე'!D749</f>
        <v>187</v>
      </c>
      <c r="G4" s="109">
        <f>'მომსახურების სააგენტო 2020 პროე'!E749</f>
        <v>173600</v>
      </c>
      <c r="H4" s="110">
        <f>'მომსახურების სააგენტო 2020 პროე'!F749</f>
        <v>2083200</v>
      </c>
      <c r="I4" s="109">
        <f>C4-F4</f>
        <v>60</v>
      </c>
      <c r="J4" s="109">
        <f>D4-G4</f>
        <v>-2000</v>
      </c>
      <c r="K4" s="109">
        <f t="shared" ref="K4:K5" si="0">E4-H4</f>
        <v>-24000</v>
      </c>
    </row>
    <row r="5" spans="1:11" ht="38.25" customHeight="1" x14ac:dyDescent="0.25">
      <c r="A5" s="288">
        <v>3</v>
      </c>
      <c r="B5" s="290" t="s">
        <v>171</v>
      </c>
      <c r="C5" s="109">
        <f>'საშტატო_რეგიონები '!D543</f>
        <v>1021</v>
      </c>
      <c r="D5" s="109">
        <f>'საშტატო_რეგიონები '!G543</f>
        <v>713650</v>
      </c>
      <c r="E5" s="109">
        <f>D5*12</f>
        <v>8563800</v>
      </c>
      <c r="F5" s="284">
        <f>'მომსახურების სააგენტო 2020 პროე'!D750</f>
        <v>769</v>
      </c>
      <c r="G5" s="109">
        <f>'მომსახურების სააგენტო 2020 პროე'!E750</f>
        <v>686250</v>
      </c>
      <c r="H5" s="110">
        <f>'მომსახურების სააგენტო 2020 პროე'!F750</f>
        <v>8235000</v>
      </c>
      <c r="I5" s="109">
        <f>C5-F5</f>
        <v>252</v>
      </c>
      <c r="J5" s="109">
        <f>D5-G5</f>
        <v>27400</v>
      </c>
      <c r="K5" s="109">
        <f t="shared" si="0"/>
        <v>328800</v>
      </c>
    </row>
    <row r="6" spans="1:11" ht="33.75" customHeight="1" x14ac:dyDescent="0.25">
      <c r="A6" s="291" t="s">
        <v>81</v>
      </c>
      <c r="B6" s="291"/>
      <c r="C6" s="108">
        <f t="shared" ref="C6:K6" si="1">SUM(C3:C5)</f>
        <v>1770</v>
      </c>
      <c r="D6" s="108">
        <f t="shared" si="1"/>
        <v>1563900</v>
      </c>
      <c r="E6" s="108">
        <f t="shared" si="1"/>
        <v>18766800</v>
      </c>
      <c r="F6" s="108">
        <f t="shared" si="1"/>
        <v>1264</v>
      </c>
      <c r="G6" s="108">
        <f t="shared" si="1"/>
        <v>1333750</v>
      </c>
      <c r="H6" s="107">
        <f t="shared" si="1"/>
        <v>16005000</v>
      </c>
      <c r="I6" s="108">
        <f t="shared" si="1"/>
        <v>506</v>
      </c>
      <c r="J6" s="108">
        <f t="shared" si="1"/>
        <v>230150</v>
      </c>
      <c r="K6" s="107">
        <f t="shared" si="1"/>
        <v>2761800</v>
      </c>
    </row>
    <row r="7" spans="1:11" ht="21" customHeight="1" x14ac:dyDescent="0.25">
      <c r="A7" s="292"/>
      <c r="B7" s="292"/>
      <c r="C7" s="293"/>
      <c r="D7" s="283"/>
      <c r="E7" s="283"/>
      <c r="F7" s="293"/>
      <c r="G7" s="283"/>
      <c r="H7" s="83"/>
      <c r="I7" s="294">
        <v>131</v>
      </c>
      <c r="J7" s="295" t="s">
        <v>217</v>
      </c>
      <c r="K7" s="296"/>
    </row>
    <row r="8" spans="1:11" ht="15" x14ac:dyDescent="0.25">
      <c r="I8" s="294">
        <v>26</v>
      </c>
      <c r="J8" s="295" t="s">
        <v>216</v>
      </c>
      <c r="K8" s="297"/>
    </row>
    <row r="9" spans="1:11" ht="15" x14ac:dyDescent="0.25">
      <c r="C9" s="83"/>
      <c r="I9" s="294">
        <v>11</v>
      </c>
      <c r="J9" s="295" t="s">
        <v>272</v>
      </c>
      <c r="K9" s="297"/>
    </row>
    <row r="10" spans="1:11" ht="15" x14ac:dyDescent="0.25">
      <c r="I10" s="294">
        <f>I6-I7-I8-I9</f>
        <v>338</v>
      </c>
      <c r="J10" s="295" t="s">
        <v>215</v>
      </c>
      <c r="K10" s="297"/>
    </row>
    <row r="11" spans="1:11" x14ac:dyDescent="0.25">
      <c r="I11" s="297"/>
      <c r="J11" s="297"/>
      <c r="K11" s="297"/>
    </row>
  </sheetData>
  <mergeCells count="3">
    <mergeCell ref="F1:H1"/>
    <mergeCell ref="I1:K1"/>
    <mergeCell ref="A1:E1"/>
  </mergeCells>
  <printOptions horizontalCentered="1"/>
  <pageMargins left="0" right="0" top="0.511811023622047" bottom="0" header="0.15748031496063" footer="0.66929133858267698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5"/>
  <sheetViews>
    <sheetView view="pageBreakPreview" zoomScaleNormal="100" zoomScaleSheetLayoutView="100" workbookViewId="0">
      <pane ySplit="3" topLeftCell="A297" activePane="bottomLeft" state="frozen"/>
      <selection activeCell="F49" sqref="F49"/>
      <selection pane="bottomLeft" activeCell="G15" sqref="G15"/>
    </sheetView>
  </sheetViews>
  <sheetFormatPr defaultColWidth="12.5703125" defaultRowHeight="15" x14ac:dyDescent="0.25"/>
  <cols>
    <col min="1" max="1" width="3.85546875" style="22" customWidth="1"/>
    <col min="2" max="2" width="5.28515625" style="32" customWidth="1"/>
    <col min="3" max="3" width="43.5703125" style="84" customWidth="1"/>
    <col min="4" max="4" width="15.5703125" style="20" customWidth="1"/>
    <col min="5" max="5" width="16.140625" style="21" customWidth="1"/>
    <col min="6" max="6" width="18.28515625" style="35" customWidth="1"/>
    <col min="7" max="7" width="18.85546875" style="35" customWidth="1"/>
    <col min="8" max="8" width="18.85546875" style="37" customWidth="1"/>
    <col min="9" max="202" width="9.140625" style="22" customWidth="1"/>
    <col min="203" max="203" width="42.140625" style="22" customWidth="1"/>
    <col min="204" max="204" width="10.5703125" style="22" customWidth="1"/>
    <col min="205" max="205" width="10" style="22" customWidth="1"/>
    <col min="206" max="16384" width="12.5703125" style="22"/>
  </cols>
  <sheetData>
    <row r="1" spans="2:8" ht="24" customHeight="1" x14ac:dyDescent="0.25">
      <c r="H1" s="36" t="s">
        <v>167</v>
      </c>
    </row>
    <row r="2" spans="2:8" ht="51" customHeight="1" x14ac:dyDescent="0.25">
      <c r="B2" s="305" t="s">
        <v>191</v>
      </c>
      <c r="C2" s="305"/>
      <c r="D2" s="305"/>
      <c r="E2" s="305"/>
      <c r="F2" s="305"/>
      <c r="G2" s="305"/>
      <c r="H2" s="306"/>
    </row>
    <row r="3" spans="2:8" s="23" customFormat="1" ht="75" x14ac:dyDescent="0.25">
      <c r="B3" s="31" t="s">
        <v>195</v>
      </c>
      <c r="C3" s="85" t="s">
        <v>174</v>
      </c>
      <c r="D3" s="27" t="s">
        <v>0</v>
      </c>
      <c r="E3" s="28" t="s">
        <v>175</v>
      </c>
      <c r="F3" s="27" t="s">
        <v>176</v>
      </c>
      <c r="G3" s="27" t="s">
        <v>177</v>
      </c>
      <c r="H3" s="27" t="s">
        <v>178</v>
      </c>
    </row>
    <row r="4" spans="2:8" x14ac:dyDescent="0.25">
      <c r="B4" s="33"/>
      <c r="C4" s="86" t="s">
        <v>15</v>
      </c>
      <c r="D4" s="87">
        <v>1</v>
      </c>
      <c r="E4" s="29"/>
      <c r="F4" s="88">
        <v>5600</v>
      </c>
      <c r="G4" s="88">
        <f>D4*F4</f>
        <v>5600</v>
      </c>
      <c r="H4" s="88">
        <f>G4*12</f>
        <v>67200</v>
      </c>
    </row>
    <row r="5" spans="2:8" x14ac:dyDescent="0.25">
      <c r="B5" s="33"/>
      <c r="C5" s="86" t="s">
        <v>16</v>
      </c>
      <c r="D5" s="87">
        <v>3</v>
      </c>
      <c r="E5" s="29"/>
      <c r="F5" s="88">
        <v>4800</v>
      </c>
      <c r="G5" s="88">
        <f t="shared" ref="G5:G8" si="0">D5*F5</f>
        <v>14400</v>
      </c>
      <c r="H5" s="88">
        <f t="shared" ref="H5:H8" si="1">G5*12</f>
        <v>172800</v>
      </c>
    </row>
    <row r="6" spans="2:8" x14ac:dyDescent="0.25">
      <c r="B6" s="33"/>
      <c r="C6" s="86" t="s">
        <v>17</v>
      </c>
      <c r="D6" s="87">
        <v>1</v>
      </c>
      <c r="E6" s="29"/>
      <c r="F6" s="88">
        <v>3200</v>
      </c>
      <c r="G6" s="88">
        <f t="shared" si="0"/>
        <v>3200</v>
      </c>
      <c r="H6" s="88">
        <f t="shared" si="1"/>
        <v>38400</v>
      </c>
    </row>
    <row r="7" spans="2:8" x14ac:dyDescent="0.25">
      <c r="B7" s="33"/>
      <c r="C7" s="86" t="s">
        <v>17</v>
      </c>
      <c r="D7" s="87">
        <v>1</v>
      </c>
      <c r="E7" s="29"/>
      <c r="F7" s="88">
        <v>2200</v>
      </c>
      <c r="G7" s="88">
        <f t="shared" si="0"/>
        <v>2200</v>
      </c>
      <c r="H7" s="88">
        <f t="shared" si="1"/>
        <v>26400</v>
      </c>
    </row>
    <row r="8" spans="2:8" x14ac:dyDescent="0.25">
      <c r="B8" s="33"/>
      <c r="C8" s="86" t="s">
        <v>17</v>
      </c>
      <c r="D8" s="87">
        <v>1</v>
      </c>
      <c r="E8" s="29"/>
      <c r="F8" s="88">
        <v>1900</v>
      </c>
      <c r="G8" s="88">
        <f t="shared" si="0"/>
        <v>1900</v>
      </c>
      <c r="H8" s="88">
        <f t="shared" si="1"/>
        <v>22800</v>
      </c>
    </row>
    <row r="9" spans="2:8" s="24" customFormat="1" x14ac:dyDescent="0.25">
      <c r="B9" s="89" t="s">
        <v>196</v>
      </c>
      <c r="C9" s="90" t="s">
        <v>180</v>
      </c>
      <c r="D9" s="91">
        <f t="shared" ref="D9" si="2">SUM(D10:D15)</f>
        <v>14</v>
      </c>
      <c r="E9" s="91"/>
      <c r="F9" s="92"/>
      <c r="G9" s="92">
        <f t="shared" ref="G9:H9" si="3">SUM(G10:G15)</f>
        <v>22050</v>
      </c>
      <c r="H9" s="92">
        <f t="shared" si="3"/>
        <v>264600</v>
      </c>
    </row>
    <row r="10" spans="2:8" x14ac:dyDescent="0.25">
      <c r="B10" s="33"/>
      <c r="C10" s="86" t="s">
        <v>179</v>
      </c>
      <c r="D10" s="87">
        <v>1</v>
      </c>
      <c r="E10" s="29">
        <v>3.6</v>
      </c>
      <c r="F10" s="93">
        <v>3600</v>
      </c>
      <c r="G10" s="93">
        <f t="shared" ref="G10:G15" si="4">D10*F10</f>
        <v>3600</v>
      </c>
      <c r="H10" s="88">
        <f t="shared" ref="H10:H15" si="5">G10*12</f>
        <v>43200</v>
      </c>
    </row>
    <row r="11" spans="2:8" x14ac:dyDescent="0.25">
      <c r="B11" s="33"/>
      <c r="C11" s="86" t="s">
        <v>188</v>
      </c>
      <c r="D11" s="87">
        <v>1</v>
      </c>
      <c r="E11" s="29">
        <v>2.8</v>
      </c>
      <c r="F11" s="93">
        <v>2800</v>
      </c>
      <c r="G11" s="93">
        <f t="shared" si="4"/>
        <v>2800</v>
      </c>
      <c r="H11" s="88">
        <f t="shared" si="5"/>
        <v>33600</v>
      </c>
    </row>
    <row r="12" spans="2:8" x14ac:dyDescent="0.25">
      <c r="B12" s="33"/>
      <c r="C12" s="86" t="s">
        <v>22</v>
      </c>
      <c r="D12" s="87">
        <v>1</v>
      </c>
      <c r="E12" s="29">
        <v>1.6</v>
      </c>
      <c r="F12" s="93">
        <v>1600</v>
      </c>
      <c r="G12" s="93">
        <f t="shared" si="4"/>
        <v>1600</v>
      </c>
      <c r="H12" s="88">
        <f t="shared" si="5"/>
        <v>19200</v>
      </c>
    </row>
    <row r="13" spans="2:8" x14ac:dyDescent="0.25">
      <c r="B13" s="33"/>
      <c r="C13" s="86" t="s">
        <v>22</v>
      </c>
      <c r="D13" s="87">
        <v>5</v>
      </c>
      <c r="E13" s="29">
        <v>1.4</v>
      </c>
      <c r="F13" s="93">
        <v>1400</v>
      </c>
      <c r="G13" s="93">
        <f t="shared" si="4"/>
        <v>7000</v>
      </c>
      <c r="H13" s="88">
        <f t="shared" si="5"/>
        <v>84000</v>
      </c>
    </row>
    <row r="14" spans="2:8" x14ac:dyDescent="0.25">
      <c r="B14" s="33"/>
      <c r="C14" s="86" t="s">
        <v>22</v>
      </c>
      <c r="D14" s="87">
        <v>1</v>
      </c>
      <c r="E14" s="29">
        <v>1.3</v>
      </c>
      <c r="F14" s="93">
        <v>1300</v>
      </c>
      <c r="G14" s="93">
        <f t="shared" si="4"/>
        <v>1300</v>
      </c>
      <c r="H14" s="88">
        <f t="shared" si="5"/>
        <v>15600</v>
      </c>
    </row>
    <row r="15" spans="2:8" x14ac:dyDescent="0.25">
      <c r="B15" s="33"/>
      <c r="C15" s="86" t="s">
        <v>22</v>
      </c>
      <c r="D15" s="87">
        <v>5</v>
      </c>
      <c r="E15" s="29">
        <v>1.1499999999999999</v>
      </c>
      <c r="F15" s="88">
        <v>1150</v>
      </c>
      <c r="G15" s="88">
        <f t="shared" si="4"/>
        <v>5750</v>
      </c>
      <c r="H15" s="88">
        <f t="shared" si="5"/>
        <v>69000</v>
      </c>
    </row>
    <row r="16" spans="2:8" s="24" customFormat="1" ht="22.5" customHeight="1" x14ac:dyDescent="0.25">
      <c r="B16" s="89" t="s">
        <v>197</v>
      </c>
      <c r="C16" s="90" t="s">
        <v>18</v>
      </c>
      <c r="D16" s="91">
        <f>D17+D18+D19+D26</f>
        <v>28</v>
      </c>
      <c r="E16" s="91"/>
      <c r="F16" s="91"/>
      <c r="G16" s="92">
        <f>G17+G18+G19+G26</f>
        <v>36600</v>
      </c>
      <c r="H16" s="92">
        <f>H17+H18+H19+H26</f>
        <v>439200</v>
      </c>
    </row>
    <row r="17" spans="2:8" x14ac:dyDescent="0.25">
      <c r="B17" s="33"/>
      <c r="C17" s="86" t="s">
        <v>19</v>
      </c>
      <c r="D17" s="87">
        <v>1</v>
      </c>
      <c r="E17" s="29">
        <v>3.6</v>
      </c>
      <c r="F17" s="93">
        <v>3600</v>
      </c>
      <c r="G17" s="93">
        <f>D17*F17</f>
        <v>3600</v>
      </c>
      <c r="H17" s="88">
        <f t="shared" ref="H17:H18" si="6">G17*12</f>
        <v>43200</v>
      </c>
    </row>
    <row r="18" spans="2:8" x14ac:dyDescent="0.25">
      <c r="B18" s="33"/>
      <c r="C18" s="86" t="s">
        <v>189</v>
      </c>
      <c r="D18" s="87">
        <v>1</v>
      </c>
      <c r="E18" s="29">
        <v>3.6</v>
      </c>
      <c r="F18" s="93">
        <v>3600</v>
      </c>
      <c r="G18" s="93">
        <f>D18*F18</f>
        <v>3600</v>
      </c>
      <c r="H18" s="88">
        <f t="shared" si="6"/>
        <v>43200</v>
      </c>
    </row>
    <row r="19" spans="2:8" s="25" customFormat="1" ht="30" x14ac:dyDescent="0.25">
      <c r="B19" s="34">
        <v>1</v>
      </c>
      <c r="C19" s="94" t="s">
        <v>20</v>
      </c>
      <c r="D19" s="95">
        <f>SUM(D20:D25)</f>
        <v>8</v>
      </c>
      <c r="E19" s="96"/>
      <c r="F19" s="97"/>
      <c r="G19" s="97">
        <f>SUM(G20:G25)</f>
        <v>10200</v>
      </c>
      <c r="H19" s="97">
        <f>SUM(H20:H25)</f>
        <v>122400</v>
      </c>
    </row>
    <row r="20" spans="2:8" x14ac:dyDescent="0.25">
      <c r="B20" s="33"/>
      <c r="C20" s="86" t="s">
        <v>21</v>
      </c>
      <c r="D20" s="87">
        <v>1</v>
      </c>
      <c r="E20" s="29">
        <v>2</v>
      </c>
      <c r="F20" s="88">
        <v>2000</v>
      </c>
      <c r="G20" s="88">
        <f>D20*F20</f>
        <v>2000</v>
      </c>
      <c r="H20" s="88">
        <f t="shared" ref="H20:H25" si="7">G20*12</f>
        <v>24000</v>
      </c>
    </row>
    <row r="21" spans="2:8" x14ac:dyDescent="0.25">
      <c r="B21" s="33"/>
      <c r="C21" s="86" t="s">
        <v>182</v>
      </c>
      <c r="D21" s="87">
        <v>1</v>
      </c>
      <c r="E21" s="29">
        <v>2</v>
      </c>
      <c r="F21" s="88">
        <v>2000</v>
      </c>
      <c r="G21" s="88">
        <f t="shared" ref="G21:G25" si="8">D21*F21</f>
        <v>2000</v>
      </c>
      <c r="H21" s="88">
        <f t="shared" si="7"/>
        <v>24000</v>
      </c>
    </row>
    <row r="22" spans="2:8" x14ac:dyDescent="0.25">
      <c r="B22" s="33"/>
      <c r="C22" s="86" t="s">
        <v>22</v>
      </c>
      <c r="D22" s="87">
        <v>1</v>
      </c>
      <c r="E22" s="29">
        <v>1.5</v>
      </c>
      <c r="F22" s="88">
        <v>1500</v>
      </c>
      <c r="G22" s="88">
        <f t="shared" si="8"/>
        <v>1500</v>
      </c>
      <c r="H22" s="88">
        <f t="shared" si="7"/>
        <v>18000</v>
      </c>
    </row>
    <row r="23" spans="2:8" x14ac:dyDescent="0.25">
      <c r="B23" s="33"/>
      <c r="C23" s="86" t="s">
        <v>22</v>
      </c>
      <c r="D23" s="87">
        <v>2</v>
      </c>
      <c r="E23" s="29">
        <v>1.1499999999999999</v>
      </c>
      <c r="F23" s="88">
        <v>1150</v>
      </c>
      <c r="G23" s="88">
        <f t="shared" si="8"/>
        <v>2300</v>
      </c>
      <c r="H23" s="88">
        <f t="shared" si="7"/>
        <v>27600</v>
      </c>
    </row>
    <row r="24" spans="2:8" x14ac:dyDescent="0.25">
      <c r="B24" s="33"/>
      <c r="C24" s="86" t="s">
        <v>9</v>
      </c>
      <c r="D24" s="87">
        <v>2</v>
      </c>
      <c r="E24" s="29">
        <v>0.85</v>
      </c>
      <c r="F24" s="88">
        <v>850</v>
      </c>
      <c r="G24" s="88">
        <f t="shared" si="8"/>
        <v>1700</v>
      </c>
      <c r="H24" s="88">
        <f t="shared" si="7"/>
        <v>20400</v>
      </c>
    </row>
    <row r="25" spans="2:8" x14ac:dyDescent="0.25">
      <c r="B25" s="33"/>
      <c r="C25" s="86" t="s">
        <v>10</v>
      </c>
      <c r="D25" s="87">
        <v>1</v>
      </c>
      <c r="E25" s="29">
        <v>0.7</v>
      </c>
      <c r="F25" s="88">
        <v>700</v>
      </c>
      <c r="G25" s="88">
        <f t="shared" si="8"/>
        <v>700</v>
      </c>
      <c r="H25" s="88">
        <f t="shared" si="7"/>
        <v>8400</v>
      </c>
    </row>
    <row r="26" spans="2:8" s="25" customFormat="1" ht="30" x14ac:dyDescent="0.25">
      <c r="B26" s="34">
        <v>2</v>
      </c>
      <c r="C26" s="94" t="s">
        <v>23</v>
      </c>
      <c r="D26" s="95">
        <f>SUM(D27:D32)</f>
        <v>18</v>
      </c>
      <c r="E26" s="96"/>
      <c r="F26" s="97"/>
      <c r="G26" s="97">
        <f>SUM(G27:G32)</f>
        <v>19200</v>
      </c>
      <c r="H26" s="97">
        <f>SUM(H27:H32)</f>
        <v>230400</v>
      </c>
    </row>
    <row r="27" spans="2:8" x14ac:dyDescent="0.25">
      <c r="B27" s="33"/>
      <c r="C27" s="86" t="s">
        <v>24</v>
      </c>
      <c r="D27" s="87">
        <v>1</v>
      </c>
      <c r="E27" s="29">
        <v>2</v>
      </c>
      <c r="F27" s="88">
        <v>2000</v>
      </c>
      <c r="G27" s="88">
        <f>D27*F27</f>
        <v>2000</v>
      </c>
      <c r="H27" s="88">
        <f t="shared" ref="H27:H32" si="9">G27*12</f>
        <v>24000</v>
      </c>
    </row>
    <row r="28" spans="2:8" x14ac:dyDescent="0.25">
      <c r="B28" s="33"/>
      <c r="C28" s="86" t="s">
        <v>182</v>
      </c>
      <c r="D28" s="87">
        <v>1</v>
      </c>
      <c r="E28" s="29">
        <v>2</v>
      </c>
      <c r="F28" s="88">
        <v>2000</v>
      </c>
      <c r="G28" s="88">
        <f>D28*F28</f>
        <v>2000</v>
      </c>
      <c r="H28" s="88">
        <f t="shared" si="9"/>
        <v>24000</v>
      </c>
    </row>
    <row r="29" spans="2:8" x14ac:dyDescent="0.25">
      <c r="B29" s="33"/>
      <c r="C29" s="86" t="s">
        <v>22</v>
      </c>
      <c r="D29" s="87">
        <v>1</v>
      </c>
      <c r="E29" s="29">
        <v>1.1499999999999999</v>
      </c>
      <c r="F29" s="88">
        <v>1150</v>
      </c>
      <c r="G29" s="88">
        <f t="shared" ref="G29:G32" si="10">D29*F29</f>
        <v>1150</v>
      </c>
      <c r="H29" s="88">
        <f t="shared" si="9"/>
        <v>13800</v>
      </c>
    </row>
    <row r="30" spans="2:8" x14ac:dyDescent="0.25">
      <c r="B30" s="33"/>
      <c r="C30" s="86" t="s">
        <v>22</v>
      </c>
      <c r="D30" s="87">
        <v>1</v>
      </c>
      <c r="E30" s="29">
        <v>1.1000000000000001</v>
      </c>
      <c r="F30" s="88">
        <v>1100</v>
      </c>
      <c r="G30" s="88">
        <f t="shared" si="10"/>
        <v>1100</v>
      </c>
      <c r="H30" s="88">
        <f t="shared" si="9"/>
        <v>13200</v>
      </c>
    </row>
    <row r="31" spans="2:8" x14ac:dyDescent="0.25">
      <c r="B31" s="33"/>
      <c r="C31" s="86" t="s">
        <v>22</v>
      </c>
      <c r="D31" s="87">
        <v>7</v>
      </c>
      <c r="E31" s="29">
        <v>1</v>
      </c>
      <c r="F31" s="88">
        <v>1000</v>
      </c>
      <c r="G31" s="88">
        <f t="shared" si="10"/>
        <v>7000</v>
      </c>
      <c r="H31" s="88">
        <f t="shared" si="9"/>
        <v>84000</v>
      </c>
    </row>
    <row r="32" spans="2:8" x14ac:dyDescent="0.25">
      <c r="B32" s="33"/>
      <c r="C32" s="86" t="s">
        <v>9</v>
      </c>
      <c r="D32" s="87">
        <v>7</v>
      </c>
      <c r="E32" s="29">
        <v>0.85</v>
      </c>
      <c r="F32" s="88">
        <v>850</v>
      </c>
      <c r="G32" s="88">
        <f t="shared" si="10"/>
        <v>5950</v>
      </c>
      <c r="H32" s="88">
        <f t="shared" si="9"/>
        <v>71400</v>
      </c>
    </row>
    <row r="33" spans="2:8" s="24" customFormat="1" ht="23.25" customHeight="1" x14ac:dyDescent="0.25">
      <c r="B33" s="89" t="s">
        <v>198</v>
      </c>
      <c r="C33" s="90" t="s">
        <v>25</v>
      </c>
      <c r="D33" s="91">
        <f>D34+D35+D36+D41+D45+D50</f>
        <v>51</v>
      </c>
      <c r="E33" s="98"/>
      <c r="F33" s="92"/>
      <c r="G33" s="92">
        <f>G34+G35+G36+G41+G45+G50</f>
        <v>65750</v>
      </c>
      <c r="H33" s="92">
        <f>H34+H35+H36+H41+H45+H50</f>
        <v>789000</v>
      </c>
    </row>
    <row r="34" spans="2:8" x14ac:dyDescent="0.25">
      <c r="B34" s="33"/>
      <c r="C34" s="86" t="s">
        <v>26</v>
      </c>
      <c r="D34" s="87">
        <v>1</v>
      </c>
      <c r="E34" s="29">
        <v>3.6</v>
      </c>
      <c r="F34" s="93">
        <v>3600</v>
      </c>
      <c r="G34" s="93">
        <f>D34*F34</f>
        <v>3600</v>
      </c>
      <c r="H34" s="88">
        <f t="shared" ref="H34:H35" si="11">G34*12</f>
        <v>43200</v>
      </c>
    </row>
    <row r="35" spans="2:8" x14ac:dyDescent="0.25">
      <c r="B35" s="33"/>
      <c r="C35" s="86" t="s">
        <v>27</v>
      </c>
      <c r="D35" s="99">
        <v>3</v>
      </c>
      <c r="E35" s="100">
        <v>2.6</v>
      </c>
      <c r="F35" s="93">
        <v>2600</v>
      </c>
      <c r="G35" s="93">
        <f>D35*F35</f>
        <v>7800</v>
      </c>
      <c r="H35" s="88">
        <f t="shared" si="11"/>
        <v>93600</v>
      </c>
    </row>
    <row r="36" spans="2:8" s="25" customFormat="1" ht="60" x14ac:dyDescent="0.25">
      <c r="B36" s="34">
        <v>1</v>
      </c>
      <c r="C36" s="94" t="s">
        <v>28</v>
      </c>
      <c r="D36" s="95">
        <f>SUM(D37:D40)</f>
        <v>16</v>
      </c>
      <c r="E36" s="96"/>
      <c r="F36" s="97"/>
      <c r="G36" s="97">
        <f>SUM(G37:G40)</f>
        <v>17800</v>
      </c>
      <c r="H36" s="97">
        <f>SUM(H37:H40)</f>
        <v>213600</v>
      </c>
    </row>
    <row r="37" spans="2:8" x14ac:dyDescent="0.25">
      <c r="B37" s="33"/>
      <c r="C37" s="86" t="s">
        <v>21</v>
      </c>
      <c r="D37" s="87">
        <v>1</v>
      </c>
      <c r="E37" s="29">
        <v>2.2000000000000002</v>
      </c>
      <c r="F37" s="88">
        <v>2200</v>
      </c>
      <c r="G37" s="88">
        <f>D37*F37</f>
        <v>2200</v>
      </c>
      <c r="H37" s="88">
        <f t="shared" ref="H37:H40" si="12">G37*12</f>
        <v>26400</v>
      </c>
    </row>
    <row r="38" spans="2:8" x14ac:dyDescent="0.25">
      <c r="B38" s="33"/>
      <c r="C38" s="86" t="s">
        <v>22</v>
      </c>
      <c r="D38" s="87">
        <v>10</v>
      </c>
      <c r="E38" s="29">
        <v>1.1499999999999999</v>
      </c>
      <c r="F38" s="88">
        <v>1150</v>
      </c>
      <c r="G38" s="88">
        <f>D38*F38</f>
        <v>11500</v>
      </c>
      <c r="H38" s="88">
        <f t="shared" si="12"/>
        <v>138000</v>
      </c>
    </row>
    <row r="39" spans="2:8" x14ac:dyDescent="0.25">
      <c r="B39" s="33"/>
      <c r="C39" s="86" t="s">
        <v>9</v>
      </c>
      <c r="D39" s="87">
        <v>4</v>
      </c>
      <c r="E39" s="29">
        <v>0.85</v>
      </c>
      <c r="F39" s="88">
        <v>850</v>
      </c>
      <c r="G39" s="88">
        <f>D39*F39</f>
        <v>3400</v>
      </c>
      <c r="H39" s="88">
        <f t="shared" si="12"/>
        <v>40800</v>
      </c>
    </row>
    <row r="40" spans="2:8" x14ac:dyDescent="0.25">
      <c r="B40" s="33"/>
      <c r="C40" s="86" t="s">
        <v>10</v>
      </c>
      <c r="D40" s="87">
        <v>1</v>
      </c>
      <c r="E40" s="29">
        <v>0.7</v>
      </c>
      <c r="F40" s="88">
        <v>700</v>
      </c>
      <c r="G40" s="88">
        <f>D40*F40</f>
        <v>700</v>
      </c>
      <c r="H40" s="88">
        <f t="shared" si="12"/>
        <v>8400</v>
      </c>
    </row>
    <row r="41" spans="2:8" s="25" customFormat="1" ht="45" x14ac:dyDescent="0.25">
      <c r="B41" s="34">
        <v>2</v>
      </c>
      <c r="C41" s="94" t="s">
        <v>29</v>
      </c>
      <c r="D41" s="95">
        <f>SUM(D42:D44)</f>
        <v>8</v>
      </c>
      <c r="E41" s="96"/>
      <c r="F41" s="97"/>
      <c r="G41" s="97">
        <f>SUM(G42:G44)</f>
        <v>9650</v>
      </c>
      <c r="H41" s="97">
        <f>SUM(H42:H44)</f>
        <v>115800</v>
      </c>
    </row>
    <row r="42" spans="2:8" x14ac:dyDescent="0.25">
      <c r="B42" s="33"/>
      <c r="C42" s="86" t="s">
        <v>21</v>
      </c>
      <c r="D42" s="87">
        <v>1</v>
      </c>
      <c r="E42" s="29">
        <v>2.2000000000000002</v>
      </c>
      <c r="F42" s="88">
        <v>2200</v>
      </c>
      <c r="G42" s="88">
        <f>D42*F42</f>
        <v>2200</v>
      </c>
      <c r="H42" s="88">
        <f t="shared" ref="H42:H44" si="13">G42*12</f>
        <v>26400</v>
      </c>
    </row>
    <row r="43" spans="2:8" x14ac:dyDescent="0.25">
      <c r="B43" s="33"/>
      <c r="C43" s="86" t="s">
        <v>22</v>
      </c>
      <c r="D43" s="87">
        <v>5</v>
      </c>
      <c r="E43" s="29">
        <v>1.1499999999999999</v>
      </c>
      <c r="F43" s="88">
        <v>1150</v>
      </c>
      <c r="G43" s="88">
        <f>D43*F43</f>
        <v>5750</v>
      </c>
      <c r="H43" s="88">
        <f t="shared" si="13"/>
        <v>69000</v>
      </c>
    </row>
    <row r="44" spans="2:8" x14ac:dyDescent="0.25">
      <c r="B44" s="33"/>
      <c r="C44" s="86" t="s">
        <v>9</v>
      </c>
      <c r="D44" s="87">
        <v>2</v>
      </c>
      <c r="E44" s="29">
        <v>0.85</v>
      </c>
      <c r="F44" s="88">
        <v>850</v>
      </c>
      <c r="G44" s="88">
        <f>D44*F44</f>
        <v>1700</v>
      </c>
      <c r="H44" s="88">
        <f t="shared" si="13"/>
        <v>20400</v>
      </c>
    </row>
    <row r="45" spans="2:8" s="25" customFormat="1" ht="43.5" customHeight="1" x14ac:dyDescent="0.25">
      <c r="B45" s="34">
        <v>3</v>
      </c>
      <c r="C45" s="94" t="s">
        <v>30</v>
      </c>
      <c r="D45" s="95">
        <f>SUM(D46:D49)</f>
        <v>13</v>
      </c>
      <c r="E45" s="96"/>
      <c r="F45" s="97"/>
      <c r="G45" s="97">
        <f>SUM(G46:G49)</f>
        <v>14650</v>
      </c>
      <c r="H45" s="97">
        <f>SUM(H46:H49)</f>
        <v>175800</v>
      </c>
    </row>
    <row r="46" spans="2:8" x14ac:dyDescent="0.25">
      <c r="B46" s="33"/>
      <c r="C46" s="86" t="s">
        <v>21</v>
      </c>
      <c r="D46" s="87">
        <v>1</v>
      </c>
      <c r="E46" s="29">
        <v>2.2000000000000002</v>
      </c>
      <c r="F46" s="88">
        <v>2200</v>
      </c>
      <c r="G46" s="88">
        <f>D46*F46</f>
        <v>2200</v>
      </c>
      <c r="H46" s="88">
        <f t="shared" ref="H46:H49" si="14">G46*12</f>
        <v>26400</v>
      </c>
    </row>
    <row r="47" spans="2:8" x14ac:dyDescent="0.25">
      <c r="B47" s="33"/>
      <c r="C47" s="86" t="s">
        <v>22</v>
      </c>
      <c r="D47" s="87">
        <v>8</v>
      </c>
      <c r="E47" s="29">
        <v>1.1499999999999999</v>
      </c>
      <c r="F47" s="88">
        <v>1150</v>
      </c>
      <c r="G47" s="88">
        <f>D47*F47</f>
        <v>9200</v>
      </c>
      <c r="H47" s="88">
        <f t="shared" si="14"/>
        <v>110400</v>
      </c>
    </row>
    <row r="48" spans="2:8" x14ac:dyDescent="0.25">
      <c r="B48" s="33"/>
      <c r="C48" s="86" t="s">
        <v>9</v>
      </c>
      <c r="D48" s="87">
        <v>3</v>
      </c>
      <c r="E48" s="29">
        <v>0.85</v>
      </c>
      <c r="F48" s="88">
        <v>850</v>
      </c>
      <c r="G48" s="88">
        <f>D48*F48</f>
        <v>2550</v>
      </c>
      <c r="H48" s="88">
        <f t="shared" si="14"/>
        <v>30600</v>
      </c>
    </row>
    <row r="49" spans="2:8" x14ac:dyDescent="0.25">
      <c r="B49" s="33"/>
      <c r="C49" s="86" t="s">
        <v>10</v>
      </c>
      <c r="D49" s="87">
        <v>1</v>
      </c>
      <c r="E49" s="29">
        <v>0.7</v>
      </c>
      <c r="F49" s="88">
        <v>700</v>
      </c>
      <c r="G49" s="88">
        <f>D49*F49</f>
        <v>700</v>
      </c>
      <c r="H49" s="88">
        <f t="shared" si="14"/>
        <v>8400</v>
      </c>
    </row>
    <row r="50" spans="2:8" s="25" customFormat="1" ht="45" x14ac:dyDescent="0.25">
      <c r="B50" s="34">
        <v>4</v>
      </c>
      <c r="C50" s="94" t="s">
        <v>31</v>
      </c>
      <c r="D50" s="95">
        <f>SUM(D51:D53)</f>
        <v>10</v>
      </c>
      <c r="E50" s="96"/>
      <c r="F50" s="97"/>
      <c r="G50" s="97">
        <f>SUM(G51:G53)</f>
        <v>12250</v>
      </c>
      <c r="H50" s="97">
        <f>SUM(H51:H53)</f>
        <v>147000</v>
      </c>
    </row>
    <row r="51" spans="2:8" x14ac:dyDescent="0.25">
      <c r="B51" s="33"/>
      <c r="C51" s="86" t="s">
        <v>21</v>
      </c>
      <c r="D51" s="87">
        <v>1</v>
      </c>
      <c r="E51" s="29">
        <v>2.2000000000000002</v>
      </c>
      <c r="F51" s="88">
        <v>2200</v>
      </c>
      <c r="G51" s="88">
        <f>D51*F51</f>
        <v>2200</v>
      </c>
      <c r="H51" s="88">
        <f t="shared" ref="H51:H53" si="15">G51*12</f>
        <v>26400</v>
      </c>
    </row>
    <row r="52" spans="2:8" x14ac:dyDescent="0.25">
      <c r="B52" s="33"/>
      <c r="C52" s="86" t="s">
        <v>22</v>
      </c>
      <c r="D52" s="87">
        <v>8</v>
      </c>
      <c r="E52" s="29">
        <v>1.1499999999999999</v>
      </c>
      <c r="F52" s="88">
        <v>1150</v>
      </c>
      <c r="G52" s="88">
        <f>D52*F52</f>
        <v>9200</v>
      </c>
      <c r="H52" s="88">
        <f t="shared" si="15"/>
        <v>110400</v>
      </c>
    </row>
    <row r="53" spans="2:8" x14ac:dyDescent="0.25">
      <c r="B53" s="33"/>
      <c r="C53" s="86" t="s">
        <v>9</v>
      </c>
      <c r="D53" s="87">
        <v>1</v>
      </c>
      <c r="E53" s="29">
        <v>0.85</v>
      </c>
      <c r="F53" s="88">
        <v>850</v>
      </c>
      <c r="G53" s="88">
        <f>D53*F53</f>
        <v>850</v>
      </c>
      <c r="H53" s="88">
        <f t="shared" si="15"/>
        <v>10200</v>
      </c>
    </row>
    <row r="54" spans="2:8" s="24" customFormat="1" ht="25.5" customHeight="1" x14ac:dyDescent="0.25">
      <c r="B54" s="89" t="s">
        <v>199</v>
      </c>
      <c r="C54" s="90" t="s">
        <v>32</v>
      </c>
      <c r="D54" s="91">
        <f>D55+D56+D57+D63</f>
        <v>29</v>
      </c>
      <c r="E54" s="98"/>
      <c r="F54" s="92"/>
      <c r="G54" s="92">
        <f>G55+G56+G57+G63</f>
        <v>40350</v>
      </c>
      <c r="H54" s="92">
        <f>H55+H56+H57+H63</f>
        <v>484200</v>
      </c>
    </row>
    <row r="55" spans="2:8" x14ac:dyDescent="0.25">
      <c r="B55" s="33"/>
      <c r="C55" s="86" t="s">
        <v>33</v>
      </c>
      <c r="D55" s="87">
        <v>1</v>
      </c>
      <c r="E55" s="29">
        <v>3.6</v>
      </c>
      <c r="F55" s="93">
        <v>3600</v>
      </c>
      <c r="G55" s="93">
        <f>D55*F55</f>
        <v>3600</v>
      </c>
      <c r="H55" s="88">
        <f t="shared" ref="H55:H56" si="16">G55*12</f>
        <v>43200</v>
      </c>
    </row>
    <row r="56" spans="2:8" x14ac:dyDescent="0.25">
      <c r="B56" s="33"/>
      <c r="C56" s="86" t="s">
        <v>27</v>
      </c>
      <c r="D56" s="87">
        <v>2</v>
      </c>
      <c r="E56" s="29">
        <v>2.5</v>
      </c>
      <c r="F56" s="88">
        <v>2500</v>
      </c>
      <c r="G56" s="88">
        <f>D56*F56</f>
        <v>5000</v>
      </c>
      <c r="H56" s="88">
        <f t="shared" si="16"/>
        <v>60000</v>
      </c>
    </row>
    <row r="57" spans="2:8" s="25" customFormat="1" ht="30" x14ac:dyDescent="0.25">
      <c r="B57" s="34">
        <v>1</v>
      </c>
      <c r="C57" s="94" t="s">
        <v>34</v>
      </c>
      <c r="D57" s="95">
        <f>SUM(D58:D62)</f>
        <v>13</v>
      </c>
      <c r="E57" s="96"/>
      <c r="F57" s="97"/>
      <c r="G57" s="97">
        <f>SUM(G58:G62)</f>
        <v>15700</v>
      </c>
      <c r="H57" s="97">
        <f>SUM(H58:H62)</f>
        <v>188400</v>
      </c>
    </row>
    <row r="58" spans="2:8" x14ac:dyDescent="0.25">
      <c r="B58" s="33"/>
      <c r="C58" s="86" t="s">
        <v>21</v>
      </c>
      <c r="D58" s="87">
        <v>1</v>
      </c>
      <c r="E58" s="29">
        <v>2</v>
      </c>
      <c r="F58" s="88">
        <v>2000</v>
      </c>
      <c r="G58" s="88">
        <f>D58*F58</f>
        <v>2000</v>
      </c>
      <c r="H58" s="88">
        <f t="shared" ref="H58:H62" si="17">G58*12</f>
        <v>24000</v>
      </c>
    </row>
    <row r="59" spans="2:8" x14ac:dyDescent="0.25">
      <c r="B59" s="33"/>
      <c r="C59" s="86" t="s">
        <v>22</v>
      </c>
      <c r="D59" s="87">
        <v>1</v>
      </c>
      <c r="E59" s="29">
        <v>1.5</v>
      </c>
      <c r="F59" s="88">
        <v>1500</v>
      </c>
      <c r="G59" s="88">
        <f t="shared" ref="G59:G61" si="18">D59*F59</f>
        <v>1500</v>
      </c>
      <c r="H59" s="88">
        <f t="shared" si="17"/>
        <v>18000</v>
      </c>
    </row>
    <row r="60" spans="2:8" x14ac:dyDescent="0.25">
      <c r="B60" s="33"/>
      <c r="C60" s="86" t="s">
        <v>22</v>
      </c>
      <c r="D60" s="87">
        <v>3</v>
      </c>
      <c r="E60" s="29">
        <v>1.3</v>
      </c>
      <c r="F60" s="88">
        <v>1300</v>
      </c>
      <c r="G60" s="88">
        <f t="shared" si="18"/>
        <v>3900</v>
      </c>
      <c r="H60" s="88">
        <f t="shared" si="17"/>
        <v>46800</v>
      </c>
    </row>
    <row r="61" spans="2:8" x14ac:dyDescent="0.25">
      <c r="B61" s="33"/>
      <c r="C61" s="86" t="s">
        <v>22</v>
      </c>
      <c r="D61" s="87">
        <v>5</v>
      </c>
      <c r="E61" s="29">
        <v>1.1499999999999999</v>
      </c>
      <c r="F61" s="88">
        <v>1150</v>
      </c>
      <c r="G61" s="88">
        <f t="shared" si="18"/>
        <v>5750</v>
      </c>
      <c r="H61" s="88">
        <f t="shared" si="17"/>
        <v>69000</v>
      </c>
    </row>
    <row r="62" spans="2:8" x14ac:dyDescent="0.25">
      <c r="B62" s="33"/>
      <c r="C62" s="86" t="s">
        <v>9</v>
      </c>
      <c r="D62" s="87">
        <v>3</v>
      </c>
      <c r="E62" s="29">
        <v>0.85</v>
      </c>
      <c r="F62" s="88">
        <v>850</v>
      </c>
      <c r="G62" s="88">
        <f>D62*F62</f>
        <v>2550</v>
      </c>
      <c r="H62" s="88">
        <f t="shared" si="17"/>
        <v>30600</v>
      </c>
    </row>
    <row r="63" spans="2:8" s="25" customFormat="1" ht="30" x14ac:dyDescent="0.25">
      <c r="B63" s="34">
        <v>2</v>
      </c>
      <c r="C63" s="94" t="s">
        <v>35</v>
      </c>
      <c r="D63" s="95">
        <f>SUM(D64:D69)</f>
        <v>13</v>
      </c>
      <c r="E63" s="96"/>
      <c r="F63" s="97"/>
      <c r="G63" s="97">
        <f>SUM(G64:G69)</f>
        <v>16050</v>
      </c>
      <c r="H63" s="97">
        <f>SUM(H64:H69)</f>
        <v>192600</v>
      </c>
    </row>
    <row r="64" spans="2:8" x14ac:dyDescent="0.25">
      <c r="B64" s="33"/>
      <c r="C64" s="86" t="s">
        <v>21</v>
      </c>
      <c r="D64" s="87">
        <v>1</v>
      </c>
      <c r="E64" s="29">
        <v>2</v>
      </c>
      <c r="F64" s="88">
        <v>2000</v>
      </c>
      <c r="G64" s="88">
        <f t="shared" ref="G64:G69" si="19">D64*F64</f>
        <v>2000</v>
      </c>
      <c r="H64" s="88">
        <f t="shared" ref="H64:H69" si="20">G64*12</f>
        <v>24000</v>
      </c>
    </row>
    <row r="65" spans="2:8" x14ac:dyDescent="0.25">
      <c r="B65" s="33"/>
      <c r="C65" s="86" t="s">
        <v>182</v>
      </c>
      <c r="D65" s="87">
        <v>1</v>
      </c>
      <c r="E65" s="29">
        <v>2</v>
      </c>
      <c r="F65" s="88">
        <v>2000</v>
      </c>
      <c r="G65" s="88">
        <f t="shared" si="19"/>
        <v>2000</v>
      </c>
      <c r="H65" s="88">
        <f t="shared" si="20"/>
        <v>24000</v>
      </c>
    </row>
    <row r="66" spans="2:8" x14ac:dyDescent="0.25">
      <c r="B66" s="33"/>
      <c r="C66" s="86" t="s">
        <v>22</v>
      </c>
      <c r="D66" s="87">
        <v>1</v>
      </c>
      <c r="E66" s="29">
        <v>1.6</v>
      </c>
      <c r="F66" s="88">
        <v>1600</v>
      </c>
      <c r="G66" s="88">
        <f t="shared" si="19"/>
        <v>1600</v>
      </c>
      <c r="H66" s="88">
        <f t="shared" si="20"/>
        <v>19200</v>
      </c>
    </row>
    <row r="67" spans="2:8" x14ac:dyDescent="0.25">
      <c r="B67" s="33"/>
      <c r="C67" s="86" t="s">
        <v>22</v>
      </c>
      <c r="D67" s="87">
        <v>3</v>
      </c>
      <c r="E67" s="29">
        <v>1.3</v>
      </c>
      <c r="F67" s="88">
        <v>1300</v>
      </c>
      <c r="G67" s="88">
        <f t="shared" si="19"/>
        <v>3900</v>
      </c>
      <c r="H67" s="88">
        <f t="shared" si="20"/>
        <v>46800</v>
      </c>
    </row>
    <row r="68" spans="2:8" x14ac:dyDescent="0.25">
      <c r="B68" s="33"/>
      <c r="C68" s="86" t="s">
        <v>22</v>
      </c>
      <c r="D68" s="87">
        <v>2</v>
      </c>
      <c r="E68" s="29">
        <v>1.1499999999999999</v>
      </c>
      <c r="F68" s="88">
        <v>1150</v>
      </c>
      <c r="G68" s="88">
        <f t="shared" si="19"/>
        <v>2300</v>
      </c>
      <c r="H68" s="88">
        <f t="shared" si="20"/>
        <v>27600</v>
      </c>
    </row>
    <row r="69" spans="2:8" x14ac:dyDescent="0.25">
      <c r="B69" s="33"/>
      <c r="C69" s="86" t="s">
        <v>9</v>
      </c>
      <c r="D69" s="87">
        <v>5</v>
      </c>
      <c r="E69" s="29">
        <v>0.85</v>
      </c>
      <c r="F69" s="88">
        <v>850</v>
      </c>
      <c r="G69" s="88">
        <f t="shared" si="19"/>
        <v>4250</v>
      </c>
      <c r="H69" s="88">
        <f t="shared" si="20"/>
        <v>51000</v>
      </c>
    </row>
    <row r="70" spans="2:8" s="24" customFormat="1" ht="35.25" customHeight="1" x14ac:dyDescent="0.25">
      <c r="B70" s="89" t="s">
        <v>200</v>
      </c>
      <c r="C70" s="90" t="s">
        <v>36</v>
      </c>
      <c r="D70" s="91">
        <f>D71+D72+D73+D79</f>
        <v>26</v>
      </c>
      <c r="E70" s="98"/>
      <c r="F70" s="92"/>
      <c r="G70" s="92">
        <f>G71+G72+G73+G79</f>
        <v>28800</v>
      </c>
      <c r="H70" s="92">
        <f>H71+H72+H73+H79</f>
        <v>345600</v>
      </c>
    </row>
    <row r="71" spans="2:8" x14ac:dyDescent="0.25">
      <c r="B71" s="33"/>
      <c r="C71" s="86" t="s">
        <v>26</v>
      </c>
      <c r="D71" s="87">
        <v>1</v>
      </c>
      <c r="E71" s="29">
        <v>3.6</v>
      </c>
      <c r="F71" s="93">
        <v>3600</v>
      </c>
      <c r="G71" s="93">
        <f>D71*F71</f>
        <v>3600</v>
      </c>
      <c r="H71" s="88">
        <f t="shared" ref="H71:H72" si="21">G71*12</f>
        <v>43200</v>
      </c>
    </row>
    <row r="72" spans="2:8" x14ac:dyDescent="0.25">
      <c r="B72" s="33"/>
      <c r="C72" s="86" t="s">
        <v>27</v>
      </c>
      <c r="D72" s="87">
        <v>1</v>
      </c>
      <c r="E72" s="29">
        <v>2.5</v>
      </c>
      <c r="F72" s="88">
        <v>2500</v>
      </c>
      <c r="G72" s="88">
        <f>D72*F72</f>
        <v>2500</v>
      </c>
      <c r="H72" s="88">
        <f t="shared" si="21"/>
        <v>30000</v>
      </c>
    </row>
    <row r="73" spans="2:8" s="25" customFormat="1" ht="30" x14ac:dyDescent="0.25">
      <c r="B73" s="34">
        <v>1</v>
      </c>
      <c r="C73" s="94" t="s">
        <v>37</v>
      </c>
      <c r="D73" s="95">
        <f>SUM(D74:D78)</f>
        <v>12</v>
      </c>
      <c r="E73" s="96"/>
      <c r="F73" s="97"/>
      <c r="G73" s="97">
        <f>SUM(G74:G78)</f>
        <v>11500</v>
      </c>
      <c r="H73" s="97">
        <f>SUM(H74:H78)</f>
        <v>138000</v>
      </c>
    </row>
    <row r="74" spans="2:8" ht="17.25" customHeight="1" x14ac:dyDescent="0.25">
      <c r="B74" s="33"/>
      <c r="C74" s="86" t="s">
        <v>21</v>
      </c>
      <c r="D74" s="87">
        <v>1</v>
      </c>
      <c r="E74" s="29">
        <v>2</v>
      </c>
      <c r="F74" s="88">
        <v>2000</v>
      </c>
      <c r="G74" s="88">
        <f t="shared" ref="G74:G78" si="22">D74*F74</f>
        <v>2000</v>
      </c>
      <c r="H74" s="88">
        <f t="shared" ref="H74:H78" si="23">G74*12</f>
        <v>24000</v>
      </c>
    </row>
    <row r="75" spans="2:8" x14ac:dyDescent="0.25">
      <c r="B75" s="33"/>
      <c r="C75" s="86" t="s">
        <v>22</v>
      </c>
      <c r="D75" s="87">
        <v>2</v>
      </c>
      <c r="E75" s="29">
        <v>1.1499999999999999</v>
      </c>
      <c r="F75" s="88">
        <v>1150</v>
      </c>
      <c r="G75" s="88">
        <f t="shared" si="22"/>
        <v>2300</v>
      </c>
      <c r="H75" s="88">
        <f t="shared" si="23"/>
        <v>27600</v>
      </c>
    </row>
    <row r="76" spans="2:8" x14ac:dyDescent="0.25">
      <c r="B76" s="33"/>
      <c r="C76" s="86" t="s">
        <v>9</v>
      </c>
      <c r="D76" s="87">
        <v>3</v>
      </c>
      <c r="E76" s="29">
        <v>0.85</v>
      </c>
      <c r="F76" s="88">
        <v>850</v>
      </c>
      <c r="G76" s="88">
        <f t="shared" si="22"/>
        <v>2550</v>
      </c>
      <c r="H76" s="88">
        <f t="shared" si="23"/>
        <v>30600</v>
      </c>
    </row>
    <row r="77" spans="2:8" x14ac:dyDescent="0.25">
      <c r="B77" s="33"/>
      <c r="C77" s="86" t="s">
        <v>10</v>
      </c>
      <c r="D77" s="87">
        <v>5</v>
      </c>
      <c r="E77" s="29">
        <v>0.7</v>
      </c>
      <c r="F77" s="88">
        <v>700</v>
      </c>
      <c r="G77" s="88">
        <f t="shared" si="22"/>
        <v>3500</v>
      </c>
      <c r="H77" s="88">
        <f t="shared" si="23"/>
        <v>42000</v>
      </c>
    </row>
    <row r="78" spans="2:8" x14ac:dyDescent="0.25">
      <c r="B78" s="33"/>
      <c r="C78" s="86" t="s">
        <v>38</v>
      </c>
      <c r="D78" s="87">
        <v>1</v>
      </c>
      <c r="E78" s="29">
        <v>1.1499999999999999</v>
      </c>
      <c r="F78" s="88">
        <v>1150</v>
      </c>
      <c r="G78" s="88">
        <f t="shared" si="22"/>
        <v>1150</v>
      </c>
      <c r="H78" s="88">
        <f t="shared" si="23"/>
        <v>13800</v>
      </c>
    </row>
    <row r="79" spans="2:8" s="25" customFormat="1" ht="30" x14ac:dyDescent="0.25">
      <c r="B79" s="34">
        <v>2</v>
      </c>
      <c r="C79" s="94" t="s">
        <v>166</v>
      </c>
      <c r="D79" s="95">
        <f t="shared" ref="D79" si="24">SUM(D80:D83)</f>
        <v>12</v>
      </c>
      <c r="E79" s="96"/>
      <c r="F79" s="97"/>
      <c r="G79" s="97">
        <f t="shared" ref="G79:H79" si="25">SUM(G80:G83)</f>
        <v>11200</v>
      </c>
      <c r="H79" s="97">
        <f t="shared" si="25"/>
        <v>134400</v>
      </c>
    </row>
    <row r="80" spans="2:8" x14ac:dyDescent="0.25">
      <c r="B80" s="33"/>
      <c r="C80" s="86" t="s">
        <v>21</v>
      </c>
      <c r="D80" s="87">
        <v>1</v>
      </c>
      <c r="E80" s="29">
        <v>2</v>
      </c>
      <c r="F80" s="88">
        <v>2000</v>
      </c>
      <c r="G80" s="88">
        <f>D80*F80</f>
        <v>2000</v>
      </c>
      <c r="H80" s="88">
        <f t="shared" ref="H80:H83" si="26">G80*12</f>
        <v>24000</v>
      </c>
    </row>
    <row r="81" spans="2:8" x14ac:dyDescent="0.25">
      <c r="B81" s="33"/>
      <c r="C81" s="86" t="s">
        <v>22</v>
      </c>
      <c r="D81" s="87">
        <v>2</v>
      </c>
      <c r="E81" s="29">
        <v>1.1499999999999999</v>
      </c>
      <c r="F81" s="88">
        <v>1150</v>
      </c>
      <c r="G81" s="88">
        <f t="shared" ref="G81:G83" si="27">D81*F81</f>
        <v>2300</v>
      </c>
      <c r="H81" s="88">
        <f t="shared" si="26"/>
        <v>27600</v>
      </c>
    </row>
    <row r="82" spans="2:8" x14ac:dyDescent="0.25">
      <c r="B82" s="33"/>
      <c r="C82" s="86" t="s">
        <v>9</v>
      </c>
      <c r="D82" s="87">
        <v>4</v>
      </c>
      <c r="E82" s="29">
        <v>0.85</v>
      </c>
      <c r="F82" s="88">
        <v>850</v>
      </c>
      <c r="G82" s="88">
        <f t="shared" si="27"/>
        <v>3400</v>
      </c>
      <c r="H82" s="88">
        <f t="shared" si="26"/>
        <v>40800</v>
      </c>
    </row>
    <row r="83" spans="2:8" x14ac:dyDescent="0.25">
      <c r="B83" s="33"/>
      <c r="C83" s="86" t="s">
        <v>10</v>
      </c>
      <c r="D83" s="87">
        <v>5</v>
      </c>
      <c r="E83" s="29">
        <v>0.7</v>
      </c>
      <c r="F83" s="88">
        <v>700</v>
      </c>
      <c r="G83" s="88">
        <f t="shared" si="27"/>
        <v>3500</v>
      </c>
      <c r="H83" s="88">
        <f t="shared" si="26"/>
        <v>42000</v>
      </c>
    </row>
    <row r="84" spans="2:8" s="24" customFormat="1" ht="30" x14ac:dyDescent="0.25">
      <c r="B84" s="89" t="s">
        <v>201</v>
      </c>
      <c r="C84" s="90" t="s">
        <v>39</v>
      </c>
      <c r="D84" s="91">
        <f t="shared" ref="D84" si="28">D85+D86+D87+D93+D97</f>
        <v>28</v>
      </c>
      <c r="E84" s="98"/>
      <c r="F84" s="92"/>
      <c r="G84" s="92">
        <f t="shared" ref="G84:H84" si="29">G85+G86+G87+G93+G97</f>
        <v>34450</v>
      </c>
      <c r="H84" s="92">
        <f t="shared" si="29"/>
        <v>413400</v>
      </c>
    </row>
    <row r="85" spans="2:8" x14ac:dyDescent="0.25">
      <c r="B85" s="33"/>
      <c r="C85" s="86" t="s">
        <v>26</v>
      </c>
      <c r="D85" s="87">
        <v>1</v>
      </c>
      <c r="E85" s="29">
        <v>3.6</v>
      </c>
      <c r="F85" s="93">
        <v>3600</v>
      </c>
      <c r="G85" s="93">
        <f>D85*F85</f>
        <v>3600</v>
      </c>
      <c r="H85" s="88">
        <f t="shared" ref="H85:H86" si="30">G85*12</f>
        <v>43200</v>
      </c>
    </row>
    <row r="86" spans="2:8" x14ac:dyDescent="0.25">
      <c r="B86" s="33"/>
      <c r="C86" s="86" t="s">
        <v>27</v>
      </c>
      <c r="D86" s="87">
        <v>1</v>
      </c>
      <c r="E86" s="29">
        <v>2.5</v>
      </c>
      <c r="F86" s="88">
        <v>2500</v>
      </c>
      <c r="G86" s="88">
        <f>D86*F86</f>
        <v>2500</v>
      </c>
      <c r="H86" s="88">
        <f t="shared" si="30"/>
        <v>30000</v>
      </c>
    </row>
    <row r="87" spans="2:8" s="25" customFormat="1" ht="30" x14ac:dyDescent="0.25">
      <c r="B87" s="34">
        <v>1</v>
      </c>
      <c r="C87" s="94" t="s">
        <v>40</v>
      </c>
      <c r="D87" s="95">
        <f t="shared" ref="D87" si="31">SUM(D88:D92)</f>
        <v>12</v>
      </c>
      <c r="E87" s="96"/>
      <c r="F87" s="97"/>
      <c r="G87" s="97">
        <f t="shared" ref="G87:H87" si="32">SUM(G88:G92)</f>
        <v>12250</v>
      </c>
      <c r="H87" s="97">
        <f t="shared" si="32"/>
        <v>147000</v>
      </c>
    </row>
    <row r="88" spans="2:8" x14ac:dyDescent="0.25">
      <c r="B88" s="33"/>
      <c r="C88" s="86" t="s">
        <v>21</v>
      </c>
      <c r="D88" s="87">
        <v>1</v>
      </c>
      <c r="E88" s="29">
        <v>2</v>
      </c>
      <c r="F88" s="88">
        <v>2000</v>
      </c>
      <c r="G88" s="88">
        <f>D88*F88</f>
        <v>2000</v>
      </c>
      <c r="H88" s="88">
        <f t="shared" ref="H88:H92" si="33">G88*12</f>
        <v>24000</v>
      </c>
    </row>
    <row r="89" spans="2:8" x14ac:dyDescent="0.25">
      <c r="B89" s="33"/>
      <c r="C89" s="86" t="s">
        <v>22</v>
      </c>
      <c r="D89" s="87">
        <v>2</v>
      </c>
      <c r="E89" s="29">
        <v>1.1499999999999999</v>
      </c>
      <c r="F89" s="88">
        <v>1150</v>
      </c>
      <c r="G89" s="88">
        <f>D89*F89</f>
        <v>2300</v>
      </c>
      <c r="H89" s="88">
        <f t="shared" si="33"/>
        <v>27600</v>
      </c>
    </row>
    <row r="90" spans="2:8" x14ac:dyDescent="0.25">
      <c r="B90" s="33"/>
      <c r="C90" s="86" t="s">
        <v>9</v>
      </c>
      <c r="D90" s="87">
        <v>5</v>
      </c>
      <c r="E90" s="29">
        <v>0.85</v>
      </c>
      <c r="F90" s="88">
        <v>850</v>
      </c>
      <c r="G90" s="88">
        <f>D90*F90</f>
        <v>4250</v>
      </c>
      <c r="H90" s="88">
        <f t="shared" si="33"/>
        <v>51000</v>
      </c>
    </row>
    <row r="91" spans="2:8" x14ac:dyDescent="0.25">
      <c r="B91" s="33"/>
      <c r="C91" s="86" t="s">
        <v>10</v>
      </c>
      <c r="D91" s="87">
        <v>2</v>
      </c>
      <c r="E91" s="29">
        <v>0.7</v>
      </c>
      <c r="F91" s="88">
        <v>700</v>
      </c>
      <c r="G91" s="88">
        <f>D91*F91</f>
        <v>1400</v>
      </c>
      <c r="H91" s="88">
        <f t="shared" si="33"/>
        <v>16800</v>
      </c>
    </row>
    <row r="92" spans="2:8" x14ac:dyDescent="0.25">
      <c r="B92" s="33"/>
      <c r="C92" s="86" t="s">
        <v>38</v>
      </c>
      <c r="D92" s="87">
        <v>2</v>
      </c>
      <c r="E92" s="29">
        <v>1.1499999999999999</v>
      </c>
      <c r="F92" s="88">
        <v>1150</v>
      </c>
      <c r="G92" s="88">
        <f>D92*F92</f>
        <v>2300</v>
      </c>
      <c r="H92" s="88">
        <f t="shared" si="33"/>
        <v>27600</v>
      </c>
    </row>
    <row r="93" spans="2:8" s="25" customFormat="1" ht="30" x14ac:dyDescent="0.25">
      <c r="B93" s="34">
        <v>2</v>
      </c>
      <c r="C93" s="94" t="s">
        <v>41</v>
      </c>
      <c r="D93" s="95">
        <f t="shared" ref="D93" si="34">SUM(D94:D96)</f>
        <v>7</v>
      </c>
      <c r="E93" s="96"/>
      <c r="F93" s="97"/>
      <c r="G93" s="97">
        <f t="shared" ref="G93:H93" si="35">SUM(G94:G96)</f>
        <v>8200</v>
      </c>
      <c r="H93" s="97">
        <f t="shared" si="35"/>
        <v>98400</v>
      </c>
    </row>
    <row r="94" spans="2:8" x14ac:dyDescent="0.25">
      <c r="B94" s="33"/>
      <c r="C94" s="86" t="s">
        <v>21</v>
      </c>
      <c r="D94" s="87">
        <v>1</v>
      </c>
      <c r="E94" s="29">
        <v>2.2000000000000002</v>
      </c>
      <c r="F94" s="88">
        <v>2200</v>
      </c>
      <c r="G94" s="88">
        <f>D94*F94</f>
        <v>2200</v>
      </c>
      <c r="H94" s="88">
        <f t="shared" ref="H94:H96" si="36">G94*12</f>
        <v>26400</v>
      </c>
    </row>
    <row r="95" spans="2:8" x14ac:dyDescent="0.25">
      <c r="B95" s="33"/>
      <c r="C95" s="86" t="s">
        <v>22</v>
      </c>
      <c r="D95" s="87">
        <v>3</v>
      </c>
      <c r="E95" s="29">
        <v>1.1499999999999999</v>
      </c>
      <c r="F95" s="88">
        <v>1150</v>
      </c>
      <c r="G95" s="88">
        <f>D95*F95</f>
        <v>3450</v>
      </c>
      <c r="H95" s="88">
        <f t="shared" si="36"/>
        <v>41400</v>
      </c>
    </row>
    <row r="96" spans="2:8" x14ac:dyDescent="0.25">
      <c r="B96" s="33"/>
      <c r="C96" s="86" t="s">
        <v>9</v>
      </c>
      <c r="D96" s="87">
        <v>3</v>
      </c>
      <c r="E96" s="29">
        <v>0.85</v>
      </c>
      <c r="F96" s="88">
        <v>850</v>
      </c>
      <c r="G96" s="88">
        <f>D96*F96</f>
        <v>2550</v>
      </c>
      <c r="H96" s="88">
        <f t="shared" si="36"/>
        <v>30600</v>
      </c>
    </row>
    <row r="97" spans="2:8" s="25" customFormat="1" ht="30.75" customHeight="1" x14ac:dyDescent="0.25">
      <c r="B97" s="34">
        <v>3</v>
      </c>
      <c r="C97" s="94" t="s">
        <v>42</v>
      </c>
      <c r="D97" s="95">
        <f t="shared" ref="D97" si="37">SUM(D98:D100)</f>
        <v>7</v>
      </c>
      <c r="E97" s="96"/>
      <c r="F97" s="97"/>
      <c r="G97" s="97">
        <f t="shared" ref="G97:H97" si="38">SUM(G98:G100)</f>
        <v>7900</v>
      </c>
      <c r="H97" s="97">
        <f t="shared" si="38"/>
        <v>94800</v>
      </c>
    </row>
    <row r="98" spans="2:8" x14ac:dyDescent="0.25">
      <c r="B98" s="33"/>
      <c r="C98" s="86" t="s">
        <v>21</v>
      </c>
      <c r="D98" s="87">
        <v>1</v>
      </c>
      <c r="E98" s="29">
        <v>2.2000000000000002</v>
      </c>
      <c r="F98" s="88">
        <v>2200</v>
      </c>
      <c r="G98" s="88">
        <f>D98*F98</f>
        <v>2200</v>
      </c>
      <c r="H98" s="88">
        <f t="shared" ref="H98:H100" si="39">G98*12</f>
        <v>26400</v>
      </c>
    </row>
    <row r="99" spans="2:8" x14ac:dyDescent="0.25">
      <c r="B99" s="33"/>
      <c r="C99" s="86" t="s">
        <v>22</v>
      </c>
      <c r="D99" s="87">
        <v>2</v>
      </c>
      <c r="E99" s="29">
        <v>1.1499999999999999</v>
      </c>
      <c r="F99" s="88">
        <v>1150</v>
      </c>
      <c r="G99" s="88">
        <f>D99*F99</f>
        <v>2300</v>
      </c>
      <c r="H99" s="88">
        <f t="shared" si="39"/>
        <v>27600</v>
      </c>
    </row>
    <row r="100" spans="2:8" x14ac:dyDescent="0.25">
      <c r="B100" s="33"/>
      <c r="C100" s="86" t="s">
        <v>9</v>
      </c>
      <c r="D100" s="87">
        <v>4</v>
      </c>
      <c r="E100" s="29">
        <v>0.85</v>
      </c>
      <c r="F100" s="88">
        <v>850</v>
      </c>
      <c r="G100" s="88">
        <f>D100*F100</f>
        <v>3400</v>
      </c>
      <c r="H100" s="88">
        <f t="shared" si="39"/>
        <v>40800</v>
      </c>
    </row>
    <row r="101" spans="2:8" s="24" customFormat="1" ht="45" x14ac:dyDescent="0.25">
      <c r="B101" s="89" t="s">
        <v>202</v>
      </c>
      <c r="C101" s="90" t="s">
        <v>43</v>
      </c>
      <c r="D101" s="91">
        <f>D102+D103+D104+D108+D113</f>
        <v>21</v>
      </c>
      <c r="E101" s="98"/>
      <c r="F101" s="92"/>
      <c r="G101" s="92">
        <f>G102+G103+G104+G108+G113</f>
        <v>27500</v>
      </c>
      <c r="H101" s="92">
        <f>H102+H103+H104+H108+H113</f>
        <v>330000</v>
      </c>
    </row>
    <row r="102" spans="2:8" x14ac:dyDescent="0.25">
      <c r="B102" s="33"/>
      <c r="C102" s="86" t="s">
        <v>33</v>
      </c>
      <c r="D102" s="87">
        <v>1</v>
      </c>
      <c r="E102" s="29">
        <v>3.6</v>
      </c>
      <c r="F102" s="93">
        <v>3600</v>
      </c>
      <c r="G102" s="93">
        <f>D102*F102</f>
        <v>3600</v>
      </c>
      <c r="H102" s="88">
        <f t="shared" ref="H102:H103" si="40">G102*12</f>
        <v>43200</v>
      </c>
    </row>
    <row r="103" spans="2:8" x14ac:dyDescent="0.25">
      <c r="B103" s="33"/>
      <c r="C103" s="86" t="s">
        <v>27</v>
      </c>
      <c r="D103" s="87">
        <v>1</v>
      </c>
      <c r="E103" s="29">
        <v>2.5</v>
      </c>
      <c r="F103" s="88">
        <v>2500</v>
      </c>
      <c r="G103" s="88">
        <f>D103*F103</f>
        <v>2500</v>
      </c>
      <c r="H103" s="88">
        <f t="shared" si="40"/>
        <v>30000</v>
      </c>
    </row>
    <row r="104" spans="2:8" s="25" customFormat="1" ht="30" x14ac:dyDescent="0.25">
      <c r="B104" s="34">
        <v>1</v>
      </c>
      <c r="C104" s="94" t="s">
        <v>44</v>
      </c>
      <c r="D104" s="95">
        <f>SUM(D105:D107)</f>
        <v>6</v>
      </c>
      <c r="E104" s="96"/>
      <c r="F104" s="97"/>
      <c r="G104" s="97">
        <f>SUM(G105:G107)</f>
        <v>6550</v>
      </c>
      <c r="H104" s="97">
        <f>SUM(H105:H107)</f>
        <v>78600</v>
      </c>
    </row>
    <row r="105" spans="2:8" x14ac:dyDescent="0.25">
      <c r="B105" s="33"/>
      <c r="C105" s="86" t="s">
        <v>21</v>
      </c>
      <c r="D105" s="87">
        <v>1</v>
      </c>
      <c r="E105" s="29">
        <v>2</v>
      </c>
      <c r="F105" s="88">
        <v>2000</v>
      </c>
      <c r="G105" s="88">
        <f>D105*F105</f>
        <v>2000</v>
      </c>
      <c r="H105" s="88">
        <f t="shared" ref="H105:H107" si="41">G105*12</f>
        <v>24000</v>
      </c>
    </row>
    <row r="106" spans="2:8" x14ac:dyDescent="0.25">
      <c r="B106" s="33"/>
      <c r="C106" s="86" t="s">
        <v>22</v>
      </c>
      <c r="D106" s="87">
        <v>1</v>
      </c>
      <c r="E106" s="29">
        <v>1.1499999999999999</v>
      </c>
      <c r="F106" s="88">
        <v>1150</v>
      </c>
      <c r="G106" s="88">
        <f>D106*F106</f>
        <v>1150</v>
      </c>
      <c r="H106" s="88">
        <f t="shared" si="41"/>
        <v>13800</v>
      </c>
    </row>
    <row r="107" spans="2:8" x14ac:dyDescent="0.25">
      <c r="B107" s="33"/>
      <c r="C107" s="86" t="s">
        <v>9</v>
      </c>
      <c r="D107" s="87">
        <v>4</v>
      </c>
      <c r="E107" s="29">
        <v>0.85</v>
      </c>
      <c r="F107" s="88">
        <v>850</v>
      </c>
      <c r="G107" s="88">
        <f>D107*F107</f>
        <v>3400</v>
      </c>
      <c r="H107" s="88">
        <f t="shared" si="41"/>
        <v>40800</v>
      </c>
    </row>
    <row r="108" spans="2:8" s="25" customFormat="1" ht="30" x14ac:dyDescent="0.25">
      <c r="B108" s="34">
        <v>2</v>
      </c>
      <c r="C108" s="94" t="s">
        <v>45</v>
      </c>
      <c r="D108" s="95">
        <f t="shared" ref="D108" si="42">SUM(D109:D112)</f>
        <v>9</v>
      </c>
      <c r="E108" s="96"/>
      <c r="F108" s="97"/>
      <c r="G108" s="97">
        <f t="shared" ref="G108:H108" si="43">SUM(G109:G112)</f>
        <v>10000</v>
      </c>
      <c r="H108" s="97">
        <f t="shared" si="43"/>
        <v>120000</v>
      </c>
    </row>
    <row r="109" spans="2:8" x14ac:dyDescent="0.25">
      <c r="B109" s="33"/>
      <c r="C109" s="86" t="s">
        <v>21</v>
      </c>
      <c r="D109" s="87">
        <v>1</v>
      </c>
      <c r="E109" s="29">
        <v>2</v>
      </c>
      <c r="F109" s="88">
        <v>2000</v>
      </c>
      <c r="G109" s="88">
        <f>D109*F109</f>
        <v>2000</v>
      </c>
      <c r="H109" s="88">
        <f t="shared" ref="H109:H112" si="44">G109*12</f>
        <v>24000</v>
      </c>
    </row>
    <row r="110" spans="2:8" x14ac:dyDescent="0.25">
      <c r="B110" s="33"/>
      <c r="C110" s="86" t="s">
        <v>22</v>
      </c>
      <c r="D110" s="87">
        <v>5</v>
      </c>
      <c r="E110" s="29">
        <v>1.1499999999999999</v>
      </c>
      <c r="F110" s="88">
        <v>1150</v>
      </c>
      <c r="G110" s="88">
        <f>D110*F110</f>
        <v>5750</v>
      </c>
      <c r="H110" s="88">
        <f t="shared" si="44"/>
        <v>69000</v>
      </c>
    </row>
    <row r="111" spans="2:8" x14ac:dyDescent="0.25">
      <c r="B111" s="33"/>
      <c r="C111" s="86" t="s">
        <v>9</v>
      </c>
      <c r="D111" s="87">
        <v>1</v>
      </c>
      <c r="E111" s="29">
        <v>0.85</v>
      </c>
      <c r="F111" s="88">
        <v>850</v>
      </c>
      <c r="G111" s="88">
        <f>D111*F111</f>
        <v>850</v>
      </c>
      <c r="H111" s="88">
        <f t="shared" si="44"/>
        <v>10200</v>
      </c>
    </row>
    <row r="112" spans="2:8" x14ac:dyDescent="0.25">
      <c r="B112" s="33"/>
      <c r="C112" s="86" t="s">
        <v>10</v>
      </c>
      <c r="D112" s="87">
        <v>2</v>
      </c>
      <c r="E112" s="29">
        <v>0.7</v>
      </c>
      <c r="F112" s="88">
        <v>700</v>
      </c>
      <c r="G112" s="88">
        <f>D112*F112</f>
        <v>1400</v>
      </c>
      <c r="H112" s="88">
        <f t="shared" si="44"/>
        <v>16800</v>
      </c>
    </row>
    <row r="113" spans="2:8" s="25" customFormat="1" ht="30" x14ac:dyDescent="0.25">
      <c r="B113" s="34">
        <v>3</v>
      </c>
      <c r="C113" s="94" t="s">
        <v>46</v>
      </c>
      <c r="D113" s="95">
        <f t="shared" ref="D113" si="45">SUM(D114:D116)</f>
        <v>4</v>
      </c>
      <c r="E113" s="96"/>
      <c r="F113" s="97"/>
      <c r="G113" s="97">
        <f t="shared" ref="G113:H113" si="46">SUM(G114:G116)</f>
        <v>4850</v>
      </c>
      <c r="H113" s="97">
        <f t="shared" si="46"/>
        <v>58200</v>
      </c>
    </row>
    <row r="114" spans="2:8" x14ac:dyDescent="0.25">
      <c r="B114" s="33"/>
      <c r="C114" s="86" t="s">
        <v>21</v>
      </c>
      <c r="D114" s="87">
        <v>1</v>
      </c>
      <c r="E114" s="29">
        <v>2</v>
      </c>
      <c r="F114" s="88">
        <v>2000</v>
      </c>
      <c r="G114" s="88">
        <f>D114*F114</f>
        <v>2000</v>
      </c>
      <c r="H114" s="88">
        <f t="shared" ref="H114:H116" si="47">G114*12</f>
        <v>24000</v>
      </c>
    </row>
    <row r="115" spans="2:8" x14ac:dyDescent="0.25">
      <c r="B115" s="33"/>
      <c r="C115" s="86" t="s">
        <v>22</v>
      </c>
      <c r="D115" s="87">
        <v>1</v>
      </c>
      <c r="E115" s="29">
        <v>1.1499999999999999</v>
      </c>
      <c r="F115" s="88">
        <v>1150</v>
      </c>
      <c r="G115" s="88">
        <f>D115*F115</f>
        <v>1150</v>
      </c>
      <c r="H115" s="88">
        <f t="shared" si="47"/>
        <v>13800</v>
      </c>
    </row>
    <row r="116" spans="2:8" x14ac:dyDescent="0.25">
      <c r="B116" s="33"/>
      <c r="C116" s="86" t="s">
        <v>9</v>
      </c>
      <c r="D116" s="87">
        <v>2</v>
      </c>
      <c r="E116" s="29">
        <v>0.85</v>
      </c>
      <c r="F116" s="88">
        <v>850</v>
      </c>
      <c r="G116" s="88">
        <f>D116*F116</f>
        <v>1700</v>
      </c>
      <c r="H116" s="88">
        <f t="shared" si="47"/>
        <v>20400</v>
      </c>
    </row>
    <row r="117" spans="2:8" s="24" customFormat="1" ht="31.5" customHeight="1" x14ac:dyDescent="0.25">
      <c r="B117" s="89" t="s">
        <v>203</v>
      </c>
      <c r="C117" s="90" t="s">
        <v>47</v>
      </c>
      <c r="D117" s="91">
        <f>D118+D119+D120+D123+D126+D129+D132</f>
        <v>37</v>
      </c>
      <c r="E117" s="98"/>
      <c r="F117" s="92"/>
      <c r="G117" s="92">
        <f>G118+G119+G120+G123+G126+G129+G132</f>
        <v>51100</v>
      </c>
      <c r="H117" s="92">
        <f>H118+H119+H120+H123+H126+H129+H132</f>
        <v>613200</v>
      </c>
    </row>
    <row r="118" spans="2:8" x14ac:dyDescent="0.25">
      <c r="B118" s="33"/>
      <c r="C118" s="101" t="s">
        <v>33</v>
      </c>
      <c r="D118" s="99">
        <v>1</v>
      </c>
      <c r="E118" s="100">
        <v>3.6</v>
      </c>
      <c r="F118" s="93">
        <v>3600</v>
      </c>
      <c r="G118" s="93">
        <f>D118*F118</f>
        <v>3600</v>
      </c>
      <c r="H118" s="88">
        <f t="shared" ref="H118:H119" si="48">G118*12</f>
        <v>43200</v>
      </c>
    </row>
    <row r="119" spans="2:8" x14ac:dyDescent="0.25">
      <c r="B119" s="33"/>
      <c r="C119" s="101" t="s">
        <v>27</v>
      </c>
      <c r="D119" s="99">
        <v>1</v>
      </c>
      <c r="E119" s="100">
        <v>2.5</v>
      </c>
      <c r="F119" s="88">
        <v>2500</v>
      </c>
      <c r="G119" s="93">
        <f>D119*F119</f>
        <v>2500</v>
      </c>
      <c r="H119" s="88">
        <f t="shared" si="48"/>
        <v>30000</v>
      </c>
    </row>
    <row r="120" spans="2:8" s="25" customFormat="1" ht="30" x14ac:dyDescent="0.25">
      <c r="B120" s="34">
        <v>1</v>
      </c>
      <c r="C120" s="102" t="s">
        <v>48</v>
      </c>
      <c r="D120" s="103">
        <f>SUM(D121:D122)</f>
        <v>4</v>
      </c>
      <c r="E120" s="104"/>
      <c r="F120" s="97"/>
      <c r="G120" s="105">
        <f>SUM(G121:G122)</f>
        <v>5450</v>
      </c>
      <c r="H120" s="105">
        <f>SUM(H121:H122)</f>
        <v>65400</v>
      </c>
    </row>
    <row r="121" spans="2:8" x14ac:dyDescent="0.25">
      <c r="B121" s="33"/>
      <c r="C121" s="101" t="s">
        <v>21</v>
      </c>
      <c r="D121" s="99">
        <v>1</v>
      </c>
      <c r="E121" s="100">
        <v>2</v>
      </c>
      <c r="F121" s="88">
        <v>2000</v>
      </c>
      <c r="G121" s="93">
        <f>D121*F121</f>
        <v>2000</v>
      </c>
      <c r="H121" s="88">
        <f t="shared" ref="H121:H122" si="49">G121*12</f>
        <v>24000</v>
      </c>
    </row>
    <row r="122" spans="2:8" x14ac:dyDescent="0.25">
      <c r="B122" s="33"/>
      <c r="C122" s="101" t="s">
        <v>22</v>
      </c>
      <c r="D122" s="87">
        <v>3</v>
      </c>
      <c r="E122" s="29">
        <v>1.1499999999999999</v>
      </c>
      <c r="F122" s="88">
        <v>1150</v>
      </c>
      <c r="G122" s="93">
        <f>D122*F122</f>
        <v>3450</v>
      </c>
      <c r="H122" s="88">
        <f t="shared" si="49"/>
        <v>41400</v>
      </c>
    </row>
    <row r="123" spans="2:8" s="25" customFormat="1" ht="30" x14ac:dyDescent="0.25">
      <c r="B123" s="34">
        <v>2</v>
      </c>
      <c r="C123" s="102" t="s">
        <v>49</v>
      </c>
      <c r="D123" s="95">
        <f>SUM(D124:D125)</f>
        <v>14</v>
      </c>
      <c r="E123" s="96"/>
      <c r="F123" s="97"/>
      <c r="G123" s="97">
        <f>SUM(G124:G125)</f>
        <v>17450</v>
      </c>
      <c r="H123" s="97">
        <f>SUM(H124:H125)</f>
        <v>209400</v>
      </c>
    </row>
    <row r="124" spans="2:8" x14ac:dyDescent="0.25">
      <c r="B124" s="33"/>
      <c r="C124" s="101" t="s">
        <v>21</v>
      </c>
      <c r="D124" s="87">
        <v>1</v>
      </c>
      <c r="E124" s="29">
        <v>2.5</v>
      </c>
      <c r="F124" s="88">
        <v>2500</v>
      </c>
      <c r="G124" s="93">
        <f>D124*F124</f>
        <v>2500</v>
      </c>
      <c r="H124" s="88">
        <f t="shared" ref="H124:H128" si="50">G124*12</f>
        <v>30000</v>
      </c>
    </row>
    <row r="125" spans="2:8" x14ac:dyDescent="0.25">
      <c r="B125" s="33"/>
      <c r="C125" s="101" t="s">
        <v>22</v>
      </c>
      <c r="D125" s="87">
        <v>13</v>
      </c>
      <c r="E125" s="29">
        <v>1.1499999999999999</v>
      </c>
      <c r="F125" s="88">
        <v>1150</v>
      </c>
      <c r="G125" s="93">
        <f>D125*F125</f>
        <v>14950</v>
      </c>
      <c r="H125" s="88">
        <f t="shared" si="50"/>
        <v>179400</v>
      </c>
    </row>
    <row r="126" spans="2:8" s="25" customFormat="1" ht="60" x14ac:dyDescent="0.25">
      <c r="B126" s="34">
        <v>3</v>
      </c>
      <c r="C126" s="102" t="s">
        <v>50</v>
      </c>
      <c r="D126" s="95">
        <f>SUM(D127:D128)</f>
        <v>7</v>
      </c>
      <c r="E126" s="96"/>
      <c r="F126" s="97"/>
      <c r="G126" s="97">
        <f>SUM(G127:G128)</f>
        <v>8900</v>
      </c>
      <c r="H126" s="97">
        <f t="shared" si="50"/>
        <v>106800</v>
      </c>
    </row>
    <row r="127" spans="2:8" x14ac:dyDescent="0.25">
      <c r="B127" s="33"/>
      <c r="C127" s="101" t="s">
        <v>21</v>
      </c>
      <c r="D127" s="87">
        <v>1</v>
      </c>
      <c r="E127" s="29">
        <v>2</v>
      </c>
      <c r="F127" s="88">
        <v>2000</v>
      </c>
      <c r="G127" s="93">
        <f>D127*F127</f>
        <v>2000</v>
      </c>
      <c r="H127" s="88">
        <f t="shared" si="50"/>
        <v>24000</v>
      </c>
    </row>
    <row r="128" spans="2:8" x14ac:dyDescent="0.25">
      <c r="B128" s="33"/>
      <c r="C128" s="101" t="s">
        <v>22</v>
      </c>
      <c r="D128" s="87">
        <v>6</v>
      </c>
      <c r="E128" s="29">
        <v>1.1499999999999999</v>
      </c>
      <c r="F128" s="88">
        <v>1150</v>
      </c>
      <c r="G128" s="93">
        <f>D128*F128</f>
        <v>6900</v>
      </c>
      <c r="H128" s="88">
        <f t="shared" si="50"/>
        <v>82800</v>
      </c>
    </row>
    <row r="129" spans="2:8" s="25" customFormat="1" ht="45" x14ac:dyDescent="0.25">
      <c r="B129" s="34">
        <v>4</v>
      </c>
      <c r="C129" s="102" t="s">
        <v>51</v>
      </c>
      <c r="D129" s="95">
        <f>SUM(D130:D131)</f>
        <v>3</v>
      </c>
      <c r="E129" s="96"/>
      <c r="F129" s="97"/>
      <c r="G129" s="105">
        <f>SUM(G130:G131)</f>
        <v>4300</v>
      </c>
      <c r="H129" s="105">
        <f>SUM(H130:H131)</f>
        <v>51600</v>
      </c>
    </row>
    <row r="130" spans="2:8" x14ac:dyDescent="0.25">
      <c r="B130" s="33"/>
      <c r="C130" s="101" t="s">
        <v>21</v>
      </c>
      <c r="D130" s="87">
        <v>1</v>
      </c>
      <c r="E130" s="29">
        <v>2</v>
      </c>
      <c r="F130" s="88">
        <v>2000</v>
      </c>
      <c r="G130" s="93">
        <f>D130*F130</f>
        <v>2000</v>
      </c>
      <c r="H130" s="88">
        <f t="shared" ref="H130:H131" si="51">G130*12</f>
        <v>24000</v>
      </c>
    </row>
    <row r="131" spans="2:8" x14ac:dyDescent="0.25">
      <c r="B131" s="33"/>
      <c r="C131" s="101" t="s">
        <v>22</v>
      </c>
      <c r="D131" s="87">
        <v>2</v>
      </c>
      <c r="E131" s="29">
        <v>1.1499999999999999</v>
      </c>
      <c r="F131" s="88">
        <v>1150</v>
      </c>
      <c r="G131" s="93">
        <f>D131*F131</f>
        <v>2300</v>
      </c>
      <c r="H131" s="88">
        <f t="shared" si="51"/>
        <v>27600</v>
      </c>
    </row>
    <row r="132" spans="2:8" s="25" customFormat="1" ht="45" x14ac:dyDescent="0.25">
      <c r="B132" s="34">
        <v>5</v>
      </c>
      <c r="C132" s="102" t="s">
        <v>52</v>
      </c>
      <c r="D132" s="95">
        <f>SUM(D133:D134)</f>
        <v>7</v>
      </c>
      <c r="E132" s="96"/>
      <c r="F132" s="97"/>
      <c r="G132" s="97">
        <f>SUM(G133:G134)</f>
        <v>8900</v>
      </c>
      <c r="H132" s="97">
        <f>SUM(H133:H134)</f>
        <v>106800</v>
      </c>
    </row>
    <row r="133" spans="2:8" x14ac:dyDescent="0.25">
      <c r="B133" s="33"/>
      <c r="C133" s="101" t="s">
        <v>21</v>
      </c>
      <c r="D133" s="87">
        <v>1</v>
      </c>
      <c r="E133" s="29">
        <v>2</v>
      </c>
      <c r="F133" s="88">
        <v>2000</v>
      </c>
      <c r="G133" s="93">
        <f>D133*F133</f>
        <v>2000</v>
      </c>
      <c r="H133" s="88">
        <f t="shared" ref="H133:H134" si="52">G133*12</f>
        <v>24000</v>
      </c>
    </row>
    <row r="134" spans="2:8" x14ac:dyDescent="0.25">
      <c r="B134" s="33"/>
      <c r="C134" s="86" t="s">
        <v>22</v>
      </c>
      <c r="D134" s="87">
        <v>6</v>
      </c>
      <c r="E134" s="29">
        <v>1.1499999999999999</v>
      </c>
      <c r="F134" s="88">
        <v>1150</v>
      </c>
      <c r="G134" s="93">
        <f>D134*F134</f>
        <v>6900</v>
      </c>
      <c r="H134" s="88">
        <f t="shared" si="52"/>
        <v>82800</v>
      </c>
    </row>
    <row r="135" spans="2:8" s="24" customFormat="1" ht="36.75" customHeight="1" x14ac:dyDescent="0.25">
      <c r="B135" s="89" t="s">
        <v>204</v>
      </c>
      <c r="C135" s="90" t="s">
        <v>53</v>
      </c>
      <c r="D135" s="91">
        <f>D136+D137+D138+D143+D148</f>
        <v>31</v>
      </c>
      <c r="E135" s="98"/>
      <c r="F135" s="92"/>
      <c r="G135" s="92">
        <f>G136+G137+G138+G143+G148</f>
        <v>37650</v>
      </c>
      <c r="H135" s="92">
        <f>H136+H137+H138+H143+H148</f>
        <v>451800</v>
      </c>
    </row>
    <row r="136" spans="2:8" x14ac:dyDescent="0.25">
      <c r="B136" s="33"/>
      <c r="C136" s="86" t="s">
        <v>33</v>
      </c>
      <c r="D136" s="87">
        <v>1</v>
      </c>
      <c r="E136" s="29">
        <v>3.6</v>
      </c>
      <c r="F136" s="93">
        <v>3600</v>
      </c>
      <c r="G136" s="93">
        <f>D136*F136</f>
        <v>3600</v>
      </c>
      <c r="H136" s="88">
        <f t="shared" ref="H136:H137" si="53">G136*12</f>
        <v>43200</v>
      </c>
    </row>
    <row r="137" spans="2:8" x14ac:dyDescent="0.25">
      <c r="B137" s="33"/>
      <c r="C137" s="86" t="s">
        <v>27</v>
      </c>
      <c r="D137" s="87">
        <v>1</v>
      </c>
      <c r="E137" s="29">
        <v>2.5</v>
      </c>
      <c r="F137" s="88">
        <v>2500</v>
      </c>
      <c r="G137" s="88">
        <f>D137*F137</f>
        <v>2500</v>
      </c>
      <c r="H137" s="88">
        <f t="shared" si="53"/>
        <v>30000</v>
      </c>
    </row>
    <row r="138" spans="2:8" s="25" customFormat="1" ht="30" x14ac:dyDescent="0.25">
      <c r="B138" s="34">
        <v>1</v>
      </c>
      <c r="C138" s="94" t="s">
        <v>54</v>
      </c>
      <c r="D138" s="95">
        <f>SUM(D139:D142)</f>
        <v>20</v>
      </c>
      <c r="E138" s="96"/>
      <c r="F138" s="97"/>
      <c r="G138" s="97">
        <f>SUM(G139:G142)</f>
        <v>19400</v>
      </c>
      <c r="H138" s="97">
        <f>SUM(H139:H142)</f>
        <v>232800</v>
      </c>
    </row>
    <row r="139" spans="2:8" x14ac:dyDescent="0.25">
      <c r="B139" s="33"/>
      <c r="C139" s="86" t="s">
        <v>21</v>
      </c>
      <c r="D139" s="87">
        <v>1</v>
      </c>
      <c r="E139" s="29">
        <v>2.2000000000000002</v>
      </c>
      <c r="F139" s="88">
        <v>2200</v>
      </c>
      <c r="G139" s="88">
        <f>D139*F139</f>
        <v>2200</v>
      </c>
      <c r="H139" s="88">
        <f t="shared" ref="H139:H142" si="54">G139*12</f>
        <v>26400</v>
      </c>
    </row>
    <row r="140" spans="2:8" x14ac:dyDescent="0.25">
      <c r="B140" s="33"/>
      <c r="C140" s="86" t="s">
        <v>22</v>
      </c>
      <c r="D140" s="87">
        <v>4</v>
      </c>
      <c r="E140" s="29">
        <v>1.1499999999999999</v>
      </c>
      <c r="F140" s="88">
        <v>1150</v>
      </c>
      <c r="G140" s="88">
        <f>D140*F140</f>
        <v>4600</v>
      </c>
      <c r="H140" s="88">
        <f t="shared" si="54"/>
        <v>55200</v>
      </c>
    </row>
    <row r="141" spans="2:8" x14ac:dyDescent="0.25">
      <c r="B141" s="33"/>
      <c r="C141" s="86" t="s">
        <v>9</v>
      </c>
      <c r="D141" s="87">
        <v>14</v>
      </c>
      <c r="E141" s="29">
        <v>0.85</v>
      </c>
      <c r="F141" s="88">
        <v>850</v>
      </c>
      <c r="G141" s="88">
        <f>D141*F141</f>
        <v>11900</v>
      </c>
      <c r="H141" s="88">
        <f t="shared" si="54"/>
        <v>142800</v>
      </c>
    </row>
    <row r="142" spans="2:8" x14ac:dyDescent="0.25">
      <c r="B142" s="33"/>
      <c r="C142" s="86" t="s">
        <v>10</v>
      </c>
      <c r="D142" s="87">
        <v>1</v>
      </c>
      <c r="E142" s="29">
        <v>0.7</v>
      </c>
      <c r="F142" s="88">
        <v>700</v>
      </c>
      <c r="G142" s="88">
        <f>D142*F142</f>
        <v>700</v>
      </c>
      <c r="H142" s="88">
        <f t="shared" si="54"/>
        <v>8400</v>
      </c>
    </row>
    <row r="143" spans="2:8" s="25" customFormat="1" ht="30.75" customHeight="1" x14ac:dyDescent="0.25">
      <c r="B143" s="34">
        <v>2</v>
      </c>
      <c r="C143" s="94" t="s">
        <v>55</v>
      </c>
      <c r="D143" s="95">
        <f>SUM(D144:D147)</f>
        <v>7</v>
      </c>
      <c r="E143" s="96"/>
      <c r="F143" s="97"/>
      <c r="G143" s="97">
        <f>SUM(G144:G147)</f>
        <v>8800</v>
      </c>
      <c r="H143" s="97">
        <f>SUM(H144:H147)</f>
        <v>105600</v>
      </c>
    </row>
    <row r="144" spans="2:8" x14ac:dyDescent="0.25">
      <c r="B144" s="33"/>
      <c r="C144" s="86" t="s">
        <v>21</v>
      </c>
      <c r="D144" s="87">
        <v>1</v>
      </c>
      <c r="E144" s="29">
        <v>2.5</v>
      </c>
      <c r="F144" s="88">
        <v>2500</v>
      </c>
      <c r="G144" s="88">
        <f>D144*F144</f>
        <v>2500</v>
      </c>
      <c r="H144" s="88">
        <f t="shared" ref="H144:H147" si="55">G144*12</f>
        <v>30000</v>
      </c>
    </row>
    <row r="145" spans="2:8" x14ac:dyDescent="0.25">
      <c r="B145" s="33"/>
      <c r="C145" s="86" t="s">
        <v>38</v>
      </c>
      <c r="D145" s="87">
        <v>2</v>
      </c>
      <c r="E145" s="29">
        <v>1.1499999999999999</v>
      </c>
      <c r="F145" s="88">
        <v>1150</v>
      </c>
      <c r="G145" s="88">
        <f>D145*F145</f>
        <v>2300</v>
      </c>
      <c r="H145" s="88">
        <f t="shared" si="55"/>
        <v>27600</v>
      </c>
    </row>
    <row r="146" spans="2:8" x14ac:dyDescent="0.25">
      <c r="B146" s="33"/>
      <c r="C146" s="86" t="s">
        <v>22</v>
      </c>
      <c r="D146" s="87">
        <v>2</v>
      </c>
      <c r="E146" s="29">
        <v>1.1499999999999999</v>
      </c>
      <c r="F146" s="88">
        <v>1150</v>
      </c>
      <c r="G146" s="88">
        <f>D146*F146</f>
        <v>2300</v>
      </c>
      <c r="H146" s="88">
        <f t="shared" si="55"/>
        <v>27600</v>
      </c>
    </row>
    <row r="147" spans="2:8" x14ac:dyDescent="0.25">
      <c r="B147" s="33"/>
      <c r="C147" s="86" t="s">
        <v>9</v>
      </c>
      <c r="D147" s="87">
        <v>2</v>
      </c>
      <c r="E147" s="29">
        <v>0.85</v>
      </c>
      <c r="F147" s="88">
        <v>850</v>
      </c>
      <c r="G147" s="88">
        <f>D147*F147</f>
        <v>1700</v>
      </c>
      <c r="H147" s="88">
        <f t="shared" si="55"/>
        <v>20400</v>
      </c>
    </row>
    <row r="148" spans="2:8" s="25" customFormat="1" x14ac:dyDescent="0.25">
      <c r="B148" s="34">
        <v>3</v>
      </c>
      <c r="C148" s="94" t="s">
        <v>56</v>
      </c>
      <c r="D148" s="95">
        <f>SUM(D149:D150)</f>
        <v>2</v>
      </c>
      <c r="E148" s="96"/>
      <c r="F148" s="97"/>
      <c r="G148" s="97">
        <f>SUM(G149:G150)</f>
        <v>3350</v>
      </c>
      <c r="H148" s="97">
        <f>SUM(H149:H150)</f>
        <v>40200</v>
      </c>
    </row>
    <row r="149" spans="2:8" x14ac:dyDescent="0.25">
      <c r="B149" s="33"/>
      <c r="C149" s="86" t="s">
        <v>21</v>
      </c>
      <c r="D149" s="87">
        <v>1</v>
      </c>
      <c r="E149" s="29">
        <v>2.2000000000000002</v>
      </c>
      <c r="F149" s="88">
        <v>2200</v>
      </c>
      <c r="G149" s="88">
        <f>D149*F149</f>
        <v>2200</v>
      </c>
      <c r="H149" s="88">
        <f t="shared" ref="H149:H150" si="56">G149*12</f>
        <v>26400</v>
      </c>
    </row>
    <row r="150" spans="2:8" x14ac:dyDescent="0.25">
      <c r="B150" s="33"/>
      <c r="C150" s="86" t="s">
        <v>22</v>
      </c>
      <c r="D150" s="87">
        <v>1</v>
      </c>
      <c r="E150" s="29">
        <v>1.1499999999999999</v>
      </c>
      <c r="F150" s="88">
        <v>1150</v>
      </c>
      <c r="G150" s="88">
        <f>D150*F150</f>
        <v>1150</v>
      </c>
      <c r="H150" s="88">
        <f t="shared" si="56"/>
        <v>13800</v>
      </c>
    </row>
    <row r="151" spans="2:8" s="24" customFormat="1" x14ac:dyDescent="0.25">
      <c r="B151" s="89" t="s">
        <v>205</v>
      </c>
      <c r="C151" s="90" t="s">
        <v>57</v>
      </c>
      <c r="D151" s="91">
        <f>D152+D153+D154+D162+D166</f>
        <v>40</v>
      </c>
      <c r="E151" s="98"/>
      <c r="F151" s="92"/>
      <c r="G151" s="92">
        <f>G152+G153+G154+G162+G166</f>
        <v>54950</v>
      </c>
      <c r="H151" s="92">
        <f>H152+H153+H154+H162+H166</f>
        <v>659400</v>
      </c>
    </row>
    <row r="152" spans="2:8" x14ac:dyDescent="0.25">
      <c r="B152" s="33"/>
      <c r="C152" s="86" t="s">
        <v>26</v>
      </c>
      <c r="D152" s="87">
        <v>1</v>
      </c>
      <c r="E152" s="29">
        <v>3.6</v>
      </c>
      <c r="F152" s="93">
        <v>3600</v>
      </c>
      <c r="G152" s="93">
        <f>D152*F152</f>
        <v>3600</v>
      </c>
      <c r="H152" s="88">
        <f t="shared" ref="H152:H153" si="57">G152*12</f>
        <v>43200</v>
      </c>
    </row>
    <row r="153" spans="2:8" x14ac:dyDescent="0.25">
      <c r="B153" s="33"/>
      <c r="C153" s="86" t="s">
        <v>27</v>
      </c>
      <c r="D153" s="87">
        <v>1</v>
      </c>
      <c r="E153" s="29">
        <v>2.5</v>
      </c>
      <c r="F153" s="88">
        <v>2500</v>
      </c>
      <c r="G153" s="88">
        <f>D153*F153</f>
        <v>2500</v>
      </c>
      <c r="H153" s="88">
        <f t="shared" si="57"/>
        <v>30000</v>
      </c>
    </row>
    <row r="154" spans="2:8" s="25" customFormat="1" ht="45" x14ac:dyDescent="0.25">
      <c r="B154" s="34">
        <v>1</v>
      </c>
      <c r="C154" s="94" t="s">
        <v>58</v>
      </c>
      <c r="D154" s="95">
        <f>SUM(D155:D161)</f>
        <v>17</v>
      </c>
      <c r="E154" s="96"/>
      <c r="F154" s="97"/>
      <c r="G154" s="97">
        <f>SUM(G155:G161)</f>
        <v>21800</v>
      </c>
      <c r="H154" s="97">
        <f>SUM(H155:H161)</f>
        <v>261600</v>
      </c>
    </row>
    <row r="155" spans="2:8" x14ac:dyDescent="0.25">
      <c r="B155" s="33"/>
      <c r="C155" s="86" t="s">
        <v>21</v>
      </c>
      <c r="D155" s="87">
        <v>1</v>
      </c>
      <c r="E155" s="29">
        <v>2.5</v>
      </c>
      <c r="F155" s="88">
        <v>2500</v>
      </c>
      <c r="G155" s="88">
        <f t="shared" ref="G155:G161" si="58">D155*F155</f>
        <v>2500</v>
      </c>
      <c r="H155" s="88">
        <f t="shared" ref="H155:H161" si="59">G155*12</f>
        <v>30000</v>
      </c>
    </row>
    <row r="156" spans="2:8" x14ac:dyDescent="0.25">
      <c r="B156" s="33"/>
      <c r="C156" s="86" t="s">
        <v>22</v>
      </c>
      <c r="D156" s="87">
        <v>3</v>
      </c>
      <c r="E156" s="29">
        <v>1.5</v>
      </c>
      <c r="F156" s="88">
        <v>1500</v>
      </c>
      <c r="G156" s="88">
        <f t="shared" si="58"/>
        <v>4500</v>
      </c>
      <c r="H156" s="88">
        <f t="shared" si="59"/>
        <v>54000</v>
      </c>
    </row>
    <row r="157" spans="2:8" x14ac:dyDescent="0.25">
      <c r="B157" s="33"/>
      <c r="C157" s="86" t="s">
        <v>22</v>
      </c>
      <c r="D157" s="87">
        <v>1</v>
      </c>
      <c r="E157" s="29">
        <v>1.4</v>
      </c>
      <c r="F157" s="88">
        <v>1400</v>
      </c>
      <c r="G157" s="88">
        <f t="shared" si="58"/>
        <v>1400</v>
      </c>
      <c r="H157" s="88">
        <f t="shared" si="59"/>
        <v>16800</v>
      </c>
    </row>
    <row r="158" spans="2:8" x14ac:dyDescent="0.25">
      <c r="B158" s="33"/>
      <c r="C158" s="86" t="s">
        <v>22</v>
      </c>
      <c r="D158" s="87">
        <v>1</v>
      </c>
      <c r="E158" s="29">
        <v>1.3</v>
      </c>
      <c r="F158" s="88">
        <v>1300</v>
      </c>
      <c r="G158" s="88">
        <f t="shared" si="58"/>
        <v>1300</v>
      </c>
      <c r="H158" s="88">
        <f t="shared" si="59"/>
        <v>15600</v>
      </c>
    </row>
    <row r="159" spans="2:8" x14ac:dyDescent="0.25">
      <c r="B159" s="33"/>
      <c r="C159" s="86" t="s">
        <v>22</v>
      </c>
      <c r="D159" s="87">
        <v>1</v>
      </c>
      <c r="E159" s="29">
        <v>1.2</v>
      </c>
      <c r="F159" s="88">
        <v>1200</v>
      </c>
      <c r="G159" s="88">
        <f t="shared" si="58"/>
        <v>1200</v>
      </c>
      <c r="H159" s="88">
        <f t="shared" si="59"/>
        <v>14400</v>
      </c>
    </row>
    <row r="160" spans="2:8" x14ac:dyDescent="0.25">
      <c r="B160" s="33"/>
      <c r="C160" s="86" t="s">
        <v>22</v>
      </c>
      <c r="D160" s="87">
        <v>8</v>
      </c>
      <c r="E160" s="29">
        <v>1.1499999999999999</v>
      </c>
      <c r="F160" s="88">
        <v>1150</v>
      </c>
      <c r="G160" s="88">
        <f t="shared" si="58"/>
        <v>9200</v>
      </c>
      <c r="H160" s="88">
        <f t="shared" si="59"/>
        <v>110400</v>
      </c>
    </row>
    <row r="161" spans="2:8" x14ac:dyDescent="0.25">
      <c r="B161" s="33"/>
      <c r="C161" s="86" t="s">
        <v>9</v>
      </c>
      <c r="D161" s="87">
        <v>2</v>
      </c>
      <c r="E161" s="29">
        <v>0.85</v>
      </c>
      <c r="F161" s="88">
        <v>850</v>
      </c>
      <c r="G161" s="88">
        <f t="shared" si="58"/>
        <v>1700</v>
      </c>
      <c r="H161" s="88">
        <f t="shared" si="59"/>
        <v>20400</v>
      </c>
    </row>
    <row r="162" spans="2:8" s="25" customFormat="1" ht="45" x14ac:dyDescent="0.25">
      <c r="B162" s="34">
        <v>2</v>
      </c>
      <c r="C162" s="94" t="s">
        <v>59</v>
      </c>
      <c r="D162" s="95">
        <f>SUM(D163:D165)</f>
        <v>11</v>
      </c>
      <c r="E162" s="96"/>
      <c r="F162" s="97"/>
      <c r="G162" s="97">
        <f>SUM(G163:G165)</f>
        <v>13700</v>
      </c>
      <c r="H162" s="97">
        <f>SUM(H163:H165)</f>
        <v>164400</v>
      </c>
    </row>
    <row r="163" spans="2:8" x14ac:dyDescent="0.25">
      <c r="B163" s="33"/>
      <c r="C163" s="86" t="s">
        <v>21</v>
      </c>
      <c r="D163" s="87">
        <v>1</v>
      </c>
      <c r="E163" s="29">
        <v>2.5</v>
      </c>
      <c r="F163" s="88">
        <v>2500</v>
      </c>
      <c r="G163" s="88">
        <f>D163*F163</f>
        <v>2500</v>
      </c>
      <c r="H163" s="88">
        <f t="shared" ref="H163:H165" si="60">G163*12</f>
        <v>30000</v>
      </c>
    </row>
    <row r="164" spans="2:8" ht="17.25" customHeight="1" x14ac:dyDescent="0.25">
      <c r="B164" s="33"/>
      <c r="C164" s="86" t="s">
        <v>22</v>
      </c>
      <c r="D164" s="87">
        <v>9</v>
      </c>
      <c r="E164" s="29">
        <v>1.1499999999999999</v>
      </c>
      <c r="F164" s="88">
        <v>1150</v>
      </c>
      <c r="G164" s="88">
        <f>D164*F164</f>
        <v>10350</v>
      </c>
      <c r="H164" s="88">
        <f t="shared" si="60"/>
        <v>124200</v>
      </c>
    </row>
    <row r="165" spans="2:8" x14ac:dyDescent="0.25">
      <c r="B165" s="33"/>
      <c r="C165" s="86" t="s">
        <v>9</v>
      </c>
      <c r="D165" s="87">
        <v>1</v>
      </c>
      <c r="E165" s="29">
        <v>0.85</v>
      </c>
      <c r="F165" s="88">
        <v>850</v>
      </c>
      <c r="G165" s="88">
        <f>D165*F165</f>
        <v>850</v>
      </c>
      <c r="H165" s="88">
        <f t="shared" si="60"/>
        <v>10200</v>
      </c>
    </row>
    <row r="166" spans="2:8" ht="30" x14ac:dyDescent="0.25">
      <c r="B166" s="34">
        <v>3</v>
      </c>
      <c r="C166" s="94" t="s">
        <v>60</v>
      </c>
      <c r="D166" s="95">
        <f>SUM(D167:D171)</f>
        <v>10</v>
      </c>
      <c r="E166" s="95"/>
      <c r="F166" s="95"/>
      <c r="G166" s="97">
        <f>SUM(G167:G171)</f>
        <v>13350</v>
      </c>
      <c r="H166" s="97">
        <f>SUM(H167:H171)</f>
        <v>160200</v>
      </c>
    </row>
    <row r="167" spans="2:8" x14ac:dyDescent="0.25">
      <c r="B167" s="33"/>
      <c r="C167" s="86" t="s">
        <v>24</v>
      </c>
      <c r="D167" s="87">
        <v>1</v>
      </c>
      <c r="E167" s="29">
        <v>2.8</v>
      </c>
      <c r="F167" s="88">
        <v>2800</v>
      </c>
      <c r="G167" s="88">
        <f t="shared" ref="G167" si="61">D167*F167</f>
        <v>2800</v>
      </c>
      <c r="H167" s="88">
        <f t="shared" ref="H167:H171" si="62">G167*12</f>
        <v>33600</v>
      </c>
    </row>
    <row r="168" spans="2:8" x14ac:dyDescent="0.25">
      <c r="B168" s="33"/>
      <c r="C168" s="86" t="s">
        <v>22</v>
      </c>
      <c r="D168" s="87">
        <v>1</v>
      </c>
      <c r="E168" s="29">
        <v>1.6</v>
      </c>
      <c r="F168" s="88">
        <v>1600</v>
      </c>
      <c r="G168" s="88">
        <f>D168*F168</f>
        <v>1600</v>
      </c>
      <c r="H168" s="88">
        <f t="shared" si="62"/>
        <v>19200</v>
      </c>
    </row>
    <row r="169" spans="2:8" x14ac:dyDescent="0.25">
      <c r="B169" s="33"/>
      <c r="C169" s="86" t="s">
        <v>22</v>
      </c>
      <c r="D169" s="87">
        <v>2</v>
      </c>
      <c r="E169" s="29">
        <v>1.2</v>
      </c>
      <c r="F169" s="88">
        <v>1200</v>
      </c>
      <c r="G169" s="88">
        <f>D169*F169</f>
        <v>2400</v>
      </c>
      <c r="H169" s="88">
        <f t="shared" si="62"/>
        <v>28800</v>
      </c>
    </row>
    <row r="170" spans="2:8" x14ac:dyDescent="0.25">
      <c r="B170" s="33"/>
      <c r="C170" s="86" t="s">
        <v>22</v>
      </c>
      <c r="D170" s="87">
        <v>5</v>
      </c>
      <c r="E170" s="29">
        <v>1.1499999999999999</v>
      </c>
      <c r="F170" s="88">
        <v>1150</v>
      </c>
      <c r="G170" s="88">
        <f t="shared" ref="G170:G171" si="63">D170*F170</f>
        <v>5750</v>
      </c>
      <c r="H170" s="88">
        <f t="shared" si="62"/>
        <v>69000</v>
      </c>
    </row>
    <row r="171" spans="2:8" x14ac:dyDescent="0.25">
      <c r="B171" s="33"/>
      <c r="C171" s="86" t="s">
        <v>9</v>
      </c>
      <c r="D171" s="87">
        <v>1</v>
      </c>
      <c r="E171" s="29">
        <v>0.8</v>
      </c>
      <c r="F171" s="88">
        <v>800</v>
      </c>
      <c r="G171" s="88">
        <f t="shared" si="63"/>
        <v>800</v>
      </c>
      <c r="H171" s="88">
        <f t="shared" si="62"/>
        <v>9600</v>
      </c>
    </row>
    <row r="172" spans="2:8" s="24" customFormat="1" x14ac:dyDescent="0.25">
      <c r="B172" s="89" t="s">
        <v>206</v>
      </c>
      <c r="C172" s="90" t="s">
        <v>61</v>
      </c>
      <c r="D172" s="91">
        <f>D173+D174+D175+D185+D191+D195</f>
        <v>46</v>
      </c>
      <c r="E172" s="98"/>
      <c r="F172" s="92"/>
      <c r="G172" s="92">
        <f>G173+G174+G175+G185+G191+G195</f>
        <v>54800</v>
      </c>
      <c r="H172" s="92">
        <f>H173+H174+H175+H185+H191+H195</f>
        <v>657600</v>
      </c>
    </row>
    <row r="173" spans="2:8" x14ac:dyDescent="0.25">
      <c r="B173" s="33"/>
      <c r="C173" s="86" t="s">
        <v>26</v>
      </c>
      <c r="D173" s="87">
        <v>1</v>
      </c>
      <c r="E173" s="29">
        <v>3.6</v>
      </c>
      <c r="F173" s="93">
        <v>3600</v>
      </c>
      <c r="G173" s="93">
        <f>D173*F173</f>
        <v>3600</v>
      </c>
      <c r="H173" s="88">
        <f t="shared" ref="H173:H174" si="64">G173*12</f>
        <v>43200</v>
      </c>
    </row>
    <row r="174" spans="2:8" x14ac:dyDescent="0.25">
      <c r="B174" s="33"/>
      <c r="C174" s="86" t="s">
        <v>27</v>
      </c>
      <c r="D174" s="87">
        <v>1</v>
      </c>
      <c r="E174" s="29">
        <v>2.8</v>
      </c>
      <c r="F174" s="88">
        <v>2800</v>
      </c>
      <c r="G174" s="88">
        <f>D174*F174</f>
        <v>2800</v>
      </c>
      <c r="H174" s="88">
        <f t="shared" si="64"/>
        <v>33600</v>
      </c>
    </row>
    <row r="175" spans="2:8" s="25" customFormat="1" x14ac:dyDescent="0.25">
      <c r="B175" s="34">
        <v>1</v>
      </c>
      <c r="C175" s="94" t="s">
        <v>62</v>
      </c>
      <c r="D175" s="95">
        <f>SUM(D176:D184)</f>
        <v>19</v>
      </c>
      <c r="E175" s="96"/>
      <c r="F175" s="97"/>
      <c r="G175" s="97">
        <f>SUM(G176:G184)</f>
        <v>19200</v>
      </c>
      <c r="H175" s="97">
        <f>SUM(H176:H184)</f>
        <v>230400</v>
      </c>
    </row>
    <row r="176" spans="2:8" x14ac:dyDescent="0.25">
      <c r="B176" s="33"/>
      <c r="C176" s="86" t="s">
        <v>24</v>
      </c>
      <c r="D176" s="87">
        <v>1</v>
      </c>
      <c r="E176" s="29">
        <v>2</v>
      </c>
      <c r="F176" s="88">
        <v>2000</v>
      </c>
      <c r="G176" s="88">
        <f>D176*F176</f>
        <v>2000</v>
      </c>
      <c r="H176" s="88">
        <f t="shared" ref="H176:H184" si="65">G176*12</f>
        <v>24000</v>
      </c>
    </row>
    <row r="177" spans="2:8" x14ac:dyDescent="0.25">
      <c r="B177" s="33"/>
      <c r="C177" s="86" t="s">
        <v>22</v>
      </c>
      <c r="D177" s="87">
        <v>1</v>
      </c>
      <c r="E177" s="29">
        <v>2</v>
      </c>
      <c r="F177" s="88">
        <v>2000</v>
      </c>
      <c r="G177" s="88">
        <f t="shared" ref="G177:G181" si="66">D177*F177</f>
        <v>2000</v>
      </c>
      <c r="H177" s="88">
        <f t="shared" si="65"/>
        <v>24000</v>
      </c>
    </row>
    <row r="178" spans="2:8" x14ac:dyDescent="0.25">
      <c r="B178" s="33"/>
      <c r="C178" s="86" t="s">
        <v>22</v>
      </c>
      <c r="D178" s="87">
        <v>2</v>
      </c>
      <c r="E178" s="29">
        <v>1.1499999999999999</v>
      </c>
      <c r="F178" s="88">
        <v>1150</v>
      </c>
      <c r="G178" s="88">
        <f t="shared" si="66"/>
        <v>2300</v>
      </c>
      <c r="H178" s="88">
        <f t="shared" si="65"/>
        <v>27600</v>
      </c>
    </row>
    <row r="179" spans="2:8" x14ac:dyDescent="0.25">
      <c r="B179" s="33"/>
      <c r="C179" s="86" t="s">
        <v>22</v>
      </c>
      <c r="D179" s="87">
        <v>1</v>
      </c>
      <c r="E179" s="29">
        <v>1.1000000000000001</v>
      </c>
      <c r="F179" s="88">
        <v>1100</v>
      </c>
      <c r="G179" s="88">
        <f t="shared" si="66"/>
        <v>1100</v>
      </c>
      <c r="H179" s="88">
        <f t="shared" si="65"/>
        <v>13200</v>
      </c>
    </row>
    <row r="180" spans="2:8" x14ac:dyDescent="0.25">
      <c r="B180" s="33"/>
      <c r="C180" s="86" t="s">
        <v>22</v>
      </c>
      <c r="D180" s="87">
        <v>1</v>
      </c>
      <c r="E180" s="29">
        <v>0.9</v>
      </c>
      <c r="F180" s="88">
        <v>900</v>
      </c>
      <c r="G180" s="88">
        <f t="shared" si="66"/>
        <v>900</v>
      </c>
      <c r="H180" s="88">
        <f t="shared" si="65"/>
        <v>10800</v>
      </c>
    </row>
    <row r="181" spans="2:8" x14ac:dyDescent="0.25">
      <c r="B181" s="33"/>
      <c r="C181" s="86" t="s">
        <v>9</v>
      </c>
      <c r="D181" s="87">
        <v>4</v>
      </c>
      <c r="E181" s="29">
        <v>0.95</v>
      </c>
      <c r="F181" s="88">
        <v>950</v>
      </c>
      <c r="G181" s="88">
        <f t="shared" si="66"/>
        <v>3800</v>
      </c>
      <c r="H181" s="88">
        <f t="shared" si="65"/>
        <v>45600</v>
      </c>
    </row>
    <row r="182" spans="2:8" x14ac:dyDescent="0.25">
      <c r="B182" s="33"/>
      <c r="C182" s="86" t="s">
        <v>9</v>
      </c>
      <c r="D182" s="87">
        <v>5</v>
      </c>
      <c r="E182" s="29">
        <v>0.85</v>
      </c>
      <c r="F182" s="88">
        <v>850</v>
      </c>
      <c r="G182" s="88">
        <f>D182*F182</f>
        <v>4250</v>
      </c>
      <c r="H182" s="88">
        <f t="shared" si="65"/>
        <v>51000</v>
      </c>
    </row>
    <row r="183" spans="2:8" x14ac:dyDescent="0.25">
      <c r="B183" s="33"/>
      <c r="C183" s="86" t="s">
        <v>9</v>
      </c>
      <c r="D183" s="87">
        <v>1</v>
      </c>
      <c r="E183" s="29">
        <v>0.75</v>
      </c>
      <c r="F183" s="88">
        <v>750</v>
      </c>
      <c r="G183" s="88">
        <f>D183*F183</f>
        <v>750</v>
      </c>
      <c r="H183" s="88">
        <f t="shared" si="65"/>
        <v>9000</v>
      </c>
    </row>
    <row r="184" spans="2:8" x14ac:dyDescent="0.25">
      <c r="B184" s="33"/>
      <c r="C184" s="86" t="s">
        <v>10</v>
      </c>
      <c r="D184" s="87">
        <v>3</v>
      </c>
      <c r="E184" s="29">
        <v>0.7</v>
      </c>
      <c r="F184" s="88">
        <v>700</v>
      </c>
      <c r="G184" s="88">
        <f>D184*F184</f>
        <v>2100</v>
      </c>
      <c r="H184" s="88">
        <f t="shared" si="65"/>
        <v>25200</v>
      </c>
    </row>
    <row r="185" spans="2:8" s="25" customFormat="1" ht="30" x14ac:dyDescent="0.25">
      <c r="B185" s="34">
        <v>2</v>
      </c>
      <c r="C185" s="94" t="s">
        <v>63</v>
      </c>
      <c r="D185" s="95">
        <f t="shared" ref="D185" si="67">SUM(D186:D190)</f>
        <v>9</v>
      </c>
      <c r="E185" s="96"/>
      <c r="F185" s="97"/>
      <c r="G185" s="97">
        <f t="shared" ref="G185:H185" si="68">SUM(G186:G190)</f>
        <v>11200</v>
      </c>
      <c r="H185" s="97">
        <f t="shared" si="68"/>
        <v>134400</v>
      </c>
    </row>
    <row r="186" spans="2:8" x14ac:dyDescent="0.25">
      <c r="B186" s="33"/>
      <c r="C186" s="86" t="s">
        <v>21</v>
      </c>
      <c r="D186" s="87">
        <v>1</v>
      </c>
      <c r="E186" s="29">
        <v>2.2000000000000002</v>
      </c>
      <c r="F186" s="88">
        <v>2200</v>
      </c>
      <c r="G186" s="88">
        <f>D186*F186</f>
        <v>2200</v>
      </c>
      <c r="H186" s="88">
        <f t="shared" ref="H186:H190" si="69">G186*12</f>
        <v>26400</v>
      </c>
    </row>
    <row r="187" spans="2:8" x14ac:dyDescent="0.25">
      <c r="B187" s="33"/>
      <c r="C187" s="86" t="s">
        <v>3</v>
      </c>
      <c r="D187" s="87">
        <v>1</v>
      </c>
      <c r="E187" s="29">
        <v>1.5</v>
      </c>
      <c r="F187" s="88">
        <v>1500</v>
      </c>
      <c r="G187" s="88">
        <f>D187*F187</f>
        <v>1500</v>
      </c>
      <c r="H187" s="88">
        <f t="shared" si="69"/>
        <v>18000</v>
      </c>
    </row>
    <row r="188" spans="2:8" x14ac:dyDescent="0.25">
      <c r="B188" s="33"/>
      <c r="C188" s="86" t="s">
        <v>3</v>
      </c>
      <c r="D188" s="87">
        <v>1</v>
      </c>
      <c r="E188" s="29">
        <v>1.2</v>
      </c>
      <c r="F188" s="88">
        <v>1200</v>
      </c>
      <c r="G188" s="88">
        <f>D188*F188</f>
        <v>1200</v>
      </c>
      <c r="H188" s="88">
        <f t="shared" si="69"/>
        <v>14400</v>
      </c>
    </row>
    <row r="189" spans="2:8" x14ac:dyDescent="0.25">
      <c r="B189" s="33"/>
      <c r="C189" s="86" t="s">
        <v>3</v>
      </c>
      <c r="D189" s="87">
        <v>4</v>
      </c>
      <c r="E189" s="29">
        <v>1.1499999999999999</v>
      </c>
      <c r="F189" s="88">
        <v>1150</v>
      </c>
      <c r="G189" s="88">
        <f>D189*F189</f>
        <v>4600</v>
      </c>
      <c r="H189" s="88">
        <f t="shared" si="69"/>
        <v>55200</v>
      </c>
    </row>
    <row r="190" spans="2:8" x14ac:dyDescent="0.25">
      <c r="B190" s="33"/>
      <c r="C190" s="86" t="s">
        <v>9</v>
      </c>
      <c r="D190" s="87">
        <v>2</v>
      </c>
      <c r="E190" s="29">
        <v>0.85</v>
      </c>
      <c r="F190" s="88">
        <v>850</v>
      </c>
      <c r="G190" s="88">
        <f>D190*F190</f>
        <v>1700</v>
      </c>
      <c r="H190" s="88">
        <f t="shared" si="69"/>
        <v>20400</v>
      </c>
    </row>
    <row r="191" spans="2:8" s="25" customFormat="1" x14ac:dyDescent="0.25">
      <c r="B191" s="34">
        <v>3</v>
      </c>
      <c r="C191" s="94" t="s">
        <v>64</v>
      </c>
      <c r="D191" s="95">
        <f>SUM(D192:D194)</f>
        <v>5</v>
      </c>
      <c r="E191" s="96"/>
      <c r="F191" s="97"/>
      <c r="G191" s="97">
        <f>SUM(G192:G194)</f>
        <v>5700</v>
      </c>
      <c r="H191" s="97">
        <f>SUM(H192:H194)</f>
        <v>68400</v>
      </c>
    </row>
    <row r="192" spans="2:8" x14ac:dyDescent="0.25">
      <c r="B192" s="33"/>
      <c r="C192" s="86" t="s">
        <v>21</v>
      </c>
      <c r="D192" s="87">
        <v>1</v>
      </c>
      <c r="E192" s="29">
        <v>2</v>
      </c>
      <c r="F192" s="88">
        <v>2000</v>
      </c>
      <c r="G192" s="88">
        <f>D192*F192</f>
        <v>2000</v>
      </c>
      <c r="H192" s="88">
        <f t="shared" ref="H192:H194" si="70">G192*12</f>
        <v>24000</v>
      </c>
    </row>
    <row r="193" spans="2:8" x14ac:dyDescent="0.25">
      <c r="B193" s="33"/>
      <c r="C193" s="86" t="s">
        <v>3</v>
      </c>
      <c r="D193" s="87">
        <v>1</v>
      </c>
      <c r="E193" s="29">
        <v>1.1499999999999999</v>
      </c>
      <c r="F193" s="88">
        <v>1150</v>
      </c>
      <c r="G193" s="88">
        <f>D193*F193</f>
        <v>1150</v>
      </c>
      <c r="H193" s="88">
        <f t="shared" si="70"/>
        <v>13800</v>
      </c>
    </row>
    <row r="194" spans="2:8" x14ac:dyDescent="0.25">
      <c r="B194" s="33"/>
      <c r="C194" s="86" t="s">
        <v>9</v>
      </c>
      <c r="D194" s="87">
        <v>3</v>
      </c>
      <c r="E194" s="29">
        <v>0.85</v>
      </c>
      <c r="F194" s="88">
        <v>850</v>
      </c>
      <c r="G194" s="88">
        <f>D194*F194</f>
        <v>2550</v>
      </c>
      <c r="H194" s="88">
        <f t="shared" si="70"/>
        <v>30600</v>
      </c>
    </row>
    <row r="195" spans="2:8" s="25" customFormat="1" ht="30" x14ac:dyDescent="0.25">
      <c r="B195" s="34">
        <v>4</v>
      </c>
      <c r="C195" s="94" t="s">
        <v>65</v>
      </c>
      <c r="D195" s="95">
        <f>SUM(D196:D199)</f>
        <v>11</v>
      </c>
      <c r="E195" s="96"/>
      <c r="F195" s="97"/>
      <c r="G195" s="97">
        <f>SUM(G196:G199)</f>
        <v>12300</v>
      </c>
      <c r="H195" s="97">
        <f>SUM(H196:H199)</f>
        <v>147600</v>
      </c>
    </row>
    <row r="196" spans="2:8" x14ac:dyDescent="0.25">
      <c r="B196" s="33"/>
      <c r="C196" s="86" t="s">
        <v>24</v>
      </c>
      <c r="D196" s="87">
        <v>1</v>
      </c>
      <c r="E196" s="29">
        <v>2</v>
      </c>
      <c r="F196" s="88">
        <v>2000</v>
      </c>
      <c r="G196" s="88">
        <f>D196*F196</f>
        <v>2000</v>
      </c>
      <c r="H196" s="88">
        <f t="shared" ref="H196:H199" si="71">G196*12</f>
        <v>24000</v>
      </c>
    </row>
    <row r="197" spans="2:8" x14ac:dyDescent="0.25">
      <c r="B197" s="33"/>
      <c r="C197" s="86" t="s">
        <v>22</v>
      </c>
      <c r="D197" s="87">
        <v>7</v>
      </c>
      <c r="E197" s="29">
        <v>1.1499999999999999</v>
      </c>
      <c r="F197" s="88">
        <v>1150</v>
      </c>
      <c r="G197" s="88">
        <f>D197*F197</f>
        <v>8050</v>
      </c>
      <c r="H197" s="88">
        <f t="shared" si="71"/>
        <v>96600</v>
      </c>
    </row>
    <row r="198" spans="2:8" x14ac:dyDescent="0.25">
      <c r="B198" s="33"/>
      <c r="C198" s="86" t="s">
        <v>4</v>
      </c>
      <c r="D198" s="87">
        <v>1</v>
      </c>
      <c r="E198" s="29">
        <v>0.85</v>
      </c>
      <c r="F198" s="88">
        <v>850</v>
      </c>
      <c r="G198" s="88">
        <f>D198*F198</f>
        <v>850</v>
      </c>
      <c r="H198" s="88">
        <f t="shared" si="71"/>
        <v>10200</v>
      </c>
    </row>
    <row r="199" spans="2:8" x14ac:dyDescent="0.25">
      <c r="B199" s="33"/>
      <c r="C199" s="86" t="s">
        <v>10</v>
      </c>
      <c r="D199" s="87">
        <v>2</v>
      </c>
      <c r="E199" s="29">
        <v>0.7</v>
      </c>
      <c r="F199" s="88">
        <v>700</v>
      </c>
      <c r="G199" s="88">
        <f>D199*F199</f>
        <v>1400</v>
      </c>
      <c r="H199" s="88">
        <f t="shared" si="71"/>
        <v>16800</v>
      </c>
    </row>
    <row r="200" spans="2:8" s="24" customFormat="1" x14ac:dyDescent="0.25">
      <c r="B200" s="89" t="s">
        <v>207</v>
      </c>
      <c r="C200" s="90" t="s">
        <v>66</v>
      </c>
      <c r="D200" s="91">
        <f t="shared" ref="D200" si="72">D201+D202+D203+D209</f>
        <v>25</v>
      </c>
      <c r="E200" s="98"/>
      <c r="F200" s="92"/>
      <c r="G200" s="92">
        <f t="shared" ref="G200:H200" si="73">G201+G202+G203+G209</f>
        <v>31900</v>
      </c>
      <c r="H200" s="92">
        <f t="shared" si="73"/>
        <v>382800</v>
      </c>
    </row>
    <row r="201" spans="2:8" x14ac:dyDescent="0.25">
      <c r="B201" s="33"/>
      <c r="C201" s="86" t="s">
        <v>33</v>
      </c>
      <c r="D201" s="87">
        <v>1</v>
      </c>
      <c r="E201" s="29">
        <v>3.6</v>
      </c>
      <c r="F201" s="93">
        <v>3600</v>
      </c>
      <c r="G201" s="93">
        <f>D201*F201</f>
        <v>3600</v>
      </c>
      <c r="H201" s="88">
        <f t="shared" ref="H201:H202" si="74">G201*12</f>
        <v>43200</v>
      </c>
    </row>
    <row r="202" spans="2:8" x14ac:dyDescent="0.25">
      <c r="B202" s="33"/>
      <c r="C202" s="86" t="s">
        <v>27</v>
      </c>
      <c r="D202" s="87">
        <v>1</v>
      </c>
      <c r="E202" s="29">
        <v>2.5</v>
      </c>
      <c r="F202" s="88">
        <v>2500</v>
      </c>
      <c r="G202" s="88">
        <f>D202*F202</f>
        <v>2500</v>
      </c>
      <c r="H202" s="88">
        <f t="shared" si="74"/>
        <v>30000</v>
      </c>
    </row>
    <row r="203" spans="2:8" s="25" customFormat="1" ht="30" x14ac:dyDescent="0.25">
      <c r="B203" s="34">
        <v>1</v>
      </c>
      <c r="C203" s="94" t="s">
        <v>67</v>
      </c>
      <c r="D203" s="95">
        <f>SUM(D204:D208)</f>
        <v>17</v>
      </c>
      <c r="E203" s="96"/>
      <c r="F203" s="97"/>
      <c r="G203" s="97">
        <f>SUM(G204:G208)</f>
        <v>18300</v>
      </c>
      <c r="H203" s="97">
        <f>SUM(H204:H208)</f>
        <v>219600</v>
      </c>
    </row>
    <row r="204" spans="2:8" x14ac:dyDescent="0.25">
      <c r="B204" s="33"/>
      <c r="C204" s="86" t="s">
        <v>24</v>
      </c>
      <c r="D204" s="87">
        <v>1</v>
      </c>
      <c r="E204" s="29">
        <v>2</v>
      </c>
      <c r="F204" s="88">
        <v>2000</v>
      </c>
      <c r="G204" s="88">
        <f t="shared" ref="G204:G207" si="75">D204*F204</f>
        <v>2000</v>
      </c>
      <c r="H204" s="88">
        <f t="shared" ref="H204:H208" si="76">G204*12</f>
        <v>24000</v>
      </c>
    </row>
    <row r="205" spans="2:8" x14ac:dyDescent="0.25">
      <c r="B205" s="33"/>
      <c r="C205" s="86" t="s">
        <v>22</v>
      </c>
      <c r="D205" s="87">
        <v>8</v>
      </c>
      <c r="E205" s="29">
        <v>1.1499999999999999</v>
      </c>
      <c r="F205" s="88">
        <v>1150</v>
      </c>
      <c r="G205" s="88">
        <f t="shared" si="75"/>
        <v>9200</v>
      </c>
      <c r="H205" s="88">
        <f t="shared" si="76"/>
        <v>110400</v>
      </c>
    </row>
    <row r="206" spans="2:8" x14ac:dyDescent="0.25">
      <c r="B206" s="33"/>
      <c r="C206" s="86" t="s">
        <v>9</v>
      </c>
      <c r="D206" s="87">
        <v>1</v>
      </c>
      <c r="E206" s="29">
        <v>0.85</v>
      </c>
      <c r="F206" s="88">
        <v>850</v>
      </c>
      <c r="G206" s="88">
        <f t="shared" si="75"/>
        <v>850</v>
      </c>
      <c r="H206" s="88">
        <f t="shared" si="76"/>
        <v>10200</v>
      </c>
    </row>
    <row r="207" spans="2:8" x14ac:dyDescent="0.25">
      <c r="B207" s="33"/>
      <c r="C207" s="86" t="s">
        <v>10</v>
      </c>
      <c r="D207" s="87">
        <v>4</v>
      </c>
      <c r="E207" s="29">
        <v>0.7</v>
      </c>
      <c r="F207" s="88">
        <v>700</v>
      </c>
      <c r="G207" s="88">
        <f t="shared" si="75"/>
        <v>2800</v>
      </c>
      <c r="H207" s="88">
        <f t="shared" si="76"/>
        <v>33600</v>
      </c>
    </row>
    <row r="208" spans="2:8" x14ac:dyDescent="0.25">
      <c r="B208" s="33"/>
      <c r="C208" s="86" t="s">
        <v>68</v>
      </c>
      <c r="D208" s="87">
        <v>3</v>
      </c>
      <c r="E208" s="29">
        <v>1.1499999999999999</v>
      </c>
      <c r="F208" s="88">
        <v>1150</v>
      </c>
      <c r="G208" s="88">
        <f>D208*F208</f>
        <v>3450</v>
      </c>
      <c r="H208" s="88">
        <f t="shared" si="76"/>
        <v>41400</v>
      </c>
    </row>
    <row r="209" spans="2:8" s="25" customFormat="1" ht="30" x14ac:dyDescent="0.25">
      <c r="B209" s="34">
        <v>2</v>
      </c>
      <c r="C209" s="94" t="s">
        <v>190</v>
      </c>
      <c r="D209" s="95">
        <f>SUM(D210:D213)</f>
        <v>6</v>
      </c>
      <c r="E209" s="96"/>
      <c r="F209" s="97"/>
      <c r="G209" s="97">
        <f>SUM(G210:G213)</f>
        <v>7500</v>
      </c>
      <c r="H209" s="97">
        <f>SUM(H210:H213)</f>
        <v>90000</v>
      </c>
    </row>
    <row r="210" spans="2:8" x14ac:dyDescent="0.25">
      <c r="B210" s="33"/>
      <c r="C210" s="86" t="s">
        <v>24</v>
      </c>
      <c r="D210" s="87">
        <v>1</v>
      </c>
      <c r="E210" s="29">
        <v>2</v>
      </c>
      <c r="F210" s="88">
        <v>2000</v>
      </c>
      <c r="G210" s="88">
        <f t="shared" ref="G210:G213" si="77">D210*F210</f>
        <v>2000</v>
      </c>
      <c r="H210" s="88">
        <f t="shared" ref="H210:H213" si="78">G210*12</f>
        <v>24000</v>
      </c>
    </row>
    <row r="211" spans="2:8" x14ac:dyDescent="0.25">
      <c r="B211" s="33"/>
      <c r="C211" s="86" t="s">
        <v>22</v>
      </c>
      <c r="D211" s="87">
        <v>1</v>
      </c>
      <c r="E211" s="29">
        <v>1.3</v>
      </c>
      <c r="F211" s="88">
        <v>1300</v>
      </c>
      <c r="G211" s="88">
        <f t="shared" si="77"/>
        <v>1300</v>
      </c>
      <c r="H211" s="88">
        <f t="shared" si="78"/>
        <v>15600</v>
      </c>
    </row>
    <row r="212" spans="2:8" x14ac:dyDescent="0.25">
      <c r="B212" s="33"/>
      <c r="C212" s="86" t="s">
        <v>22</v>
      </c>
      <c r="D212" s="87">
        <v>1</v>
      </c>
      <c r="E212" s="29">
        <v>1.2</v>
      </c>
      <c r="F212" s="88">
        <v>1200</v>
      </c>
      <c r="G212" s="88">
        <f t="shared" si="77"/>
        <v>1200</v>
      </c>
      <c r="H212" s="88">
        <f t="shared" si="78"/>
        <v>14400</v>
      </c>
    </row>
    <row r="213" spans="2:8" x14ac:dyDescent="0.25">
      <c r="B213" s="33"/>
      <c r="C213" s="86" t="s">
        <v>22</v>
      </c>
      <c r="D213" s="87">
        <v>3</v>
      </c>
      <c r="E213" s="29">
        <v>1</v>
      </c>
      <c r="F213" s="88">
        <v>1000</v>
      </c>
      <c r="G213" s="88">
        <f t="shared" si="77"/>
        <v>3000</v>
      </c>
      <c r="H213" s="88">
        <f t="shared" si="78"/>
        <v>36000</v>
      </c>
    </row>
    <row r="214" spans="2:8" s="24" customFormat="1" ht="30" x14ac:dyDescent="0.25">
      <c r="B214" s="89" t="s">
        <v>208</v>
      </c>
      <c r="C214" s="90" t="s">
        <v>69</v>
      </c>
      <c r="D214" s="91">
        <f t="shared" ref="D214" si="79">D215+D216+D217+D222</f>
        <v>18</v>
      </c>
      <c r="E214" s="98"/>
      <c r="F214" s="92"/>
      <c r="G214" s="92">
        <f t="shared" ref="G214:H214" si="80">G215+G216+G217+G222</f>
        <v>23500</v>
      </c>
      <c r="H214" s="92">
        <f t="shared" si="80"/>
        <v>282000</v>
      </c>
    </row>
    <row r="215" spans="2:8" x14ac:dyDescent="0.25">
      <c r="B215" s="33"/>
      <c r="C215" s="86" t="s">
        <v>33</v>
      </c>
      <c r="D215" s="87">
        <v>1</v>
      </c>
      <c r="E215" s="29">
        <v>3.6</v>
      </c>
      <c r="F215" s="93">
        <v>3600</v>
      </c>
      <c r="G215" s="93">
        <f>D215*F215</f>
        <v>3600</v>
      </c>
      <c r="H215" s="88">
        <f t="shared" ref="H215:H216" si="81">G215*12</f>
        <v>43200</v>
      </c>
    </row>
    <row r="216" spans="2:8" x14ac:dyDescent="0.25">
      <c r="B216" s="33"/>
      <c r="C216" s="86" t="s">
        <v>27</v>
      </c>
      <c r="D216" s="87">
        <v>1</v>
      </c>
      <c r="E216" s="29">
        <v>2.5</v>
      </c>
      <c r="F216" s="88">
        <v>2500</v>
      </c>
      <c r="G216" s="88">
        <f>D216*F216</f>
        <v>2500</v>
      </c>
      <c r="H216" s="88">
        <f t="shared" si="81"/>
        <v>30000</v>
      </c>
    </row>
    <row r="217" spans="2:8" s="25" customFormat="1" ht="30" x14ac:dyDescent="0.25">
      <c r="B217" s="34">
        <v>1</v>
      </c>
      <c r="C217" s="94" t="s">
        <v>70</v>
      </c>
      <c r="D217" s="95">
        <f t="shared" ref="D217" si="82">SUM(D218:D221)</f>
        <v>9</v>
      </c>
      <c r="E217" s="96"/>
      <c r="F217" s="97"/>
      <c r="G217" s="97">
        <f t="shared" ref="G217:H217" si="83">SUM(G218:G221)</f>
        <v>9850</v>
      </c>
      <c r="H217" s="97">
        <f t="shared" si="83"/>
        <v>118200</v>
      </c>
    </row>
    <row r="218" spans="2:8" x14ac:dyDescent="0.25">
      <c r="B218" s="33"/>
      <c r="C218" s="86" t="s">
        <v>24</v>
      </c>
      <c r="D218" s="87">
        <v>1</v>
      </c>
      <c r="E218" s="29">
        <v>2</v>
      </c>
      <c r="F218" s="88">
        <v>2000</v>
      </c>
      <c r="G218" s="88">
        <f>D218*F218</f>
        <v>2000</v>
      </c>
      <c r="H218" s="88">
        <f t="shared" ref="H218:H221" si="84">G218*12</f>
        <v>24000</v>
      </c>
    </row>
    <row r="219" spans="2:8" x14ac:dyDescent="0.25">
      <c r="B219" s="33"/>
      <c r="C219" s="86" t="s">
        <v>22</v>
      </c>
      <c r="D219" s="87">
        <v>4</v>
      </c>
      <c r="E219" s="29">
        <v>1.1499999999999999</v>
      </c>
      <c r="F219" s="88">
        <v>1150</v>
      </c>
      <c r="G219" s="88">
        <f>D219*F219</f>
        <v>4600</v>
      </c>
      <c r="H219" s="88">
        <f t="shared" si="84"/>
        <v>55200</v>
      </c>
    </row>
    <row r="220" spans="2:8" x14ac:dyDescent="0.25">
      <c r="B220" s="33"/>
      <c r="C220" s="86" t="s">
        <v>9</v>
      </c>
      <c r="D220" s="87">
        <v>3</v>
      </c>
      <c r="E220" s="29">
        <v>0.85</v>
      </c>
      <c r="F220" s="88">
        <v>850</v>
      </c>
      <c r="G220" s="88">
        <f>D220*F220</f>
        <v>2550</v>
      </c>
      <c r="H220" s="88">
        <f t="shared" si="84"/>
        <v>30600</v>
      </c>
    </row>
    <row r="221" spans="2:8" x14ac:dyDescent="0.25">
      <c r="B221" s="33"/>
      <c r="C221" s="86" t="s">
        <v>10</v>
      </c>
      <c r="D221" s="87">
        <v>1</v>
      </c>
      <c r="E221" s="29">
        <v>0.7</v>
      </c>
      <c r="F221" s="88">
        <v>700</v>
      </c>
      <c r="G221" s="88">
        <f>D221*F221</f>
        <v>700</v>
      </c>
      <c r="H221" s="88">
        <f t="shared" si="84"/>
        <v>8400</v>
      </c>
    </row>
    <row r="222" spans="2:8" s="25" customFormat="1" ht="30" x14ac:dyDescent="0.25">
      <c r="B222" s="34">
        <v>2</v>
      </c>
      <c r="C222" s="94" t="s">
        <v>71</v>
      </c>
      <c r="D222" s="95">
        <f t="shared" ref="D222" si="85">SUM(D223:D226)</f>
        <v>7</v>
      </c>
      <c r="E222" s="96"/>
      <c r="F222" s="97"/>
      <c r="G222" s="97">
        <f t="shared" ref="G222:H222" si="86">SUM(G223:G226)</f>
        <v>7550</v>
      </c>
      <c r="H222" s="97">
        <f t="shared" si="86"/>
        <v>90600</v>
      </c>
    </row>
    <row r="223" spans="2:8" x14ac:dyDescent="0.25">
      <c r="B223" s="33"/>
      <c r="C223" s="86" t="s">
        <v>21</v>
      </c>
      <c r="D223" s="87">
        <v>1</v>
      </c>
      <c r="E223" s="29">
        <v>2</v>
      </c>
      <c r="F223" s="88">
        <v>2000</v>
      </c>
      <c r="G223" s="88">
        <f>D223*F223</f>
        <v>2000</v>
      </c>
      <c r="H223" s="88">
        <f t="shared" ref="H223:H226" si="87">G223*12</f>
        <v>24000</v>
      </c>
    </row>
    <row r="224" spans="2:8" x14ac:dyDescent="0.25">
      <c r="B224" s="33"/>
      <c r="C224" s="86" t="s">
        <v>22</v>
      </c>
      <c r="D224" s="87">
        <v>2</v>
      </c>
      <c r="E224" s="29">
        <v>1.1499999999999999</v>
      </c>
      <c r="F224" s="88">
        <v>1150</v>
      </c>
      <c r="G224" s="88">
        <f>D224*F224</f>
        <v>2300</v>
      </c>
      <c r="H224" s="88">
        <f t="shared" si="87"/>
        <v>27600</v>
      </c>
    </row>
    <row r="225" spans="2:8" x14ac:dyDescent="0.25">
      <c r="B225" s="33"/>
      <c r="C225" s="86" t="s">
        <v>9</v>
      </c>
      <c r="D225" s="87">
        <v>3</v>
      </c>
      <c r="E225" s="29">
        <v>0.85</v>
      </c>
      <c r="F225" s="88">
        <v>850</v>
      </c>
      <c r="G225" s="88">
        <f>D225*F225</f>
        <v>2550</v>
      </c>
      <c r="H225" s="88">
        <f t="shared" si="87"/>
        <v>30600</v>
      </c>
    </row>
    <row r="226" spans="2:8" x14ac:dyDescent="0.25">
      <c r="B226" s="33"/>
      <c r="C226" s="86" t="s">
        <v>10</v>
      </c>
      <c r="D226" s="87">
        <v>1</v>
      </c>
      <c r="E226" s="29">
        <v>0.7</v>
      </c>
      <c r="F226" s="88">
        <v>700</v>
      </c>
      <c r="G226" s="88">
        <f>D226*F226</f>
        <v>700</v>
      </c>
      <c r="H226" s="88">
        <f t="shared" si="87"/>
        <v>8400</v>
      </c>
    </row>
    <row r="227" spans="2:8" s="24" customFormat="1" ht="30" x14ac:dyDescent="0.25">
      <c r="B227" s="89" t="s">
        <v>209</v>
      </c>
      <c r="C227" s="90" t="s">
        <v>72</v>
      </c>
      <c r="D227" s="91">
        <f>D228+D229+D230+D237+D245+D254</f>
        <v>33</v>
      </c>
      <c r="E227" s="98"/>
      <c r="F227" s="92"/>
      <c r="G227" s="92">
        <f>G228+G229+G230+G237+G245+G254</f>
        <v>56200</v>
      </c>
      <c r="H227" s="92">
        <f>H228+H229+H230+H237+H245+H254</f>
        <v>674400</v>
      </c>
    </row>
    <row r="228" spans="2:8" x14ac:dyDescent="0.25">
      <c r="B228" s="33"/>
      <c r="C228" s="86" t="s">
        <v>26</v>
      </c>
      <c r="D228" s="87">
        <v>1</v>
      </c>
      <c r="E228" s="29">
        <v>4.4000000000000004</v>
      </c>
      <c r="F228" s="88">
        <v>4400</v>
      </c>
      <c r="G228" s="88">
        <f>D228*F228</f>
        <v>4400</v>
      </c>
      <c r="H228" s="88">
        <f t="shared" ref="H228:H229" si="88">G228*12</f>
        <v>52800</v>
      </c>
    </row>
    <row r="229" spans="2:8" x14ac:dyDescent="0.25">
      <c r="B229" s="33"/>
      <c r="C229" s="86" t="s">
        <v>27</v>
      </c>
      <c r="D229" s="99">
        <v>1</v>
      </c>
      <c r="E229" s="29">
        <v>3.5</v>
      </c>
      <c r="F229" s="88">
        <v>3500</v>
      </c>
      <c r="G229" s="88">
        <f>D229*F229</f>
        <v>3500</v>
      </c>
      <c r="H229" s="88">
        <f t="shared" si="88"/>
        <v>42000</v>
      </c>
    </row>
    <row r="230" spans="2:8" ht="30" x14ac:dyDescent="0.25">
      <c r="B230" s="34">
        <v>1</v>
      </c>
      <c r="C230" s="94" t="s">
        <v>73</v>
      </c>
      <c r="D230" s="95">
        <f>SUM(D231:D236)</f>
        <v>7</v>
      </c>
      <c r="E230" s="96"/>
      <c r="F230" s="97"/>
      <c r="G230" s="97">
        <f>SUM(G231:G236)</f>
        <v>10000</v>
      </c>
      <c r="H230" s="97">
        <f>SUM(H231:H236)</f>
        <v>120000</v>
      </c>
    </row>
    <row r="231" spans="2:8" x14ac:dyDescent="0.25">
      <c r="B231" s="33"/>
      <c r="C231" s="86" t="s">
        <v>21</v>
      </c>
      <c r="D231" s="87">
        <v>1</v>
      </c>
      <c r="E231" s="29">
        <v>3.1</v>
      </c>
      <c r="F231" s="88">
        <v>3100</v>
      </c>
      <c r="G231" s="88">
        <f t="shared" ref="G231:G236" si="89">D231*F231</f>
        <v>3100</v>
      </c>
      <c r="H231" s="88">
        <f t="shared" ref="H231:H236" si="90">G231*12</f>
        <v>37200</v>
      </c>
    </row>
    <row r="232" spans="2:8" x14ac:dyDescent="0.25">
      <c r="B232" s="33"/>
      <c r="C232" s="86" t="s">
        <v>9</v>
      </c>
      <c r="D232" s="87">
        <v>1</v>
      </c>
      <c r="E232" s="29">
        <v>1.5</v>
      </c>
      <c r="F232" s="88">
        <v>1500</v>
      </c>
      <c r="G232" s="88">
        <f t="shared" si="89"/>
        <v>1500</v>
      </c>
      <c r="H232" s="88">
        <f t="shared" si="90"/>
        <v>18000</v>
      </c>
    </row>
    <row r="233" spans="2:8" x14ac:dyDescent="0.25">
      <c r="B233" s="33"/>
      <c r="C233" s="86" t="s">
        <v>9</v>
      </c>
      <c r="D233" s="87">
        <v>1</v>
      </c>
      <c r="E233" s="29">
        <v>1.2</v>
      </c>
      <c r="F233" s="88">
        <v>1200</v>
      </c>
      <c r="G233" s="88">
        <f t="shared" si="89"/>
        <v>1200</v>
      </c>
      <c r="H233" s="88">
        <f t="shared" si="90"/>
        <v>14400</v>
      </c>
    </row>
    <row r="234" spans="2:8" x14ac:dyDescent="0.25">
      <c r="B234" s="33"/>
      <c r="C234" s="86" t="s">
        <v>10</v>
      </c>
      <c r="D234" s="87">
        <v>2</v>
      </c>
      <c r="E234" s="29">
        <v>1.2</v>
      </c>
      <c r="F234" s="88">
        <v>1200</v>
      </c>
      <c r="G234" s="88">
        <f t="shared" si="89"/>
        <v>2400</v>
      </c>
      <c r="H234" s="88">
        <f t="shared" si="90"/>
        <v>28800</v>
      </c>
    </row>
    <row r="235" spans="2:8" x14ac:dyDescent="0.25">
      <c r="B235" s="33"/>
      <c r="C235" s="86" t="s">
        <v>10</v>
      </c>
      <c r="D235" s="87">
        <v>1</v>
      </c>
      <c r="E235" s="29">
        <v>1</v>
      </c>
      <c r="F235" s="88">
        <v>1000</v>
      </c>
      <c r="G235" s="88">
        <f t="shared" si="89"/>
        <v>1000</v>
      </c>
      <c r="H235" s="88">
        <f t="shared" si="90"/>
        <v>12000</v>
      </c>
    </row>
    <row r="236" spans="2:8" x14ac:dyDescent="0.25">
      <c r="B236" s="33"/>
      <c r="C236" s="86" t="s">
        <v>10</v>
      </c>
      <c r="D236" s="87">
        <v>1</v>
      </c>
      <c r="E236" s="29">
        <v>0.8</v>
      </c>
      <c r="F236" s="88">
        <v>800</v>
      </c>
      <c r="G236" s="88">
        <f t="shared" si="89"/>
        <v>800</v>
      </c>
      <c r="H236" s="88">
        <f t="shared" si="90"/>
        <v>9600</v>
      </c>
    </row>
    <row r="237" spans="2:8" ht="30" x14ac:dyDescent="0.25">
      <c r="B237" s="34">
        <v>2</v>
      </c>
      <c r="C237" s="94" t="s">
        <v>74</v>
      </c>
      <c r="D237" s="95">
        <f>SUM(D238:D244)</f>
        <v>8</v>
      </c>
      <c r="E237" s="96"/>
      <c r="F237" s="97"/>
      <c r="G237" s="97">
        <f>SUM(G238:G244)</f>
        <v>12500</v>
      </c>
      <c r="H237" s="97">
        <f>SUM(H238:H244)</f>
        <v>150000</v>
      </c>
    </row>
    <row r="238" spans="2:8" x14ac:dyDescent="0.25">
      <c r="B238" s="33"/>
      <c r="C238" s="86" t="s">
        <v>21</v>
      </c>
      <c r="D238" s="87">
        <v>1</v>
      </c>
      <c r="E238" s="29">
        <v>3.1</v>
      </c>
      <c r="F238" s="88">
        <v>3100</v>
      </c>
      <c r="G238" s="88">
        <f t="shared" ref="G238:G244" si="91">D238*F238</f>
        <v>3100</v>
      </c>
      <c r="H238" s="88">
        <f t="shared" ref="H238:H244" si="92">G238*12</f>
        <v>37200</v>
      </c>
    </row>
    <row r="239" spans="2:8" ht="17.25" customHeight="1" x14ac:dyDescent="0.25">
      <c r="B239" s="33"/>
      <c r="C239" s="86" t="s">
        <v>22</v>
      </c>
      <c r="D239" s="87">
        <v>1</v>
      </c>
      <c r="E239" s="29">
        <v>2</v>
      </c>
      <c r="F239" s="88">
        <v>2000</v>
      </c>
      <c r="G239" s="88">
        <f t="shared" si="91"/>
        <v>2000</v>
      </c>
      <c r="H239" s="88">
        <f t="shared" si="92"/>
        <v>24000</v>
      </c>
    </row>
    <row r="240" spans="2:8" ht="17.25" customHeight="1" x14ac:dyDescent="0.25">
      <c r="B240" s="33"/>
      <c r="C240" s="86" t="s">
        <v>22</v>
      </c>
      <c r="D240" s="87">
        <v>1</v>
      </c>
      <c r="E240" s="29">
        <v>1.5</v>
      </c>
      <c r="F240" s="88">
        <v>1500</v>
      </c>
      <c r="G240" s="88">
        <f t="shared" si="91"/>
        <v>1500</v>
      </c>
      <c r="H240" s="88">
        <f t="shared" si="92"/>
        <v>18000</v>
      </c>
    </row>
    <row r="241" spans="2:8" x14ac:dyDescent="0.25">
      <c r="B241" s="33"/>
      <c r="C241" s="86" t="s">
        <v>9</v>
      </c>
      <c r="D241" s="87">
        <v>1</v>
      </c>
      <c r="E241" s="29">
        <v>1</v>
      </c>
      <c r="F241" s="88">
        <v>1000</v>
      </c>
      <c r="G241" s="88">
        <f t="shared" si="91"/>
        <v>1000</v>
      </c>
      <c r="H241" s="88">
        <f t="shared" si="92"/>
        <v>12000</v>
      </c>
    </row>
    <row r="242" spans="2:8" x14ac:dyDescent="0.25">
      <c r="B242" s="33"/>
      <c r="C242" s="86" t="s">
        <v>9</v>
      </c>
      <c r="D242" s="87">
        <v>1</v>
      </c>
      <c r="E242" s="29">
        <v>1</v>
      </c>
      <c r="F242" s="88">
        <v>1000</v>
      </c>
      <c r="G242" s="88">
        <f t="shared" si="91"/>
        <v>1000</v>
      </c>
      <c r="H242" s="88">
        <f t="shared" si="92"/>
        <v>12000</v>
      </c>
    </row>
    <row r="243" spans="2:8" x14ac:dyDescent="0.25">
      <c r="B243" s="33"/>
      <c r="C243" s="86" t="s">
        <v>10</v>
      </c>
      <c r="D243" s="87">
        <v>2</v>
      </c>
      <c r="E243" s="29">
        <v>1.5</v>
      </c>
      <c r="F243" s="88">
        <v>1500</v>
      </c>
      <c r="G243" s="88">
        <f t="shared" si="91"/>
        <v>3000</v>
      </c>
      <c r="H243" s="88">
        <f t="shared" si="92"/>
        <v>36000</v>
      </c>
    </row>
    <row r="244" spans="2:8" x14ac:dyDescent="0.25">
      <c r="B244" s="33"/>
      <c r="C244" s="86" t="s">
        <v>10</v>
      </c>
      <c r="D244" s="87">
        <v>1</v>
      </c>
      <c r="E244" s="29">
        <v>0.9</v>
      </c>
      <c r="F244" s="88">
        <v>900</v>
      </c>
      <c r="G244" s="88">
        <f t="shared" si="91"/>
        <v>900</v>
      </c>
      <c r="H244" s="88">
        <f t="shared" si="92"/>
        <v>10800</v>
      </c>
    </row>
    <row r="245" spans="2:8" x14ac:dyDescent="0.25">
      <c r="B245" s="34">
        <v>3</v>
      </c>
      <c r="C245" s="94" t="s">
        <v>75</v>
      </c>
      <c r="D245" s="95">
        <f>SUM(D246:D253)</f>
        <v>10</v>
      </c>
      <c r="E245" s="96"/>
      <c r="F245" s="97"/>
      <c r="G245" s="97">
        <f>SUM(G246:G253)</f>
        <v>17100</v>
      </c>
      <c r="H245" s="97">
        <f>SUM(H246:H253)</f>
        <v>205200</v>
      </c>
    </row>
    <row r="246" spans="2:8" x14ac:dyDescent="0.25">
      <c r="B246" s="33"/>
      <c r="C246" s="86" t="s">
        <v>24</v>
      </c>
      <c r="D246" s="87">
        <v>1</v>
      </c>
      <c r="E246" s="29">
        <v>3.5</v>
      </c>
      <c r="F246" s="88">
        <v>3500</v>
      </c>
      <c r="G246" s="88">
        <f t="shared" ref="G246:G253" si="93">D246*F246</f>
        <v>3500</v>
      </c>
      <c r="H246" s="88">
        <f t="shared" ref="H246:H253" si="94">G246*12</f>
        <v>42000</v>
      </c>
    </row>
    <row r="247" spans="2:8" x14ac:dyDescent="0.25">
      <c r="B247" s="33"/>
      <c r="C247" s="86" t="s">
        <v>22</v>
      </c>
      <c r="D247" s="87">
        <v>1</v>
      </c>
      <c r="E247" s="29">
        <v>2.8</v>
      </c>
      <c r="F247" s="88">
        <v>2800</v>
      </c>
      <c r="G247" s="88">
        <f t="shared" si="93"/>
        <v>2800</v>
      </c>
      <c r="H247" s="88">
        <f t="shared" si="94"/>
        <v>33600</v>
      </c>
    </row>
    <row r="248" spans="2:8" x14ac:dyDescent="0.25">
      <c r="B248" s="33"/>
      <c r="C248" s="86" t="s">
        <v>22</v>
      </c>
      <c r="D248" s="87">
        <v>1</v>
      </c>
      <c r="E248" s="29">
        <v>2.4</v>
      </c>
      <c r="F248" s="88">
        <v>2400</v>
      </c>
      <c r="G248" s="88">
        <f t="shared" si="93"/>
        <v>2400</v>
      </c>
      <c r="H248" s="88">
        <f t="shared" si="94"/>
        <v>28800</v>
      </c>
    </row>
    <row r="249" spans="2:8" x14ac:dyDescent="0.25">
      <c r="B249" s="33"/>
      <c r="C249" s="86" t="s">
        <v>22</v>
      </c>
      <c r="D249" s="87">
        <v>1</v>
      </c>
      <c r="E249" s="29">
        <v>1.6</v>
      </c>
      <c r="F249" s="88">
        <v>1600</v>
      </c>
      <c r="G249" s="88">
        <f t="shared" si="93"/>
        <v>1600</v>
      </c>
      <c r="H249" s="88">
        <f t="shared" si="94"/>
        <v>19200</v>
      </c>
    </row>
    <row r="250" spans="2:8" x14ac:dyDescent="0.25">
      <c r="B250" s="33"/>
      <c r="C250" s="86" t="s">
        <v>22</v>
      </c>
      <c r="D250" s="87">
        <v>2</v>
      </c>
      <c r="E250" s="29">
        <v>1.1499999999999999</v>
      </c>
      <c r="F250" s="88">
        <v>1150</v>
      </c>
      <c r="G250" s="88">
        <f t="shared" si="93"/>
        <v>2300</v>
      </c>
      <c r="H250" s="88">
        <f t="shared" si="94"/>
        <v>27600</v>
      </c>
    </row>
    <row r="251" spans="2:8" x14ac:dyDescent="0.25">
      <c r="B251" s="33"/>
      <c r="C251" s="86" t="s">
        <v>9</v>
      </c>
      <c r="D251" s="87">
        <v>2</v>
      </c>
      <c r="E251" s="29">
        <v>0.85</v>
      </c>
      <c r="F251" s="88">
        <v>850</v>
      </c>
      <c r="G251" s="88">
        <f t="shared" si="93"/>
        <v>1700</v>
      </c>
      <c r="H251" s="88">
        <f t="shared" si="94"/>
        <v>20400</v>
      </c>
    </row>
    <row r="252" spans="2:8" x14ac:dyDescent="0.25">
      <c r="B252" s="33"/>
      <c r="C252" s="86" t="s">
        <v>10</v>
      </c>
      <c r="D252" s="87">
        <v>1</v>
      </c>
      <c r="E252" s="29">
        <v>1.5</v>
      </c>
      <c r="F252" s="88">
        <v>1500</v>
      </c>
      <c r="G252" s="88">
        <f t="shared" si="93"/>
        <v>1500</v>
      </c>
      <c r="H252" s="88">
        <f t="shared" si="94"/>
        <v>18000</v>
      </c>
    </row>
    <row r="253" spans="2:8" x14ac:dyDescent="0.25">
      <c r="B253" s="33"/>
      <c r="C253" s="86" t="s">
        <v>10</v>
      </c>
      <c r="D253" s="87">
        <v>1</v>
      </c>
      <c r="E253" s="29">
        <v>1.3</v>
      </c>
      <c r="F253" s="88">
        <v>1300</v>
      </c>
      <c r="G253" s="88">
        <f t="shared" si="93"/>
        <v>1300</v>
      </c>
      <c r="H253" s="88">
        <f t="shared" si="94"/>
        <v>15600</v>
      </c>
    </row>
    <row r="254" spans="2:8" ht="30.75" customHeight="1" x14ac:dyDescent="0.25">
      <c r="B254" s="34">
        <v>4</v>
      </c>
      <c r="C254" s="94" t="s">
        <v>76</v>
      </c>
      <c r="D254" s="95">
        <f>SUM(D255:D259)</f>
        <v>6</v>
      </c>
      <c r="E254" s="96"/>
      <c r="F254" s="97"/>
      <c r="G254" s="97">
        <f>SUM(G255:G259)</f>
        <v>8700</v>
      </c>
      <c r="H254" s="97">
        <f>SUM(H255:H259)</f>
        <v>104400</v>
      </c>
    </row>
    <row r="255" spans="2:8" x14ac:dyDescent="0.25">
      <c r="B255" s="33"/>
      <c r="C255" s="86" t="s">
        <v>24</v>
      </c>
      <c r="D255" s="87">
        <v>1</v>
      </c>
      <c r="E255" s="29">
        <v>3.1</v>
      </c>
      <c r="F255" s="88">
        <v>3100</v>
      </c>
      <c r="G255" s="88">
        <f>D255*F255</f>
        <v>3100</v>
      </c>
      <c r="H255" s="88">
        <f t="shared" ref="H255:H259" si="95">G255*12</f>
        <v>37200</v>
      </c>
    </row>
    <row r="256" spans="2:8" x14ac:dyDescent="0.25">
      <c r="B256" s="33"/>
      <c r="C256" s="86" t="s">
        <v>22</v>
      </c>
      <c r="D256" s="87">
        <v>1</v>
      </c>
      <c r="E256" s="29">
        <v>1.3</v>
      </c>
      <c r="F256" s="88">
        <v>1300</v>
      </c>
      <c r="G256" s="88">
        <f t="shared" ref="G256:G259" si="96">D256*F256</f>
        <v>1300</v>
      </c>
      <c r="H256" s="88">
        <f t="shared" si="95"/>
        <v>15600</v>
      </c>
    </row>
    <row r="257" spans="2:8" x14ac:dyDescent="0.25">
      <c r="B257" s="33"/>
      <c r="C257" s="86" t="s">
        <v>9</v>
      </c>
      <c r="D257" s="87">
        <v>2</v>
      </c>
      <c r="E257" s="29">
        <v>1.1499999999999999</v>
      </c>
      <c r="F257" s="88">
        <v>1150</v>
      </c>
      <c r="G257" s="88">
        <f t="shared" si="96"/>
        <v>2300</v>
      </c>
      <c r="H257" s="88">
        <f t="shared" si="95"/>
        <v>27600</v>
      </c>
    </row>
    <row r="258" spans="2:8" x14ac:dyDescent="0.25">
      <c r="B258" s="33"/>
      <c r="C258" s="86" t="s">
        <v>9</v>
      </c>
      <c r="D258" s="87">
        <v>1</v>
      </c>
      <c r="E258" s="29">
        <v>1.1499999999999999</v>
      </c>
      <c r="F258" s="88">
        <v>1150</v>
      </c>
      <c r="G258" s="88">
        <f t="shared" si="96"/>
        <v>1150</v>
      </c>
      <c r="H258" s="88">
        <f t="shared" si="95"/>
        <v>13800</v>
      </c>
    </row>
    <row r="259" spans="2:8" x14ac:dyDescent="0.25">
      <c r="B259" s="33"/>
      <c r="C259" s="86" t="s">
        <v>9</v>
      </c>
      <c r="D259" s="87">
        <v>1</v>
      </c>
      <c r="E259" s="29">
        <v>0.85</v>
      </c>
      <c r="F259" s="88">
        <v>850</v>
      </c>
      <c r="G259" s="88">
        <f t="shared" si="96"/>
        <v>850</v>
      </c>
      <c r="H259" s="88">
        <f t="shared" si="95"/>
        <v>10200</v>
      </c>
    </row>
    <row r="260" spans="2:8" s="26" customFormat="1" ht="45" x14ac:dyDescent="0.25">
      <c r="B260" s="91" t="s">
        <v>210</v>
      </c>
      <c r="C260" s="90" t="s">
        <v>187</v>
      </c>
      <c r="D260" s="91">
        <f t="shared" ref="D260" si="97">D261+D262+D263+D274+D284+D290+D300</f>
        <v>68</v>
      </c>
      <c r="E260" s="98"/>
      <c r="F260" s="92"/>
      <c r="G260" s="92">
        <f t="shared" ref="G260:H260" si="98">G261+G262+G263+G274+G284+G290+G300</f>
        <v>85750</v>
      </c>
      <c r="H260" s="92">
        <f t="shared" si="98"/>
        <v>1029000</v>
      </c>
    </row>
    <row r="261" spans="2:8" x14ac:dyDescent="0.25">
      <c r="B261" s="33"/>
      <c r="C261" s="86" t="s">
        <v>26</v>
      </c>
      <c r="D261" s="87">
        <v>1</v>
      </c>
      <c r="E261" s="29">
        <v>3.6</v>
      </c>
      <c r="F261" s="93">
        <v>3600</v>
      </c>
      <c r="G261" s="93">
        <f>D261*F261</f>
        <v>3600</v>
      </c>
      <c r="H261" s="88">
        <f t="shared" ref="H261:H262" si="99">G261*12</f>
        <v>43200</v>
      </c>
    </row>
    <row r="262" spans="2:8" x14ac:dyDescent="0.25">
      <c r="B262" s="33"/>
      <c r="C262" s="86" t="s">
        <v>27</v>
      </c>
      <c r="D262" s="87">
        <v>1</v>
      </c>
      <c r="E262" s="29">
        <v>3.2</v>
      </c>
      <c r="F262" s="93">
        <v>3200</v>
      </c>
      <c r="G262" s="93">
        <f>D262*F262</f>
        <v>3200</v>
      </c>
      <c r="H262" s="88">
        <f t="shared" si="99"/>
        <v>38400</v>
      </c>
    </row>
    <row r="263" spans="2:8" s="25" customFormat="1" x14ac:dyDescent="0.25">
      <c r="B263" s="34">
        <v>1</v>
      </c>
      <c r="C263" s="94" t="s">
        <v>181</v>
      </c>
      <c r="D263" s="95">
        <f t="shared" ref="D263" si="100">SUM(D264:D273)</f>
        <v>17</v>
      </c>
      <c r="E263" s="95"/>
      <c r="F263" s="95"/>
      <c r="G263" s="97">
        <f t="shared" ref="G263:H263" si="101">SUM(G264:G273)</f>
        <v>18750</v>
      </c>
      <c r="H263" s="97">
        <f t="shared" si="101"/>
        <v>225000</v>
      </c>
    </row>
    <row r="264" spans="2:8" x14ac:dyDescent="0.25">
      <c r="B264" s="33"/>
      <c r="C264" s="86" t="s">
        <v>24</v>
      </c>
      <c r="D264" s="87">
        <v>1</v>
      </c>
      <c r="E264" s="29">
        <v>2.2000000000000002</v>
      </c>
      <c r="F264" s="88">
        <v>2200</v>
      </c>
      <c r="G264" s="88">
        <f>D264*F264</f>
        <v>2200</v>
      </c>
      <c r="H264" s="88">
        <f t="shared" ref="H264:H273" si="102">G264*12</f>
        <v>26400</v>
      </c>
    </row>
    <row r="265" spans="2:8" x14ac:dyDescent="0.25">
      <c r="B265" s="33"/>
      <c r="C265" s="86" t="s">
        <v>22</v>
      </c>
      <c r="D265" s="87">
        <v>1</v>
      </c>
      <c r="E265" s="29">
        <v>1.5</v>
      </c>
      <c r="F265" s="88">
        <v>1500</v>
      </c>
      <c r="G265" s="88">
        <f t="shared" ref="G265:G268" si="103">D265*F265</f>
        <v>1500</v>
      </c>
      <c r="H265" s="88">
        <f t="shared" si="102"/>
        <v>18000</v>
      </c>
    </row>
    <row r="266" spans="2:8" x14ac:dyDescent="0.25">
      <c r="B266" s="33"/>
      <c r="C266" s="86" t="s">
        <v>22</v>
      </c>
      <c r="D266" s="87">
        <v>1</v>
      </c>
      <c r="E266" s="29">
        <v>1.6</v>
      </c>
      <c r="F266" s="88">
        <v>1600</v>
      </c>
      <c r="G266" s="88">
        <f t="shared" si="103"/>
        <v>1600</v>
      </c>
      <c r="H266" s="88">
        <f t="shared" si="102"/>
        <v>19200</v>
      </c>
    </row>
    <row r="267" spans="2:8" x14ac:dyDescent="0.25">
      <c r="B267" s="33"/>
      <c r="C267" s="86" t="s">
        <v>22</v>
      </c>
      <c r="D267" s="87">
        <v>1</v>
      </c>
      <c r="E267" s="29">
        <v>1.2</v>
      </c>
      <c r="F267" s="88">
        <v>1200</v>
      </c>
      <c r="G267" s="88">
        <f t="shared" si="103"/>
        <v>1200</v>
      </c>
      <c r="H267" s="88">
        <f t="shared" si="102"/>
        <v>14400</v>
      </c>
    </row>
    <row r="268" spans="2:8" x14ac:dyDescent="0.25">
      <c r="B268" s="33"/>
      <c r="C268" s="86" t="s">
        <v>22</v>
      </c>
      <c r="D268" s="87">
        <v>3</v>
      </c>
      <c r="E268" s="29">
        <v>1.1000000000000001</v>
      </c>
      <c r="F268" s="88">
        <v>1100</v>
      </c>
      <c r="G268" s="88">
        <f t="shared" si="103"/>
        <v>3300</v>
      </c>
      <c r="H268" s="88">
        <f t="shared" si="102"/>
        <v>39600</v>
      </c>
    </row>
    <row r="269" spans="2:8" x14ac:dyDescent="0.25">
      <c r="B269" s="33"/>
      <c r="C269" s="86" t="s">
        <v>22</v>
      </c>
      <c r="D269" s="87">
        <v>3</v>
      </c>
      <c r="E269" s="29">
        <v>1</v>
      </c>
      <c r="F269" s="88">
        <v>1000</v>
      </c>
      <c r="G269" s="88">
        <f>D269*F269</f>
        <v>3000</v>
      </c>
      <c r="H269" s="88">
        <f t="shared" si="102"/>
        <v>36000</v>
      </c>
    </row>
    <row r="270" spans="2:8" x14ac:dyDescent="0.25">
      <c r="B270" s="33"/>
      <c r="C270" s="86" t="s">
        <v>9</v>
      </c>
      <c r="D270" s="87">
        <v>1</v>
      </c>
      <c r="E270" s="29">
        <v>1</v>
      </c>
      <c r="F270" s="88">
        <v>1000</v>
      </c>
      <c r="G270" s="88">
        <f>D270*F270</f>
        <v>1000</v>
      </c>
      <c r="H270" s="88">
        <f t="shared" si="102"/>
        <v>12000</v>
      </c>
    </row>
    <row r="271" spans="2:8" x14ac:dyDescent="0.25">
      <c r="B271" s="33"/>
      <c r="C271" s="86" t="s">
        <v>9</v>
      </c>
      <c r="D271" s="87">
        <v>2</v>
      </c>
      <c r="E271" s="29">
        <v>0.9</v>
      </c>
      <c r="F271" s="88">
        <v>900</v>
      </c>
      <c r="G271" s="88">
        <f>D271*F271</f>
        <v>1800</v>
      </c>
      <c r="H271" s="88">
        <f t="shared" si="102"/>
        <v>21600</v>
      </c>
    </row>
    <row r="272" spans="2:8" x14ac:dyDescent="0.25">
      <c r="B272" s="33"/>
      <c r="C272" s="86" t="s">
        <v>9</v>
      </c>
      <c r="D272" s="87">
        <v>3</v>
      </c>
      <c r="E272" s="29">
        <v>0.8</v>
      </c>
      <c r="F272" s="88">
        <v>800</v>
      </c>
      <c r="G272" s="88">
        <f>D272*F272</f>
        <v>2400</v>
      </c>
      <c r="H272" s="88">
        <f t="shared" si="102"/>
        <v>28800</v>
      </c>
    </row>
    <row r="273" spans="2:8" x14ac:dyDescent="0.25">
      <c r="B273" s="33"/>
      <c r="C273" s="86" t="s">
        <v>10</v>
      </c>
      <c r="D273" s="87">
        <v>1</v>
      </c>
      <c r="E273" s="29">
        <v>0.75</v>
      </c>
      <c r="F273" s="88">
        <v>750</v>
      </c>
      <c r="G273" s="88">
        <f>D273*F273</f>
        <v>750</v>
      </c>
      <c r="H273" s="88">
        <f t="shared" si="102"/>
        <v>9000</v>
      </c>
    </row>
    <row r="274" spans="2:8" s="25" customFormat="1" ht="30" x14ac:dyDescent="0.25">
      <c r="B274" s="34">
        <v>2</v>
      </c>
      <c r="C274" s="94" t="s">
        <v>183</v>
      </c>
      <c r="D274" s="95">
        <f>SUM(D275:D283)</f>
        <v>15</v>
      </c>
      <c r="E274" s="95"/>
      <c r="F274" s="95"/>
      <c r="G274" s="97">
        <f t="shared" ref="G274:H274" si="104">SUM(G275:G283)</f>
        <v>18100</v>
      </c>
      <c r="H274" s="97">
        <f t="shared" si="104"/>
        <v>217200</v>
      </c>
    </row>
    <row r="275" spans="2:8" x14ac:dyDescent="0.25">
      <c r="B275" s="33"/>
      <c r="C275" s="86" t="s">
        <v>21</v>
      </c>
      <c r="D275" s="87">
        <v>1</v>
      </c>
      <c r="E275" s="29">
        <v>2.2000000000000002</v>
      </c>
      <c r="F275" s="88">
        <v>2200</v>
      </c>
      <c r="G275" s="88">
        <f t="shared" ref="G275:G283" si="105">D275*F275</f>
        <v>2200</v>
      </c>
      <c r="H275" s="88">
        <f t="shared" ref="H275:H283" si="106">G275*12</f>
        <v>26400</v>
      </c>
    </row>
    <row r="276" spans="2:8" x14ac:dyDescent="0.25">
      <c r="B276" s="33"/>
      <c r="C276" s="86" t="s">
        <v>3</v>
      </c>
      <c r="D276" s="87">
        <v>1</v>
      </c>
      <c r="E276" s="29">
        <v>1.6</v>
      </c>
      <c r="F276" s="88">
        <v>1600</v>
      </c>
      <c r="G276" s="88">
        <f t="shared" si="105"/>
        <v>1600</v>
      </c>
      <c r="H276" s="88">
        <f t="shared" si="106"/>
        <v>19200</v>
      </c>
    </row>
    <row r="277" spans="2:8" x14ac:dyDescent="0.25">
      <c r="B277" s="33"/>
      <c r="C277" s="86" t="s">
        <v>3</v>
      </c>
      <c r="D277" s="87">
        <v>2</v>
      </c>
      <c r="E277" s="29">
        <v>1.3</v>
      </c>
      <c r="F277" s="88">
        <v>1300</v>
      </c>
      <c r="G277" s="88">
        <f t="shared" si="105"/>
        <v>2600</v>
      </c>
      <c r="H277" s="88">
        <f t="shared" si="106"/>
        <v>31200</v>
      </c>
    </row>
    <row r="278" spans="2:8" x14ac:dyDescent="0.25">
      <c r="B278" s="33"/>
      <c r="C278" s="86" t="s">
        <v>3</v>
      </c>
      <c r="D278" s="87">
        <v>4</v>
      </c>
      <c r="E278" s="29">
        <v>1.2</v>
      </c>
      <c r="F278" s="88">
        <v>1200</v>
      </c>
      <c r="G278" s="88">
        <f t="shared" si="105"/>
        <v>4800</v>
      </c>
      <c r="H278" s="88">
        <f t="shared" si="106"/>
        <v>57600</v>
      </c>
    </row>
    <row r="279" spans="2:8" ht="17.25" customHeight="1" x14ac:dyDescent="0.25">
      <c r="B279" s="33"/>
      <c r="C279" s="86" t="s">
        <v>3</v>
      </c>
      <c r="D279" s="87">
        <v>2</v>
      </c>
      <c r="E279" s="29">
        <v>1.1000000000000001</v>
      </c>
      <c r="F279" s="88">
        <v>1100</v>
      </c>
      <c r="G279" s="88">
        <f t="shared" si="105"/>
        <v>2200</v>
      </c>
      <c r="H279" s="88">
        <f t="shared" si="106"/>
        <v>26400</v>
      </c>
    </row>
    <row r="280" spans="2:8" ht="17.25" customHeight="1" x14ac:dyDescent="0.25">
      <c r="B280" s="33"/>
      <c r="C280" s="86" t="s">
        <v>22</v>
      </c>
      <c r="D280" s="87">
        <v>2</v>
      </c>
      <c r="E280" s="29">
        <v>1</v>
      </c>
      <c r="F280" s="88">
        <v>1000</v>
      </c>
      <c r="G280" s="88">
        <f t="shared" si="105"/>
        <v>2000</v>
      </c>
      <c r="H280" s="88">
        <f t="shared" si="106"/>
        <v>24000</v>
      </c>
    </row>
    <row r="281" spans="2:8" ht="17.25" customHeight="1" x14ac:dyDescent="0.25">
      <c r="B281" s="33"/>
      <c r="C281" s="86" t="s">
        <v>9</v>
      </c>
      <c r="D281" s="87">
        <v>1</v>
      </c>
      <c r="E281" s="29">
        <v>1</v>
      </c>
      <c r="F281" s="88">
        <v>1000</v>
      </c>
      <c r="G281" s="88">
        <f t="shared" si="105"/>
        <v>1000</v>
      </c>
      <c r="H281" s="88">
        <f t="shared" si="106"/>
        <v>12000</v>
      </c>
    </row>
    <row r="282" spans="2:8" ht="17.25" customHeight="1" x14ac:dyDescent="0.25">
      <c r="B282" s="33"/>
      <c r="C282" s="86" t="s">
        <v>9</v>
      </c>
      <c r="D282" s="87">
        <v>1</v>
      </c>
      <c r="E282" s="29">
        <v>0.9</v>
      </c>
      <c r="F282" s="88">
        <v>900</v>
      </c>
      <c r="G282" s="88">
        <f t="shared" si="105"/>
        <v>900</v>
      </c>
      <c r="H282" s="88">
        <f t="shared" si="106"/>
        <v>10800</v>
      </c>
    </row>
    <row r="283" spans="2:8" ht="17.25" customHeight="1" x14ac:dyDescent="0.25">
      <c r="B283" s="33"/>
      <c r="C283" s="86" t="s">
        <v>9</v>
      </c>
      <c r="D283" s="87">
        <v>1</v>
      </c>
      <c r="E283" s="29">
        <v>0.8</v>
      </c>
      <c r="F283" s="88">
        <v>800</v>
      </c>
      <c r="G283" s="88">
        <f t="shared" si="105"/>
        <v>800</v>
      </c>
      <c r="H283" s="88">
        <f t="shared" si="106"/>
        <v>9600</v>
      </c>
    </row>
    <row r="284" spans="2:8" ht="45" x14ac:dyDescent="0.25">
      <c r="B284" s="34">
        <v>3</v>
      </c>
      <c r="C284" s="94" t="s">
        <v>184</v>
      </c>
      <c r="D284" s="95">
        <f>SUM(D285:D289)</f>
        <v>9</v>
      </c>
      <c r="E284" s="95"/>
      <c r="F284" s="95"/>
      <c r="G284" s="97">
        <f t="shared" ref="G284:H284" si="107">SUM(G285:G289)</f>
        <v>12100</v>
      </c>
      <c r="H284" s="97">
        <f t="shared" si="107"/>
        <v>145200</v>
      </c>
    </row>
    <row r="285" spans="2:8" x14ac:dyDescent="0.25">
      <c r="B285" s="33"/>
      <c r="C285" s="86" t="s">
        <v>21</v>
      </c>
      <c r="D285" s="87">
        <v>1</v>
      </c>
      <c r="E285" s="29">
        <v>2</v>
      </c>
      <c r="F285" s="88">
        <v>2000</v>
      </c>
      <c r="G285" s="88">
        <f>D285*F285</f>
        <v>2000</v>
      </c>
      <c r="H285" s="88">
        <f t="shared" ref="H285:H289" si="108">G285*12</f>
        <v>24000</v>
      </c>
    </row>
    <row r="286" spans="2:8" x14ac:dyDescent="0.25">
      <c r="B286" s="33"/>
      <c r="C286" s="86" t="s">
        <v>3</v>
      </c>
      <c r="D286" s="87">
        <v>1</v>
      </c>
      <c r="E286" s="29">
        <v>1.8</v>
      </c>
      <c r="F286" s="88">
        <v>1800</v>
      </c>
      <c r="G286" s="88">
        <f>D286*F286</f>
        <v>1800</v>
      </c>
      <c r="H286" s="88">
        <f t="shared" si="108"/>
        <v>21600</v>
      </c>
    </row>
    <row r="287" spans="2:8" x14ac:dyDescent="0.25">
      <c r="B287" s="33"/>
      <c r="C287" s="86" t="s">
        <v>3</v>
      </c>
      <c r="D287" s="87">
        <v>1</v>
      </c>
      <c r="E287" s="29">
        <v>1.3</v>
      </c>
      <c r="F287" s="88">
        <v>1300</v>
      </c>
      <c r="G287" s="88">
        <f>D287*F287</f>
        <v>1300</v>
      </c>
      <c r="H287" s="88">
        <f t="shared" si="108"/>
        <v>15600</v>
      </c>
    </row>
    <row r="288" spans="2:8" x14ac:dyDescent="0.25">
      <c r="B288" s="33"/>
      <c r="C288" s="86" t="s">
        <v>3</v>
      </c>
      <c r="D288" s="87">
        <v>5</v>
      </c>
      <c r="E288" s="29">
        <v>1.2</v>
      </c>
      <c r="F288" s="88">
        <v>1200</v>
      </c>
      <c r="G288" s="88">
        <f>D288*F288</f>
        <v>6000</v>
      </c>
      <c r="H288" s="88">
        <f t="shared" si="108"/>
        <v>72000</v>
      </c>
    </row>
    <row r="289" spans="2:8" x14ac:dyDescent="0.25">
      <c r="B289" s="33"/>
      <c r="C289" s="86" t="s">
        <v>9</v>
      </c>
      <c r="D289" s="87">
        <v>1</v>
      </c>
      <c r="E289" s="29">
        <v>1</v>
      </c>
      <c r="F289" s="88">
        <v>1000</v>
      </c>
      <c r="G289" s="88">
        <f>D289*F289</f>
        <v>1000</v>
      </c>
      <c r="H289" s="88">
        <f t="shared" si="108"/>
        <v>12000</v>
      </c>
    </row>
    <row r="290" spans="2:8" s="25" customFormat="1" ht="45" x14ac:dyDescent="0.25">
      <c r="B290" s="34">
        <v>4</v>
      </c>
      <c r="C290" s="94" t="s">
        <v>185</v>
      </c>
      <c r="D290" s="95">
        <f>SUM(D291:D299)</f>
        <v>21</v>
      </c>
      <c r="E290" s="95"/>
      <c r="F290" s="95"/>
      <c r="G290" s="97">
        <f t="shared" ref="G290:H290" si="109">SUM(G291:G299)</f>
        <v>25000</v>
      </c>
      <c r="H290" s="97">
        <f t="shared" si="109"/>
        <v>300000</v>
      </c>
    </row>
    <row r="291" spans="2:8" x14ac:dyDescent="0.25">
      <c r="B291" s="33"/>
      <c r="C291" s="86" t="s">
        <v>21</v>
      </c>
      <c r="D291" s="87">
        <v>1</v>
      </c>
      <c r="E291" s="29">
        <v>2.5</v>
      </c>
      <c r="F291" s="88">
        <v>2500</v>
      </c>
      <c r="G291" s="88">
        <f t="shared" ref="G291:G299" si="110">D291*F291</f>
        <v>2500</v>
      </c>
      <c r="H291" s="88">
        <f t="shared" ref="H291:H299" si="111">G291*12</f>
        <v>30000</v>
      </c>
    </row>
    <row r="292" spans="2:8" x14ac:dyDescent="0.25">
      <c r="B292" s="33"/>
      <c r="C292" s="86" t="s">
        <v>3</v>
      </c>
      <c r="D292" s="87">
        <v>1</v>
      </c>
      <c r="E292" s="29">
        <v>1.6</v>
      </c>
      <c r="F292" s="88">
        <v>1600</v>
      </c>
      <c r="G292" s="88">
        <f t="shared" si="110"/>
        <v>1600</v>
      </c>
      <c r="H292" s="88">
        <f t="shared" si="111"/>
        <v>19200</v>
      </c>
    </row>
    <row r="293" spans="2:8" x14ac:dyDescent="0.25">
      <c r="B293" s="33"/>
      <c r="C293" s="86" t="s">
        <v>3</v>
      </c>
      <c r="D293" s="87">
        <v>1</v>
      </c>
      <c r="E293" s="29">
        <v>1.3</v>
      </c>
      <c r="F293" s="88">
        <v>1300</v>
      </c>
      <c r="G293" s="88">
        <f t="shared" si="110"/>
        <v>1300</v>
      </c>
      <c r="H293" s="88">
        <f t="shared" si="111"/>
        <v>15600</v>
      </c>
    </row>
    <row r="294" spans="2:8" x14ac:dyDescent="0.25">
      <c r="B294" s="33"/>
      <c r="C294" s="86" t="s">
        <v>3</v>
      </c>
      <c r="D294" s="87">
        <v>7</v>
      </c>
      <c r="E294" s="29">
        <v>1.2</v>
      </c>
      <c r="F294" s="88">
        <v>1200</v>
      </c>
      <c r="G294" s="88">
        <f t="shared" si="110"/>
        <v>8400</v>
      </c>
      <c r="H294" s="88">
        <f t="shared" si="111"/>
        <v>100800</v>
      </c>
    </row>
    <row r="295" spans="2:8" x14ac:dyDescent="0.25">
      <c r="B295" s="33"/>
      <c r="C295" s="86" t="s">
        <v>3</v>
      </c>
      <c r="D295" s="87">
        <v>5</v>
      </c>
      <c r="E295" s="29">
        <v>1.1000000000000001</v>
      </c>
      <c r="F295" s="88">
        <v>1100</v>
      </c>
      <c r="G295" s="88">
        <f t="shared" si="110"/>
        <v>5500</v>
      </c>
      <c r="H295" s="88">
        <f t="shared" si="111"/>
        <v>66000</v>
      </c>
    </row>
    <row r="296" spans="2:8" x14ac:dyDescent="0.25">
      <c r="B296" s="33"/>
      <c r="C296" s="86" t="s">
        <v>3</v>
      </c>
      <c r="D296" s="87">
        <v>1</v>
      </c>
      <c r="E296" s="29">
        <v>1</v>
      </c>
      <c r="F296" s="88">
        <v>1000</v>
      </c>
      <c r="G296" s="88">
        <f t="shared" si="110"/>
        <v>1000</v>
      </c>
      <c r="H296" s="88">
        <f t="shared" si="111"/>
        <v>12000</v>
      </c>
    </row>
    <row r="297" spans="2:8" x14ac:dyDescent="0.25">
      <c r="B297" s="33"/>
      <c r="C297" s="86" t="s">
        <v>3</v>
      </c>
      <c r="D297" s="87">
        <v>1</v>
      </c>
      <c r="E297" s="29">
        <v>0.9</v>
      </c>
      <c r="F297" s="88">
        <v>900</v>
      </c>
      <c r="G297" s="88">
        <f t="shared" si="110"/>
        <v>900</v>
      </c>
      <c r="H297" s="88">
        <f t="shared" si="111"/>
        <v>10800</v>
      </c>
    </row>
    <row r="298" spans="2:8" x14ac:dyDescent="0.25">
      <c r="B298" s="33"/>
      <c r="C298" s="86" t="s">
        <v>9</v>
      </c>
      <c r="D298" s="87">
        <v>2</v>
      </c>
      <c r="E298" s="29">
        <v>1</v>
      </c>
      <c r="F298" s="88">
        <v>1000</v>
      </c>
      <c r="G298" s="88">
        <f t="shared" si="110"/>
        <v>2000</v>
      </c>
      <c r="H298" s="88">
        <f t="shared" si="111"/>
        <v>24000</v>
      </c>
    </row>
    <row r="299" spans="2:8" x14ac:dyDescent="0.25">
      <c r="B299" s="33"/>
      <c r="C299" s="86" t="s">
        <v>9</v>
      </c>
      <c r="D299" s="87">
        <v>2</v>
      </c>
      <c r="E299" s="29">
        <v>0.9</v>
      </c>
      <c r="F299" s="88">
        <v>900</v>
      </c>
      <c r="G299" s="88">
        <f t="shared" si="110"/>
        <v>1800</v>
      </c>
      <c r="H299" s="88">
        <f t="shared" si="111"/>
        <v>21600</v>
      </c>
    </row>
    <row r="300" spans="2:8" s="25" customFormat="1" ht="30" x14ac:dyDescent="0.25">
      <c r="B300" s="34">
        <v>5</v>
      </c>
      <c r="C300" s="94" t="s">
        <v>186</v>
      </c>
      <c r="D300" s="95">
        <f>SUM(D301:D304)</f>
        <v>4</v>
      </c>
      <c r="E300" s="95"/>
      <c r="F300" s="95"/>
      <c r="G300" s="97">
        <f t="shared" ref="G300:H300" si="112">SUM(G301:G304)</f>
        <v>5000</v>
      </c>
      <c r="H300" s="97">
        <f t="shared" si="112"/>
        <v>60000</v>
      </c>
    </row>
    <row r="301" spans="2:8" x14ac:dyDescent="0.25">
      <c r="B301" s="33"/>
      <c r="C301" s="86" t="s">
        <v>21</v>
      </c>
      <c r="D301" s="87">
        <v>1</v>
      </c>
      <c r="E301" s="29">
        <v>2.2000000000000002</v>
      </c>
      <c r="F301" s="88">
        <v>2200</v>
      </c>
      <c r="G301" s="88">
        <f>D301*F301</f>
        <v>2200</v>
      </c>
      <c r="H301" s="88">
        <f t="shared" ref="H301:H304" si="113">G301*12</f>
        <v>26400</v>
      </c>
    </row>
    <row r="302" spans="2:8" x14ac:dyDescent="0.25">
      <c r="B302" s="33"/>
      <c r="C302" s="86" t="s">
        <v>3</v>
      </c>
      <c r="D302" s="87">
        <v>1</v>
      </c>
      <c r="E302" s="29">
        <v>0.9</v>
      </c>
      <c r="F302" s="88">
        <v>900</v>
      </c>
      <c r="G302" s="88">
        <f>D302*F302</f>
        <v>900</v>
      </c>
      <c r="H302" s="88">
        <f t="shared" si="113"/>
        <v>10800</v>
      </c>
    </row>
    <row r="303" spans="2:8" x14ac:dyDescent="0.25">
      <c r="B303" s="33"/>
      <c r="C303" s="86" t="s">
        <v>9</v>
      </c>
      <c r="D303" s="87">
        <v>1</v>
      </c>
      <c r="E303" s="29">
        <v>0.9</v>
      </c>
      <c r="F303" s="88">
        <v>900</v>
      </c>
      <c r="G303" s="88">
        <f>D303*F303</f>
        <v>900</v>
      </c>
      <c r="H303" s="88">
        <f t="shared" si="113"/>
        <v>10800</v>
      </c>
    </row>
    <row r="304" spans="2:8" x14ac:dyDescent="0.25">
      <c r="B304" s="33"/>
      <c r="C304" s="86" t="s">
        <v>9</v>
      </c>
      <c r="D304" s="87">
        <v>1</v>
      </c>
      <c r="E304" s="29">
        <v>1</v>
      </c>
      <c r="F304" s="88">
        <v>1000</v>
      </c>
      <c r="G304" s="88">
        <f>D304*F304</f>
        <v>1000</v>
      </c>
      <c r="H304" s="88">
        <f t="shared" si="113"/>
        <v>12000</v>
      </c>
    </row>
    <row r="305" spans="2:8" s="25" customFormat="1" x14ac:dyDescent="0.25">
      <c r="B305" s="91"/>
      <c r="C305" s="90" t="s">
        <v>77</v>
      </c>
      <c r="D305" s="91">
        <f>D4+D5+D6+D7+D8+D9+D16+D33+D54+D70+D84+D101+D117+D135+D151+D172+D200+D214+D227+D260</f>
        <v>502</v>
      </c>
      <c r="E305" s="98"/>
      <c r="F305" s="92"/>
      <c r="G305" s="92">
        <f>G4+G5+G6+G7+G8+G9+G16+G33+G54+G70+G84+G101+G117+G135+G151+G172+G200+G214+G227+G260</f>
        <v>678650</v>
      </c>
      <c r="H305" s="92">
        <f>H4+H5+H6+H7+H8+H9+H16+H33+H54+H70+H84+H101+H117+H135+H151+H172+H200+H214+H227+H260</f>
        <v>8143800</v>
      </c>
    </row>
  </sheetData>
  <autoFilter ref="B3:H305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59"/>
  <sheetViews>
    <sheetView view="pageBreakPreview" topLeftCell="A13" zoomScaleNormal="100" zoomScaleSheetLayoutView="100" workbookViewId="0">
      <selection activeCell="D30" sqref="D30"/>
    </sheetView>
  </sheetViews>
  <sheetFormatPr defaultRowHeight="15" x14ac:dyDescent="0.25"/>
  <cols>
    <col min="1" max="1" width="3.42578125" style="44" customWidth="1"/>
    <col min="2" max="2" width="5.7109375" style="57" customWidth="1"/>
    <col min="3" max="3" width="47.42578125" style="45" customWidth="1"/>
    <col min="4" max="4" width="15.42578125" style="58" customWidth="1"/>
    <col min="5" max="5" width="16" style="58" customWidth="1"/>
    <col min="6" max="6" width="19.5703125" style="58" customWidth="1"/>
    <col min="7" max="7" width="19.42578125" style="36" customWidth="1"/>
    <col min="8" max="8" width="18.7109375" style="58" customWidth="1"/>
    <col min="9" max="16384" width="9.140625" style="44"/>
  </cols>
  <sheetData>
    <row r="1" spans="2:8" s="39" customFormat="1" ht="26.25" customHeight="1" x14ac:dyDescent="0.25">
      <c r="B1" s="53"/>
      <c r="C1" s="38"/>
      <c r="D1" s="58"/>
      <c r="E1" s="58"/>
      <c r="F1" s="58"/>
      <c r="G1" s="61"/>
      <c r="H1" s="36" t="s">
        <v>168</v>
      </c>
    </row>
    <row r="2" spans="2:8" s="39" customFormat="1" ht="60" customHeight="1" x14ac:dyDescent="0.25">
      <c r="B2" s="307" t="s">
        <v>193</v>
      </c>
      <c r="C2" s="307"/>
      <c r="D2" s="307"/>
      <c r="E2" s="307"/>
      <c r="F2" s="307"/>
      <c r="G2" s="307"/>
      <c r="H2" s="307"/>
    </row>
    <row r="3" spans="2:8" s="40" customFormat="1" ht="84" customHeight="1" x14ac:dyDescent="0.25">
      <c r="B3" s="30"/>
      <c r="C3" s="27" t="s">
        <v>174</v>
      </c>
      <c r="D3" s="30" t="s">
        <v>0</v>
      </c>
      <c r="E3" s="28" t="s">
        <v>175</v>
      </c>
      <c r="F3" s="27" t="s">
        <v>176</v>
      </c>
      <c r="G3" s="27" t="s">
        <v>177</v>
      </c>
      <c r="H3" s="27" t="s">
        <v>178</v>
      </c>
    </row>
    <row r="4" spans="2:8" s="40" customFormat="1" ht="30" x14ac:dyDescent="0.25">
      <c r="B4" s="47" t="s">
        <v>196</v>
      </c>
      <c r="C4" s="46" t="s">
        <v>164</v>
      </c>
      <c r="D4" s="47">
        <f>SUM(D5:D8)</f>
        <v>8</v>
      </c>
      <c r="E4" s="47"/>
      <c r="F4" s="65"/>
      <c r="G4" s="59">
        <f>SUM(G5:G8)</f>
        <v>9150</v>
      </c>
      <c r="H4" s="59">
        <f>SUM(H5:H8)</f>
        <v>109800</v>
      </c>
    </row>
    <row r="5" spans="2:8" s="40" customFormat="1" x14ac:dyDescent="0.25">
      <c r="B5" s="30"/>
      <c r="C5" s="48" t="s">
        <v>1</v>
      </c>
      <c r="D5" s="31">
        <v>1</v>
      </c>
      <c r="E5" s="29">
        <v>1.8</v>
      </c>
      <c r="F5" s="62">
        <v>1800</v>
      </c>
      <c r="G5" s="62">
        <f>D5*F5</f>
        <v>1800</v>
      </c>
      <c r="H5" s="62">
        <f>G5*12</f>
        <v>21600</v>
      </c>
    </row>
    <row r="6" spans="2:8" s="40" customFormat="1" x14ac:dyDescent="0.25">
      <c r="B6" s="30"/>
      <c r="C6" s="48" t="s">
        <v>2</v>
      </c>
      <c r="D6" s="31">
        <v>3</v>
      </c>
      <c r="E6" s="49">
        <v>1.3</v>
      </c>
      <c r="F6" s="62">
        <v>1300</v>
      </c>
      <c r="G6" s="62">
        <f>D6*F6</f>
        <v>3900</v>
      </c>
      <c r="H6" s="62">
        <f t="shared" ref="H6:H8" si="0">G6*12</f>
        <v>46800</v>
      </c>
    </row>
    <row r="7" spans="2:8" s="40" customFormat="1" x14ac:dyDescent="0.25">
      <c r="B7" s="30"/>
      <c r="C7" s="50" t="s">
        <v>14</v>
      </c>
      <c r="D7" s="31">
        <v>3</v>
      </c>
      <c r="E7" s="49">
        <v>1</v>
      </c>
      <c r="F7" s="62">
        <v>1000</v>
      </c>
      <c r="G7" s="62">
        <f>D7*F7</f>
        <v>3000</v>
      </c>
      <c r="H7" s="62">
        <f t="shared" si="0"/>
        <v>36000</v>
      </c>
    </row>
    <row r="8" spans="2:8" s="40" customFormat="1" x14ac:dyDescent="0.25">
      <c r="B8" s="30"/>
      <c r="C8" s="50" t="s">
        <v>5</v>
      </c>
      <c r="D8" s="31">
        <v>1</v>
      </c>
      <c r="E8" s="49">
        <v>0.45</v>
      </c>
      <c r="F8" s="62">
        <v>450</v>
      </c>
      <c r="G8" s="62">
        <f>D8*F8</f>
        <v>450</v>
      </c>
      <c r="H8" s="62">
        <f t="shared" si="0"/>
        <v>5400</v>
      </c>
    </row>
    <row r="9" spans="2:8" s="41" customFormat="1" ht="19.5" customHeight="1" x14ac:dyDescent="0.25">
      <c r="B9" s="47" t="s">
        <v>197</v>
      </c>
      <c r="C9" s="51" t="s">
        <v>165</v>
      </c>
      <c r="D9" s="47">
        <f>SUM(D10:D15)</f>
        <v>49</v>
      </c>
      <c r="E9" s="47"/>
      <c r="F9" s="59"/>
      <c r="G9" s="59">
        <f>SUM(G10:G15)</f>
        <v>32800</v>
      </c>
      <c r="H9" s="59">
        <f>SUM(H10:H15)</f>
        <v>393600</v>
      </c>
    </row>
    <row r="10" spans="2:8" s="42" customFormat="1" x14ac:dyDescent="0.25">
      <c r="B10" s="54"/>
      <c r="C10" s="48" t="s">
        <v>13</v>
      </c>
      <c r="D10" s="63">
        <v>1</v>
      </c>
      <c r="E10" s="64">
        <v>0.8</v>
      </c>
      <c r="F10" s="62">
        <v>800</v>
      </c>
      <c r="G10" s="62">
        <f t="shared" ref="G10:G15" si="1">D10*F10</f>
        <v>800</v>
      </c>
      <c r="H10" s="62">
        <f t="shared" ref="H10:H15" si="2">G10*12</f>
        <v>9600</v>
      </c>
    </row>
    <row r="11" spans="2:8" s="42" customFormat="1" x14ac:dyDescent="0.25">
      <c r="B11" s="54"/>
      <c r="C11" s="48" t="s">
        <v>3</v>
      </c>
      <c r="D11" s="63">
        <v>5</v>
      </c>
      <c r="E11" s="64">
        <v>0.7</v>
      </c>
      <c r="F11" s="62">
        <v>700</v>
      </c>
      <c r="G11" s="62">
        <f t="shared" si="1"/>
        <v>3500</v>
      </c>
      <c r="H11" s="62">
        <f t="shared" si="2"/>
        <v>42000</v>
      </c>
    </row>
    <row r="12" spans="2:8" s="43" customFormat="1" x14ac:dyDescent="0.25">
      <c r="B12" s="55"/>
      <c r="C12" s="52" t="s">
        <v>4</v>
      </c>
      <c r="D12" s="63">
        <v>18</v>
      </c>
      <c r="E12" s="64">
        <v>0.6</v>
      </c>
      <c r="F12" s="62">
        <v>600</v>
      </c>
      <c r="G12" s="62">
        <f t="shared" si="1"/>
        <v>10800</v>
      </c>
      <c r="H12" s="62">
        <f t="shared" si="2"/>
        <v>129600</v>
      </c>
    </row>
    <row r="13" spans="2:8" s="42" customFormat="1" x14ac:dyDescent="0.25">
      <c r="B13" s="54"/>
      <c r="C13" s="48" t="s">
        <v>5</v>
      </c>
      <c r="D13" s="63">
        <v>11</v>
      </c>
      <c r="E13" s="64">
        <v>0.5</v>
      </c>
      <c r="F13" s="62">
        <v>500</v>
      </c>
      <c r="G13" s="62">
        <f t="shared" si="1"/>
        <v>5500</v>
      </c>
      <c r="H13" s="62">
        <f t="shared" si="2"/>
        <v>66000</v>
      </c>
    </row>
    <row r="14" spans="2:8" s="43" customFormat="1" x14ac:dyDescent="0.25">
      <c r="B14" s="55"/>
      <c r="C14" s="52" t="s">
        <v>7</v>
      </c>
      <c r="D14" s="63">
        <v>2</v>
      </c>
      <c r="E14" s="64">
        <v>1</v>
      </c>
      <c r="F14" s="62">
        <v>1000</v>
      </c>
      <c r="G14" s="62">
        <f t="shared" si="1"/>
        <v>2000</v>
      </c>
      <c r="H14" s="62">
        <f t="shared" si="2"/>
        <v>24000</v>
      </c>
    </row>
    <row r="15" spans="2:8" s="43" customFormat="1" x14ac:dyDescent="0.25">
      <c r="B15" s="55"/>
      <c r="C15" s="52" t="s">
        <v>8</v>
      </c>
      <c r="D15" s="63">
        <v>12</v>
      </c>
      <c r="E15" s="64">
        <v>0.85</v>
      </c>
      <c r="F15" s="62">
        <v>850</v>
      </c>
      <c r="G15" s="62">
        <f t="shared" si="1"/>
        <v>10200</v>
      </c>
      <c r="H15" s="62">
        <f t="shared" si="2"/>
        <v>122400</v>
      </c>
    </row>
    <row r="16" spans="2:8" s="41" customFormat="1" ht="22.5" customHeight="1" x14ac:dyDescent="0.25">
      <c r="B16" s="47" t="s">
        <v>198</v>
      </c>
      <c r="C16" s="51" t="s">
        <v>212</v>
      </c>
      <c r="D16" s="47">
        <f>SUM(D17:D22)</f>
        <v>54</v>
      </c>
      <c r="E16" s="47"/>
      <c r="F16" s="59"/>
      <c r="G16" s="59">
        <f>SUM(G17:G22)</f>
        <v>37550</v>
      </c>
      <c r="H16" s="59">
        <f>SUM(H17:H22)</f>
        <v>450600</v>
      </c>
    </row>
    <row r="17" spans="2:8" s="43" customFormat="1" x14ac:dyDescent="0.25">
      <c r="B17" s="55"/>
      <c r="C17" s="52" t="s">
        <v>13</v>
      </c>
      <c r="D17" s="63">
        <v>1</v>
      </c>
      <c r="E17" s="64">
        <v>0.8</v>
      </c>
      <c r="F17" s="62">
        <v>800</v>
      </c>
      <c r="G17" s="62">
        <f t="shared" ref="G17:G22" si="3">D17*F17</f>
        <v>800</v>
      </c>
      <c r="H17" s="62">
        <f t="shared" ref="H17:H22" si="4">G17*12</f>
        <v>9600</v>
      </c>
    </row>
    <row r="18" spans="2:8" s="43" customFormat="1" x14ac:dyDescent="0.25">
      <c r="B18" s="55"/>
      <c r="C18" s="52" t="s">
        <v>3</v>
      </c>
      <c r="D18" s="63">
        <v>5</v>
      </c>
      <c r="E18" s="64">
        <v>0.7</v>
      </c>
      <c r="F18" s="62">
        <v>700</v>
      </c>
      <c r="G18" s="62">
        <f t="shared" si="3"/>
        <v>3500</v>
      </c>
      <c r="H18" s="62">
        <f t="shared" si="4"/>
        <v>42000</v>
      </c>
    </row>
    <row r="19" spans="2:8" s="43" customFormat="1" x14ac:dyDescent="0.25">
      <c r="B19" s="55"/>
      <c r="C19" s="52" t="s">
        <v>4</v>
      </c>
      <c r="D19" s="63">
        <v>16</v>
      </c>
      <c r="E19" s="64">
        <v>0.6</v>
      </c>
      <c r="F19" s="62">
        <v>600</v>
      </c>
      <c r="G19" s="62">
        <f t="shared" si="3"/>
        <v>9600</v>
      </c>
      <c r="H19" s="62">
        <f t="shared" si="4"/>
        <v>115200</v>
      </c>
    </row>
    <row r="20" spans="2:8" s="43" customFormat="1" x14ac:dyDescent="0.25">
      <c r="B20" s="55"/>
      <c r="C20" s="52" t="s">
        <v>5</v>
      </c>
      <c r="D20" s="63">
        <v>11</v>
      </c>
      <c r="E20" s="64">
        <v>0.5</v>
      </c>
      <c r="F20" s="62">
        <v>500</v>
      </c>
      <c r="G20" s="62">
        <f t="shared" si="3"/>
        <v>5500</v>
      </c>
      <c r="H20" s="62">
        <f t="shared" si="4"/>
        <v>66000</v>
      </c>
    </row>
    <row r="21" spans="2:8" s="43" customFormat="1" x14ac:dyDescent="0.25">
      <c r="B21" s="55"/>
      <c r="C21" s="52" t="s">
        <v>7</v>
      </c>
      <c r="D21" s="63">
        <v>2</v>
      </c>
      <c r="E21" s="64">
        <v>1</v>
      </c>
      <c r="F21" s="62">
        <v>1000</v>
      </c>
      <c r="G21" s="62">
        <f t="shared" si="3"/>
        <v>2000</v>
      </c>
      <c r="H21" s="62">
        <f t="shared" si="4"/>
        <v>24000</v>
      </c>
    </row>
    <row r="22" spans="2:8" s="43" customFormat="1" x14ac:dyDescent="0.25">
      <c r="B22" s="55"/>
      <c r="C22" s="52" t="s">
        <v>8</v>
      </c>
      <c r="D22" s="63">
        <v>19</v>
      </c>
      <c r="E22" s="64">
        <v>0.85</v>
      </c>
      <c r="F22" s="62">
        <v>850</v>
      </c>
      <c r="G22" s="62">
        <f t="shared" si="3"/>
        <v>16150</v>
      </c>
      <c r="H22" s="62">
        <f t="shared" si="4"/>
        <v>193800</v>
      </c>
    </row>
    <row r="23" spans="2:8" s="41" customFormat="1" ht="17.25" customHeight="1" x14ac:dyDescent="0.25">
      <c r="B23" s="47" t="s">
        <v>199</v>
      </c>
      <c r="C23" s="51" t="s">
        <v>211</v>
      </c>
      <c r="D23" s="47">
        <f>SUM(D24:D30)</f>
        <v>64</v>
      </c>
      <c r="E23" s="47"/>
      <c r="F23" s="59"/>
      <c r="G23" s="59">
        <f>SUM(G24:G30)</f>
        <v>43650</v>
      </c>
      <c r="H23" s="59">
        <f>SUM(H24:H30)</f>
        <v>523800</v>
      </c>
    </row>
    <row r="24" spans="2:8" s="43" customFormat="1" x14ac:dyDescent="0.25">
      <c r="B24" s="55"/>
      <c r="C24" s="52" t="s">
        <v>13</v>
      </c>
      <c r="D24" s="63">
        <v>1</v>
      </c>
      <c r="E24" s="64">
        <v>0.8</v>
      </c>
      <c r="F24" s="62">
        <v>800</v>
      </c>
      <c r="G24" s="62">
        <f t="shared" ref="G24:G30" si="5">D24*F24</f>
        <v>800</v>
      </c>
      <c r="H24" s="62">
        <f t="shared" ref="H24:H30" si="6">G24*12</f>
        <v>9600</v>
      </c>
    </row>
    <row r="25" spans="2:8" s="43" customFormat="1" x14ac:dyDescent="0.25">
      <c r="B25" s="55"/>
      <c r="C25" s="52" t="s">
        <v>3</v>
      </c>
      <c r="D25" s="63">
        <v>7</v>
      </c>
      <c r="E25" s="64">
        <v>0.7</v>
      </c>
      <c r="F25" s="62">
        <v>700</v>
      </c>
      <c r="G25" s="62">
        <f t="shared" si="5"/>
        <v>4900</v>
      </c>
      <c r="H25" s="62">
        <f t="shared" si="6"/>
        <v>58800</v>
      </c>
    </row>
    <row r="26" spans="2:8" s="43" customFormat="1" x14ac:dyDescent="0.25">
      <c r="B26" s="55"/>
      <c r="C26" s="52" t="s">
        <v>4</v>
      </c>
      <c r="D26" s="63">
        <v>20</v>
      </c>
      <c r="E26" s="64">
        <v>0.6</v>
      </c>
      <c r="F26" s="62">
        <v>600</v>
      </c>
      <c r="G26" s="62">
        <f t="shared" si="5"/>
        <v>12000</v>
      </c>
      <c r="H26" s="62">
        <f t="shared" si="6"/>
        <v>144000</v>
      </c>
    </row>
    <row r="27" spans="2:8" s="43" customFormat="1" x14ac:dyDescent="0.25">
      <c r="B27" s="55"/>
      <c r="C27" s="52" t="s">
        <v>5</v>
      </c>
      <c r="D27" s="63">
        <v>14</v>
      </c>
      <c r="E27" s="64">
        <v>0.5</v>
      </c>
      <c r="F27" s="62">
        <v>500</v>
      </c>
      <c r="G27" s="62">
        <f t="shared" si="5"/>
        <v>7000</v>
      </c>
      <c r="H27" s="62">
        <f t="shared" si="6"/>
        <v>84000</v>
      </c>
    </row>
    <row r="28" spans="2:8" s="43" customFormat="1" ht="14.25" customHeight="1" x14ac:dyDescent="0.25">
      <c r="B28" s="55"/>
      <c r="C28" s="52" t="s">
        <v>7</v>
      </c>
      <c r="D28" s="63">
        <v>2</v>
      </c>
      <c r="E28" s="64">
        <v>1</v>
      </c>
      <c r="F28" s="62">
        <v>1000</v>
      </c>
      <c r="G28" s="62">
        <f t="shared" si="5"/>
        <v>2000</v>
      </c>
      <c r="H28" s="62">
        <f t="shared" si="6"/>
        <v>24000</v>
      </c>
    </row>
    <row r="29" spans="2:8" s="43" customFormat="1" ht="14.25" customHeight="1" x14ac:dyDescent="0.25">
      <c r="B29" s="55"/>
      <c r="C29" s="52" t="s">
        <v>8</v>
      </c>
      <c r="D29" s="63">
        <v>19</v>
      </c>
      <c r="E29" s="64">
        <v>0.85</v>
      </c>
      <c r="F29" s="62">
        <v>850</v>
      </c>
      <c r="G29" s="62">
        <f t="shared" si="5"/>
        <v>16150</v>
      </c>
      <c r="H29" s="62">
        <f t="shared" si="6"/>
        <v>193800</v>
      </c>
    </row>
    <row r="30" spans="2:8" s="43" customFormat="1" x14ac:dyDescent="0.25">
      <c r="B30" s="55"/>
      <c r="C30" s="52" t="s">
        <v>11</v>
      </c>
      <c r="D30" s="63">
        <v>1</v>
      </c>
      <c r="E30" s="64">
        <v>0.8</v>
      </c>
      <c r="F30" s="62">
        <v>800</v>
      </c>
      <c r="G30" s="62">
        <f t="shared" si="5"/>
        <v>800</v>
      </c>
      <c r="H30" s="62">
        <f t="shared" si="6"/>
        <v>9600</v>
      </c>
    </row>
    <row r="31" spans="2:8" s="41" customFormat="1" x14ac:dyDescent="0.25">
      <c r="B31" s="47" t="s">
        <v>200</v>
      </c>
      <c r="C31" s="51" t="s">
        <v>213</v>
      </c>
      <c r="D31" s="47">
        <f>SUM(D32:D37)</f>
        <v>41</v>
      </c>
      <c r="E31" s="47"/>
      <c r="F31" s="60"/>
      <c r="G31" s="60">
        <f>SUM(G32:G37)</f>
        <v>26950</v>
      </c>
      <c r="H31" s="60">
        <f>SUM(H32:H37)</f>
        <v>323400</v>
      </c>
    </row>
    <row r="32" spans="2:8" s="43" customFormat="1" x14ac:dyDescent="0.25">
      <c r="B32" s="55"/>
      <c r="C32" s="52" t="s">
        <v>13</v>
      </c>
      <c r="D32" s="63">
        <v>1</v>
      </c>
      <c r="E32" s="64">
        <v>0.8</v>
      </c>
      <c r="F32" s="62">
        <v>800</v>
      </c>
      <c r="G32" s="62">
        <f t="shared" ref="G32:G37" si="7">D32*F32</f>
        <v>800</v>
      </c>
      <c r="H32" s="62">
        <f t="shared" ref="H32:H37" si="8">G32*12</f>
        <v>9600</v>
      </c>
    </row>
    <row r="33" spans="2:8" s="43" customFormat="1" x14ac:dyDescent="0.25">
      <c r="B33" s="55"/>
      <c r="C33" s="52" t="s">
        <v>3</v>
      </c>
      <c r="D33" s="63">
        <v>5</v>
      </c>
      <c r="E33" s="64">
        <v>0.7</v>
      </c>
      <c r="F33" s="62">
        <v>700</v>
      </c>
      <c r="G33" s="62">
        <f t="shared" si="7"/>
        <v>3500</v>
      </c>
      <c r="H33" s="62">
        <f t="shared" si="8"/>
        <v>42000</v>
      </c>
    </row>
    <row r="34" spans="2:8" s="43" customFormat="1" x14ac:dyDescent="0.25">
      <c r="B34" s="55"/>
      <c r="C34" s="52" t="s">
        <v>9</v>
      </c>
      <c r="D34" s="63">
        <v>15</v>
      </c>
      <c r="E34" s="64">
        <v>0.6</v>
      </c>
      <c r="F34" s="62">
        <v>600</v>
      </c>
      <c r="G34" s="62">
        <f t="shared" si="7"/>
        <v>9000</v>
      </c>
      <c r="H34" s="62">
        <f t="shared" si="8"/>
        <v>108000</v>
      </c>
    </row>
    <row r="35" spans="2:8" s="43" customFormat="1" x14ac:dyDescent="0.25">
      <c r="B35" s="55"/>
      <c r="C35" s="52" t="s">
        <v>5</v>
      </c>
      <c r="D35" s="63">
        <v>10</v>
      </c>
      <c r="E35" s="64">
        <v>0.5</v>
      </c>
      <c r="F35" s="62">
        <v>500</v>
      </c>
      <c r="G35" s="62">
        <f t="shared" si="7"/>
        <v>5000</v>
      </c>
      <c r="H35" s="62">
        <f t="shared" si="8"/>
        <v>60000</v>
      </c>
    </row>
    <row r="36" spans="2:8" s="43" customFormat="1" x14ac:dyDescent="0.25">
      <c r="B36" s="55"/>
      <c r="C36" s="52" t="s">
        <v>7</v>
      </c>
      <c r="D36" s="63">
        <v>1</v>
      </c>
      <c r="E36" s="64">
        <v>1</v>
      </c>
      <c r="F36" s="62">
        <v>1000</v>
      </c>
      <c r="G36" s="62">
        <f t="shared" si="7"/>
        <v>1000</v>
      </c>
      <c r="H36" s="62">
        <f t="shared" si="8"/>
        <v>12000</v>
      </c>
    </row>
    <row r="37" spans="2:8" s="43" customFormat="1" x14ac:dyDescent="0.25">
      <c r="B37" s="55"/>
      <c r="C37" s="52" t="s">
        <v>8</v>
      </c>
      <c r="D37" s="63">
        <v>9</v>
      </c>
      <c r="E37" s="64">
        <v>0.85</v>
      </c>
      <c r="F37" s="62">
        <v>850</v>
      </c>
      <c r="G37" s="62">
        <f t="shared" si="7"/>
        <v>7650</v>
      </c>
      <c r="H37" s="62">
        <f t="shared" si="8"/>
        <v>91800</v>
      </c>
    </row>
    <row r="38" spans="2:8" s="41" customFormat="1" x14ac:dyDescent="0.25">
      <c r="B38" s="47" t="s">
        <v>201</v>
      </c>
      <c r="C38" s="51" t="s">
        <v>214</v>
      </c>
      <c r="D38" s="47">
        <f>SUM(D39:D45)</f>
        <v>31</v>
      </c>
      <c r="E38" s="47"/>
      <c r="F38" s="60"/>
      <c r="G38" s="60">
        <f>SUM(G39:G45)</f>
        <v>21500</v>
      </c>
      <c r="H38" s="60">
        <f>SUM(H39:H45)</f>
        <v>258000</v>
      </c>
    </row>
    <row r="39" spans="2:8" s="43" customFormat="1" x14ac:dyDescent="0.25">
      <c r="B39" s="55"/>
      <c r="C39" s="52" t="s">
        <v>13</v>
      </c>
      <c r="D39" s="63">
        <v>1</v>
      </c>
      <c r="E39" s="64">
        <v>0.8</v>
      </c>
      <c r="F39" s="62">
        <v>800</v>
      </c>
      <c r="G39" s="62">
        <f t="shared" ref="G39:G45" si="9">D39*F39</f>
        <v>800</v>
      </c>
      <c r="H39" s="62">
        <f t="shared" ref="H39:H45" si="10">G39*12</f>
        <v>9600</v>
      </c>
    </row>
    <row r="40" spans="2:8" s="43" customFormat="1" x14ac:dyDescent="0.25">
      <c r="B40" s="55"/>
      <c r="C40" s="52" t="s">
        <v>3</v>
      </c>
      <c r="D40" s="63">
        <v>3</v>
      </c>
      <c r="E40" s="64">
        <v>0.7</v>
      </c>
      <c r="F40" s="62">
        <v>700</v>
      </c>
      <c r="G40" s="62">
        <f t="shared" si="9"/>
        <v>2100</v>
      </c>
      <c r="H40" s="62">
        <f t="shared" si="10"/>
        <v>25200</v>
      </c>
    </row>
    <row r="41" spans="2:8" s="43" customFormat="1" x14ac:dyDescent="0.25">
      <c r="B41" s="55"/>
      <c r="C41" s="52" t="s">
        <v>4</v>
      </c>
      <c r="D41" s="63">
        <v>10</v>
      </c>
      <c r="E41" s="64">
        <v>0.6</v>
      </c>
      <c r="F41" s="62">
        <v>600</v>
      </c>
      <c r="G41" s="62">
        <f t="shared" si="9"/>
        <v>6000</v>
      </c>
      <c r="H41" s="62">
        <f t="shared" si="10"/>
        <v>72000</v>
      </c>
    </row>
    <row r="42" spans="2:8" s="43" customFormat="1" x14ac:dyDescent="0.25">
      <c r="B42" s="55"/>
      <c r="C42" s="52" t="s">
        <v>5</v>
      </c>
      <c r="D42" s="63">
        <v>6</v>
      </c>
      <c r="E42" s="64">
        <v>0.5</v>
      </c>
      <c r="F42" s="62">
        <v>500</v>
      </c>
      <c r="G42" s="62">
        <f t="shared" si="9"/>
        <v>3000</v>
      </c>
      <c r="H42" s="62">
        <f t="shared" si="10"/>
        <v>36000</v>
      </c>
    </row>
    <row r="43" spans="2:8" s="43" customFormat="1" x14ac:dyDescent="0.25">
      <c r="B43" s="55"/>
      <c r="C43" s="52" t="s">
        <v>7</v>
      </c>
      <c r="D43" s="63">
        <v>2</v>
      </c>
      <c r="E43" s="64">
        <v>1</v>
      </c>
      <c r="F43" s="62">
        <v>1000</v>
      </c>
      <c r="G43" s="62">
        <f t="shared" si="9"/>
        <v>2000</v>
      </c>
      <c r="H43" s="62">
        <f t="shared" si="10"/>
        <v>24000</v>
      </c>
    </row>
    <row r="44" spans="2:8" s="43" customFormat="1" x14ac:dyDescent="0.25">
      <c r="B44" s="55"/>
      <c r="C44" s="52" t="s">
        <v>8</v>
      </c>
      <c r="D44" s="63">
        <v>8</v>
      </c>
      <c r="E44" s="64">
        <v>0.85</v>
      </c>
      <c r="F44" s="62">
        <v>850</v>
      </c>
      <c r="G44" s="62">
        <f t="shared" si="9"/>
        <v>6800</v>
      </c>
      <c r="H44" s="62">
        <f t="shared" si="10"/>
        <v>81600</v>
      </c>
    </row>
    <row r="45" spans="2:8" s="43" customFormat="1" x14ac:dyDescent="0.25">
      <c r="B45" s="55"/>
      <c r="C45" s="52" t="s">
        <v>11</v>
      </c>
      <c r="D45" s="63">
        <v>1</v>
      </c>
      <c r="E45" s="64">
        <v>0.8</v>
      </c>
      <c r="F45" s="62">
        <v>800</v>
      </c>
      <c r="G45" s="62">
        <f t="shared" si="9"/>
        <v>800</v>
      </c>
      <c r="H45" s="62">
        <f t="shared" si="10"/>
        <v>9600</v>
      </c>
    </row>
    <row r="46" spans="2:8" ht="21" customHeight="1" x14ac:dyDescent="0.25">
      <c r="B46" s="56"/>
      <c r="C46" s="51" t="s">
        <v>12</v>
      </c>
      <c r="D46" s="47">
        <f>D4+D9+D16++D23+D31+D38</f>
        <v>247</v>
      </c>
      <c r="E46" s="47"/>
      <c r="F46" s="60"/>
      <c r="G46" s="60">
        <f>G4+G9+G16++G23+G31+G38</f>
        <v>171600</v>
      </c>
      <c r="H46" s="60">
        <f>H4+H9+H16++H23+H31+H38</f>
        <v>2059200</v>
      </c>
    </row>
    <row r="58" spans="6:6" x14ac:dyDescent="0.25">
      <c r="F58" s="58">
        <v>183</v>
      </c>
    </row>
    <row r="59" spans="6:6" x14ac:dyDescent="0.25">
      <c r="F59" s="58">
        <v>67</v>
      </c>
    </row>
  </sheetData>
  <autoFilter ref="B3:H46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547"/>
  <sheetViews>
    <sheetView view="pageBreakPreview" zoomScale="90" zoomScaleNormal="100" zoomScaleSheetLayoutView="90" workbookViewId="0">
      <pane ySplit="4" topLeftCell="A5" activePane="bottomLeft" state="frozen"/>
      <selection pane="bottomLeft" activeCell="K20" sqref="K20"/>
    </sheetView>
  </sheetViews>
  <sheetFormatPr defaultColWidth="52.140625" defaultRowHeight="15" x14ac:dyDescent="0.25"/>
  <cols>
    <col min="1" max="1" width="4" style="10" customWidth="1"/>
    <col min="2" max="2" width="6.5703125" style="82" customWidth="1"/>
    <col min="3" max="3" width="42" style="11" customWidth="1"/>
    <col min="4" max="4" width="14.28515625" style="18" customWidth="1"/>
    <col min="5" max="5" width="16.140625" style="18" customWidth="1"/>
    <col min="6" max="6" width="15.7109375" style="14" customWidth="1"/>
    <col min="7" max="7" width="20.85546875" style="1" customWidth="1"/>
    <col min="8" max="8" width="20.42578125" style="10" customWidth="1"/>
    <col min="9" max="198" width="9.140625" style="10" customWidth="1"/>
    <col min="199" max="199" width="4" style="10" customWidth="1"/>
    <col min="200" max="208" width="52.140625" style="10"/>
    <col min="209" max="209" width="42" style="10" customWidth="1"/>
    <col min="210" max="210" width="12.140625" style="10" customWidth="1"/>
    <col min="211" max="211" width="11.140625" style="10" customWidth="1"/>
    <col min="212" max="212" width="12.28515625" style="10" customWidth="1"/>
    <col min="213" max="454" width="9.140625" style="10" customWidth="1"/>
    <col min="455" max="455" width="4" style="10" customWidth="1"/>
    <col min="456" max="464" width="52.140625" style="10"/>
    <col min="465" max="465" width="42" style="10" customWidth="1"/>
    <col min="466" max="466" width="12.140625" style="10" customWidth="1"/>
    <col min="467" max="467" width="11.140625" style="10" customWidth="1"/>
    <col min="468" max="468" width="12.28515625" style="10" customWidth="1"/>
    <col min="469" max="710" width="9.140625" style="10" customWidth="1"/>
    <col min="711" max="711" width="4" style="10" customWidth="1"/>
    <col min="712" max="720" width="52.140625" style="10"/>
    <col min="721" max="721" width="42" style="10" customWidth="1"/>
    <col min="722" max="722" width="12.140625" style="10" customWidth="1"/>
    <col min="723" max="723" width="11.140625" style="10" customWidth="1"/>
    <col min="724" max="724" width="12.28515625" style="10" customWidth="1"/>
    <col min="725" max="966" width="9.140625" style="10" customWidth="1"/>
    <col min="967" max="967" width="4" style="10" customWidth="1"/>
    <col min="968" max="976" width="52.140625" style="10"/>
    <col min="977" max="977" width="42" style="10" customWidth="1"/>
    <col min="978" max="978" width="12.140625" style="10" customWidth="1"/>
    <col min="979" max="979" width="11.140625" style="10" customWidth="1"/>
    <col min="980" max="980" width="12.28515625" style="10" customWidth="1"/>
    <col min="981" max="1222" width="9.140625" style="10" customWidth="1"/>
    <col min="1223" max="1223" width="4" style="10" customWidth="1"/>
    <col min="1224" max="1232" width="52.140625" style="10"/>
    <col min="1233" max="1233" width="42" style="10" customWidth="1"/>
    <col min="1234" max="1234" width="12.140625" style="10" customWidth="1"/>
    <col min="1235" max="1235" width="11.140625" style="10" customWidth="1"/>
    <col min="1236" max="1236" width="12.28515625" style="10" customWidth="1"/>
    <col min="1237" max="1478" width="9.140625" style="10" customWidth="1"/>
    <col min="1479" max="1479" width="4" style="10" customWidth="1"/>
    <col min="1480" max="1488" width="52.140625" style="10"/>
    <col min="1489" max="1489" width="42" style="10" customWidth="1"/>
    <col min="1490" max="1490" width="12.140625" style="10" customWidth="1"/>
    <col min="1491" max="1491" width="11.140625" style="10" customWidth="1"/>
    <col min="1492" max="1492" width="12.28515625" style="10" customWidth="1"/>
    <col min="1493" max="1734" width="9.140625" style="10" customWidth="1"/>
    <col min="1735" max="1735" width="4" style="10" customWidth="1"/>
    <col min="1736" max="1744" width="52.140625" style="10"/>
    <col min="1745" max="1745" width="42" style="10" customWidth="1"/>
    <col min="1746" max="1746" width="12.140625" style="10" customWidth="1"/>
    <col min="1747" max="1747" width="11.140625" style="10" customWidth="1"/>
    <col min="1748" max="1748" width="12.28515625" style="10" customWidth="1"/>
    <col min="1749" max="1990" width="9.140625" style="10" customWidth="1"/>
    <col min="1991" max="1991" width="4" style="10" customWidth="1"/>
    <col min="1992" max="2000" width="52.140625" style="10"/>
    <col min="2001" max="2001" width="42" style="10" customWidth="1"/>
    <col min="2002" max="2002" width="12.140625" style="10" customWidth="1"/>
    <col min="2003" max="2003" width="11.140625" style="10" customWidth="1"/>
    <col min="2004" max="2004" width="12.28515625" style="10" customWidth="1"/>
    <col min="2005" max="2246" width="9.140625" style="10" customWidth="1"/>
    <col min="2247" max="2247" width="4" style="10" customWidth="1"/>
    <col min="2248" max="2256" width="52.140625" style="10"/>
    <col min="2257" max="2257" width="42" style="10" customWidth="1"/>
    <col min="2258" max="2258" width="12.140625" style="10" customWidth="1"/>
    <col min="2259" max="2259" width="11.140625" style="10" customWidth="1"/>
    <col min="2260" max="2260" width="12.28515625" style="10" customWidth="1"/>
    <col min="2261" max="2502" width="9.140625" style="10" customWidth="1"/>
    <col min="2503" max="2503" width="4" style="10" customWidth="1"/>
    <col min="2504" max="2512" width="52.140625" style="10"/>
    <col min="2513" max="2513" width="42" style="10" customWidth="1"/>
    <col min="2514" max="2514" width="12.140625" style="10" customWidth="1"/>
    <col min="2515" max="2515" width="11.140625" style="10" customWidth="1"/>
    <col min="2516" max="2516" width="12.28515625" style="10" customWidth="1"/>
    <col min="2517" max="2758" width="9.140625" style="10" customWidth="1"/>
    <col min="2759" max="2759" width="4" style="10" customWidth="1"/>
    <col min="2760" max="2768" width="52.140625" style="10"/>
    <col min="2769" max="2769" width="42" style="10" customWidth="1"/>
    <col min="2770" max="2770" width="12.140625" style="10" customWidth="1"/>
    <col min="2771" max="2771" width="11.140625" style="10" customWidth="1"/>
    <col min="2772" max="2772" width="12.28515625" style="10" customWidth="1"/>
    <col min="2773" max="3014" width="9.140625" style="10" customWidth="1"/>
    <col min="3015" max="3015" width="4" style="10" customWidth="1"/>
    <col min="3016" max="3024" width="52.140625" style="10"/>
    <col min="3025" max="3025" width="42" style="10" customWidth="1"/>
    <col min="3026" max="3026" width="12.140625" style="10" customWidth="1"/>
    <col min="3027" max="3027" width="11.140625" style="10" customWidth="1"/>
    <col min="3028" max="3028" width="12.28515625" style="10" customWidth="1"/>
    <col min="3029" max="3270" width="9.140625" style="10" customWidth="1"/>
    <col min="3271" max="3271" width="4" style="10" customWidth="1"/>
    <col min="3272" max="3280" width="52.140625" style="10"/>
    <col min="3281" max="3281" width="42" style="10" customWidth="1"/>
    <col min="3282" max="3282" width="12.140625" style="10" customWidth="1"/>
    <col min="3283" max="3283" width="11.140625" style="10" customWidth="1"/>
    <col min="3284" max="3284" width="12.28515625" style="10" customWidth="1"/>
    <col min="3285" max="3526" width="9.140625" style="10" customWidth="1"/>
    <col min="3527" max="3527" width="4" style="10" customWidth="1"/>
    <col min="3528" max="3536" width="52.140625" style="10"/>
    <col min="3537" max="3537" width="42" style="10" customWidth="1"/>
    <col min="3538" max="3538" width="12.140625" style="10" customWidth="1"/>
    <col min="3539" max="3539" width="11.140625" style="10" customWidth="1"/>
    <col min="3540" max="3540" width="12.28515625" style="10" customWidth="1"/>
    <col min="3541" max="3782" width="9.140625" style="10" customWidth="1"/>
    <col min="3783" max="3783" width="4" style="10" customWidth="1"/>
    <col min="3784" max="3792" width="52.140625" style="10"/>
    <col min="3793" max="3793" width="42" style="10" customWidth="1"/>
    <col min="3794" max="3794" width="12.140625" style="10" customWidth="1"/>
    <col min="3795" max="3795" width="11.140625" style="10" customWidth="1"/>
    <col min="3796" max="3796" width="12.28515625" style="10" customWidth="1"/>
    <col min="3797" max="4038" width="9.140625" style="10" customWidth="1"/>
    <col min="4039" max="4039" width="4" style="10" customWidth="1"/>
    <col min="4040" max="4048" width="52.140625" style="10"/>
    <col min="4049" max="4049" width="42" style="10" customWidth="1"/>
    <col min="4050" max="4050" width="12.140625" style="10" customWidth="1"/>
    <col min="4051" max="4051" width="11.140625" style="10" customWidth="1"/>
    <col min="4052" max="4052" width="12.28515625" style="10" customWidth="1"/>
    <col min="4053" max="4294" width="9.140625" style="10" customWidth="1"/>
    <col min="4295" max="4295" width="4" style="10" customWidth="1"/>
    <col min="4296" max="4304" width="52.140625" style="10"/>
    <col min="4305" max="4305" width="42" style="10" customWidth="1"/>
    <col min="4306" max="4306" width="12.140625" style="10" customWidth="1"/>
    <col min="4307" max="4307" width="11.140625" style="10" customWidth="1"/>
    <col min="4308" max="4308" width="12.28515625" style="10" customWidth="1"/>
    <col min="4309" max="4550" width="9.140625" style="10" customWidth="1"/>
    <col min="4551" max="4551" width="4" style="10" customWidth="1"/>
    <col min="4552" max="4560" width="52.140625" style="10"/>
    <col min="4561" max="4561" width="42" style="10" customWidth="1"/>
    <col min="4562" max="4562" width="12.140625" style="10" customWidth="1"/>
    <col min="4563" max="4563" width="11.140625" style="10" customWidth="1"/>
    <col min="4564" max="4564" width="12.28515625" style="10" customWidth="1"/>
    <col min="4565" max="4806" width="9.140625" style="10" customWidth="1"/>
    <col min="4807" max="4807" width="4" style="10" customWidth="1"/>
    <col min="4808" max="4816" width="52.140625" style="10"/>
    <col min="4817" max="4817" width="42" style="10" customWidth="1"/>
    <col min="4818" max="4818" width="12.140625" style="10" customWidth="1"/>
    <col min="4819" max="4819" width="11.140625" style="10" customWidth="1"/>
    <col min="4820" max="4820" width="12.28515625" style="10" customWidth="1"/>
    <col min="4821" max="5062" width="9.140625" style="10" customWidth="1"/>
    <col min="5063" max="5063" width="4" style="10" customWidth="1"/>
    <col min="5064" max="5072" width="52.140625" style="10"/>
    <col min="5073" max="5073" width="42" style="10" customWidth="1"/>
    <col min="5074" max="5074" width="12.140625" style="10" customWidth="1"/>
    <col min="5075" max="5075" width="11.140625" style="10" customWidth="1"/>
    <col min="5076" max="5076" width="12.28515625" style="10" customWidth="1"/>
    <col min="5077" max="5318" width="9.140625" style="10" customWidth="1"/>
    <col min="5319" max="5319" width="4" style="10" customWidth="1"/>
    <col min="5320" max="5328" width="52.140625" style="10"/>
    <col min="5329" max="5329" width="42" style="10" customWidth="1"/>
    <col min="5330" max="5330" width="12.140625" style="10" customWidth="1"/>
    <col min="5331" max="5331" width="11.140625" style="10" customWidth="1"/>
    <col min="5332" max="5332" width="12.28515625" style="10" customWidth="1"/>
    <col min="5333" max="5574" width="9.140625" style="10" customWidth="1"/>
    <col min="5575" max="5575" width="4" style="10" customWidth="1"/>
    <col min="5576" max="5584" width="52.140625" style="10"/>
    <col min="5585" max="5585" width="42" style="10" customWidth="1"/>
    <col min="5586" max="5586" width="12.140625" style="10" customWidth="1"/>
    <col min="5587" max="5587" width="11.140625" style="10" customWidth="1"/>
    <col min="5588" max="5588" width="12.28515625" style="10" customWidth="1"/>
    <col min="5589" max="5830" width="9.140625" style="10" customWidth="1"/>
    <col min="5831" max="5831" width="4" style="10" customWidth="1"/>
    <col min="5832" max="5840" width="52.140625" style="10"/>
    <col min="5841" max="5841" width="42" style="10" customWidth="1"/>
    <col min="5842" max="5842" width="12.140625" style="10" customWidth="1"/>
    <col min="5843" max="5843" width="11.140625" style="10" customWidth="1"/>
    <col min="5844" max="5844" width="12.28515625" style="10" customWidth="1"/>
    <col min="5845" max="6086" width="9.140625" style="10" customWidth="1"/>
    <col min="6087" max="6087" width="4" style="10" customWidth="1"/>
    <col min="6088" max="6096" width="52.140625" style="10"/>
    <col min="6097" max="6097" width="42" style="10" customWidth="1"/>
    <col min="6098" max="6098" width="12.140625" style="10" customWidth="1"/>
    <col min="6099" max="6099" width="11.140625" style="10" customWidth="1"/>
    <col min="6100" max="6100" width="12.28515625" style="10" customWidth="1"/>
    <col min="6101" max="6342" width="9.140625" style="10" customWidth="1"/>
    <col min="6343" max="6343" width="4" style="10" customWidth="1"/>
    <col min="6344" max="6352" width="52.140625" style="10"/>
    <col min="6353" max="6353" width="42" style="10" customWidth="1"/>
    <col min="6354" max="6354" width="12.140625" style="10" customWidth="1"/>
    <col min="6355" max="6355" width="11.140625" style="10" customWidth="1"/>
    <col min="6356" max="6356" width="12.28515625" style="10" customWidth="1"/>
    <col min="6357" max="6598" width="9.140625" style="10" customWidth="1"/>
    <col min="6599" max="6599" width="4" style="10" customWidth="1"/>
    <col min="6600" max="6608" width="52.140625" style="10"/>
    <col min="6609" max="6609" width="42" style="10" customWidth="1"/>
    <col min="6610" max="6610" width="12.140625" style="10" customWidth="1"/>
    <col min="6611" max="6611" width="11.140625" style="10" customWidth="1"/>
    <col min="6612" max="6612" width="12.28515625" style="10" customWidth="1"/>
    <col min="6613" max="6854" width="9.140625" style="10" customWidth="1"/>
    <col min="6855" max="6855" width="4" style="10" customWidth="1"/>
    <col min="6856" max="6864" width="52.140625" style="10"/>
    <col min="6865" max="6865" width="42" style="10" customWidth="1"/>
    <col min="6866" max="6866" width="12.140625" style="10" customWidth="1"/>
    <col min="6867" max="6867" width="11.140625" style="10" customWidth="1"/>
    <col min="6868" max="6868" width="12.28515625" style="10" customWidth="1"/>
    <col min="6869" max="7110" width="9.140625" style="10" customWidth="1"/>
    <col min="7111" max="7111" width="4" style="10" customWidth="1"/>
    <col min="7112" max="7120" width="52.140625" style="10"/>
    <col min="7121" max="7121" width="42" style="10" customWidth="1"/>
    <col min="7122" max="7122" width="12.140625" style="10" customWidth="1"/>
    <col min="7123" max="7123" width="11.140625" style="10" customWidth="1"/>
    <col min="7124" max="7124" width="12.28515625" style="10" customWidth="1"/>
    <col min="7125" max="7366" width="9.140625" style="10" customWidth="1"/>
    <col min="7367" max="7367" width="4" style="10" customWidth="1"/>
    <col min="7368" max="7376" width="52.140625" style="10"/>
    <col min="7377" max="7377" width="42" style="10" customWidth="1"/>
    <col min="7378" max="7378" width="12.140625" style="10" customWidth="1"/>
    <col min="7379" max="7379" width="11.140625" style="10" customWidth="1"/>
    <col min="7380" max="7380" width="12.28515625" style="10" customWidth="1"/>
    <col min="7381" max="7622" width="9.140625" style="10" customWidth="1"/>
    <col min="7623" max="7623" width="4" style="10" customWidth="1"/>
    <col min="7624" max="7632" width="52.140625" style="10"/>
    <col min="7633" max="7633" width="42" style="10" customWidth="1"/>
    <col min="7634" max="7634" width="12.140625" style="10" customWidth="1"/>
    <col min="7635" max="7635" width="11.140625" style="10" customWidth="1"/>
    <col min="7636" max="7636" width="12.28515625" style="10" customWidth="1"/>
    <col min="7637" max="7878" width="9.140625" style="10" customWidth="1"/>
    <col min="7879" max="7879" width="4" style="10" customWidth="1"/>
    <col min="7880" max="7888" width="52.140625" style="10"/>
    <col min="7889" max="7889" width="42" style="10" customWidth="1"/>
    <col min="7890" max="7890" width="12.140625" style="10" customWidth="1"/>
    <col min="7891" max="7891" width="11.140625" style="10" customWidth="1"/>
    <col min="7892" max="7892" width="12.28515625" style="10" customWidth="1"/>
    <col min="7893" max="8134" width="9.140625" style="10" customWidth="1"/>
    <col min="8135" max="8135" width="4" style="10" customWidth="1"/>
    <col min="8136" max="8144" width="52.140625" style="10"/>
    <col min="8145" max="8145" width="42" style="10" customWidth="1"/>
    <col min="8146" max="8146" width="12.140625" style="10" customWidth="1"/>
    <col min="8147" max="8147" width="11.140625" style="10" customWidth="1"/>
    <col min="8148" max="8148" width="12.28515625" style="10" customWidth="1"/>
    <col min="8149" max="8390" width="9.140625" style="10" customWidth="1"/>
    <col min="8391" max="8391" width="4" style="10" customWidth="1"/>
    <col min="8392" max="8400" width="52.140625" style="10"/>
    <col min="8401" max="8401" width="42" style="10" customWidth="1"/>
    <col min="8402" max="8402" width="12.140625" style="10" customWidth="1"/>
    <col min="8403" max="8403" width="11.140625" style="10" customWidth="1"/>
    <col min="8404" max="8404" width="12.28515625" style="10" customWidth="1"/>
    <col min="8405" max="8646" width="9.140625" style="10" customWidth="1"/>
    <col min="8647" max="8647" width="4" style="10" customWidth="1"/>
    <col min="8648" max="8656" width="52.140625" style="10"/>
    <col min="8657" max="8657" width="42" style="10" customWidth="1"/>
    <col min="8658" max="8658" width="12.140625" style="10" customWidth="1"/>
    <col min="8659" max="8659" width="11.140625" style="10" customWidth="1"/>
    <col min="8660" max="8660" width="12.28515625" style="10" customWidth="1"/>
    <col min="8661" max="8902" width="9.140625" style="10" customWidth="1"/>
    <col min="8903" max="8903" width="4" style="10" customWidth="1"/>
    <col min="8904" max="8912" width="52.140625" style="10"/>
    <col min="8913" max="8913" width="42" style="10" customWidth="1"/>
    <col min="8914" max="8914" width="12.140625" style="10" customWidth="1"/>
    <col min="8915" max="8915" width="11.140625" style="10" customWidth="1"/>
    <col min="8916" max="8916" width="12.28515625" style="10" customWidth="1"/>
    <col min="8917" max="9158" width="9.140625" style="10" customWidth="1"/>
    <col min="9159" max="9159" width="4" style="10" customWidth="1"/>
    <col min="9160" max="9168" width="52.140625" style="10"/>
    <col min="9169" max="9169" width="42" style="10" customWidth="1"/>
    <col min="9170" max="9170" width="12.140625" style="10" customWidth="1"/>
    <col min="9171" max="9171" width="11.140625" style="10" customWidth="1"/>
    <col min="9172" max="9172" width="12.28515625" style="10" customWidth="1"/>
    <col min="9173" max="9414" width="9.140625" style="10" customWidth="1"/>
    <col min="9415" max="9415" width="4" style="10" customWidth="1"/>
    <col min="9416" max="9424" width="52.140625" style="10"/>
    <col min="9425" max="9425" width="42" style="10" customWidth="1"/>
    <col min="9426" max="9426" width="12.140625" style="10" customWidth="1"/>
    <col min="9427" max="9427" width="11.140625" style="10" customWidth="1"/>
    <col min="9428" max="9428" width="12.28515625" style="10" customWidth="1"/>
    <col min="9429" max="9670" width="9.140625" style="10" customWidth="1"/>
    <col min="9671" max="9671" width="4" style="10" customWidth="1"/>
    <col min="9672" max="9680" width="52.140625" style="10"/>
    <col min="9681" max="9681" width="42" style="10" customWidth="1"/>
    <col min="9682" max="9682" width="12.140625" style="10" customWidth="1"/>
    <col min="9683" max="9683" width="11.140625" style="10" customWidth="1"/>
    <col min="9684" max="9684" width="12.28515625" style="10" customWidth="1"/>
    <col min="9685" max="9926" width="9.140625" style="10" customWidth="1"/>
    <col min="9927" max="9927" width="4" style="10" customWidth="1"/>
    <col min="9928" max="9936" width="52.140625" style="10"/>
    <col min="9937" max="9937" width="42" style="10" customWidth="1"/>
    <col min="9938" max="9938" width="12.140625" style="10" customWidth="1"/>
    <col min="9939" max="9939" width="11.140625" style="10" customWidth="1"/>
    <col min="9940" max="9940" width="12.28515625" style="10" customWidth="1"/>
    <col min="9941" max="10182" width="9.140625" style="10" customWidth="1"/>
    <col min="10183" max="10183" width="4" style="10" customWidth="1"/>
    <col min="10184" max="10192" width="52.140625" style="10"/>
    <col min="10193" max="10193" width="42" style="10" customWidth="1"/>
    <col min="10194" max="10194" width="12.140625" style="10" customWidth="1"/>
    <col min="10195" max="10195" width="11.140625" style="10" customWidth="1"/>
    <col min="10196" max="10196" width="12.28515625" style="10" customWidth="1"/>
    <col min="10197" max="10438" width="9.140625" style="10" customWidth="1"/>
    <col min="10439" max="10439" width="4" style="10" customWidth="1"/>
    <col min="10440" max="10448" width="52.140625" style="10"/>
    <col min="10449" max="10449" width="42" style="10" customWidth="1"/>
    <col min="10450" max="10450" width="12.140625" style="10" customWidth="1"/>
    <col min="10451" max="10451" width="11.140625" style="10" customWidth="1"/>
    <col min="10452" max="10452" width="12.28515625" style="10" customWidth="1"/>
    <col min="10453" max="10694" width="9.140625" style="10" customWidth="1"/>
    <col min="10695" max="10695" width="4" style="10" customWidth="1"/>
    <col min="10696" max="10704" width="52.140625" style="10"/>
    <col min="10705" max="10705" width="42" style="10" customWidth="1"/>
    <col min="10706" max="10706" width="12.140625" style="10" customWidth="1"/>
    <col min="10707" max="10707" width="11.140625" style="10" customWidth="1"/>
    <col min="10708" max="10708" width="12.28515625" style="10" customWidth="1"/>
    <col min="10709" max="10950" width="9.140625" style="10" customWidth="1"/>
    <col min="10951" max="10951" width="4" style="10" customWidth="1"/>
    <col min="10952" max="10960" width="52.140625" style="10"/>
    <col min="10961" max="10961" width="42" style="10" customWidth="1"/>
    <col min="10962" max="10962" width="12.140625" style="10" customWidth="1"/>
    <col min="10963" max="10963" width="11.140625" style="10" customWidth="1"/>
    <col min="10964" max="10964" width="12.28515625" style="10" customWidth="1"/>
    <col min="10965" max="11206" width="9.140625" style="10" customWidth="1"/>
    <col min="11207" max="11207" width="4" style="10" customWidth="1"/>
    <col min="11208" max="11216" width="52.140625" style="10"/>
    <col min="11217" max="11217" width="42" style="10" customWidth="1"/>
    <col min="11218" max="11218" width="12.140625" style="10" customWidth="1"/>
    <col min="11219" max="11219" width="11.140625" style="10" customWidth="1"/>
    <col min="11220" max="11220" width="12.28515625" style="10" customWidth="1"/>
    <col min="11221" max="11462" width="9.140625" style="10" customWidth="1"/>
    <col min="11463" max="11463" width="4" style="10" customWidth="1"/>
    <col min="11464" max="11472" width="52.140625" style="10"/>
    <col min="11473" max="11473" width="42" style="10" customWidth="1"/>
    <col min="11474" max="11474" width="12.140625" style="10" customWidth="1"/>
    <col min="11475" max="11475" width="11.140625" style="10" customWidth="1"/>
    <col min="11476" max="11476" width="12.28515625" style="10" customWidth="1"/>
    <col min="11477" max="11718" width="9.140625" style="10" customWidth="1"/>
    <col min="11719" max="11719" width="4" style="10" customWidth="1"/>
    <col min="11720" max="11728" width="52.140625" style="10"/>
    <col min="11729" max="11729" width="42" style="10" customWidth="1"/>
    <col min="11730" max="11730" width="12.140625" style="10" customWidth="1"/>
    <col min="11731" max="11731" width="11.140625" style="10" customWidth="1"/>
    <col min="11732" max="11732" width="12.28515625" style="10" customWidth="1"/>
    <col min="11733" max="11974" width="9.140625" style="10" customWidth="1"/>
    <col min="11975" max="11975" width="4" style="10" customWidth="1"/>
    <col min="11976" max="11984" width="52.140625" style="10"/>
    <col min="11985" max="11985" width="42" style="10" customWidth="1"/>
    <col min="11986" max="11986" width="12.140625" style="10" customWidth="1"/>
    <col min="11987" max="11987" width="11.140625" style="10" customWidth="1"/>
    <col min="11988" max="11988" width="12.28515625" style="10" customWidth="1"/>
    <col min="11989" max="12230" width="9.140625" style="10" customWidth="1"/>
    <col min="12231" max="12231" width="4" style="10" customWidth="1"/>
    <col min="12232" max="12240" width="52.140625" style="10"/>
    <col min="12241" max="12241" width="42" style="10" customWidth="1"/>
    <col min="12242" max="12242" width="12.140625" style="10" customWidth="1"/>
    <col min="12243" max="12243" width="11.140625" style="10" customWidth="1"/>
    <col min="12244" max="12244" width="12.28515625" style="10" customWidth="1"/>
    <col min="12245" max="12486" width="9.140625" style="10" customWidth="1"/>
    <col min="12487" max="12487" width="4" style="10" customWidth="1"/>
    <col min="12488" max="12496" width="52.140625" style="10"/>
    <col min="12497" max="12497" width="42" style="10" customWidth="1"/>
    <col min="12498" max="12498" width="12.140625" style="10" customWidth="1"/>
    <col min="12499" max="12499" width="11.140625" style="10" customWidth="1"/>
    <col min="12500" max="12500" width="12.28515625" style="10" customWidth="1"/>
    <col min="12501" max="12742" width="9.140625" style="10" customWidth="1"/>
    <col min="12743" max="12743" width="4" style="10" customWidth="1"/>
    <col min="12744" max="12752" width="52.140625" style="10"/>
    <col min="12753" max="12753" width="42" style="10" customWidth="1"/>
    <col min="12754" max="12754" width="12.140625" style="10" customWidth="1"/>
    <col min="12755" max="12755" width="11.140625" style="10" customWidth="1"/>
    <col min="12756" max="12756" width="12.28515625" style="10" customWidth="1"/>
    <col min="12757" max="12998" width="9.140625" style="10" customWidth="1"/>
    <col min="12999" max="12999" width="4" style="10" customWidth="1"/>
    <col min="13000" max="13008" width="52.140625" style="10"/>
    <col min="13009" max="13009" width="42" style="10" customWidth="1"/>
    <col min="13010" max="13010" width="12.140625" style="10" customWidth="1"/>
    <col min="13011" max="13011" width="11.140625" style="10" customWidth="1"/>
    <col min="13012" max="13012" width="12.28515625" style="10" customWidth="1"/>
    <col min="13013" max="13254" width="9.140625" style="10" customWidth="1"/>
    <col min="13255" max="13255" width="4" style="10" customWidth="1"/>
    <col min="13256" max="13264" width="52.140625" style="10"/>
    <col min="13265" max="13265" width="42" style="10" customWidth="1"/>
    <col min="13266" max="13266" width="12.140625" style="10" customWidth="1"/>
    <col min="13267" max="13267" width="11.140625" style="10" customWidth="1"/>
    <col min="13268" max="13268" width="12.28515625" style="10" customWidth="1"/>
    <col min="13269" max="13510" width="9.140625" style="10" customWidth="1"/>
    <col min="13511" max="13511" width="4" style="10" customWidth="1"/>
    <col min="13512" max="13520" width="52.140625" style="10"/>
    <col min="13521" max="13521" width="42" style="10" customWidth="1"/>
    <col min="13522" max="13522" width="12.140625" style="10" customWidth="1"/>
    <col min="13523" max="13523" width="11.140625" style="10" customWidth="1"/>
    <col min="13524" max="13524" width="12.28515625" style="10" customWidth="1"/>
    <col min="13525" max="13766" width="9.140625" style="10" customWidth="1"/>
    <col min="13767" max="13767" width="4" style="10" customWidth="1"/>
    <col min="13768" max="13776" width="52.140625" style="10"/>
    <col min="13777" max="13777" width="42" style="10" customWidth="1"/>
    <col min="13778" max="13778" width="12.140625" style="10" customWidth="1"/>
    <col min="13779" max="13779" width="11.140625" style="10" customWidth="1"/>
    <col min="13780" max="13780" width="12.28515625" style="10" customWidth="1"/>
    <col min="13781" max="14022" width="9.140625" style="10" customWidth="1"/>
    <col min="14023" max="14023" width="4" style="10" customWidth="1"/>
    <col min="14024" max="14032" width="52.140625" style="10"/>
    <col min="14033" max="14033" width="42" style="10" customWidth="1"/>
    <col min="14034" max="14034" width="12.140625" style="10" customWidth="1"/>
    <col min="14035" max="14035" width="11.140625" style="10" customWidth="1"/>
    <col min="14036" max="14036" width="12.28515625" style="10" customWidth="1"/>
    <col min="14037" max="14278" width="9.140625" style="10" customWidth="1"/>
    <col min="14279" max="14279" width="4" style="10" customWidth="1"/>
    <col min="14280" max="14288" width="52.140625" style="10"/>
    <col min="14289" max="14289" width="42" style="10" customWidth="1"/>
    <col min="14290" max="14290" width="12.140625" style="10" customWidth="1"/>
    <col min="14291" max="14291" width="11.140625" style="10" customWidth="1"/>
    <col min="14292" max="14292" width="12.28515625" style="10" customWidth="1"/>
    <col min="14293" max="14534" width="9.140625" style="10" customWidth="1"/>
    <col min="14535" max="14535" width="4" style="10" customWidth="1"/>
    <col min="14536" max="14544" width="52.140625" style="10"/>
    <col min="14545" max="14545" width="42" style="10" customWidth="1"/>
    <col min="14546" max="14546" width="12.140625" style="10" customWidth="1"/>
    <col min="14547" max="14547" width="11.140625" style="10" customWidth="1"/>
    <col min="14548" max="14548" width="12.28515625" style="10" customWidth="1"/>
    <col min="14549" max="14790" width="9.140625" style="10" customWidth="1"/>
    <col min="14791" max="14791" width="4" style="10" customWidth="1"/>
    <col min="14792" max="14800" width="52.140625" style="10"/>
    <col min="14801" max="14801" width="42" style="10" customWidth="1"/>
    <col min="14802" max="14802" width="12.140625" style="10" customWidth="1"/>
    <col min="14803" max="14803" width="11.140625" style="10" customWidth="1"/>
    <col min="14804" max="14804" width="12.28515625" style="10" customWidth="1"/>
    <col min="14805" max="15046" width="9.140625" style="10" customWidth="1"/>
    <col min="15047" max="15047" width="4" style="10" customWidth="1"/>
    <col min="15048" max="15056" width="52.140625" style="10"/>
    <col min="15057" max="15057" width="42" style="10" customWidth="1"/>
    <col min="15058" max="15058" width="12.140625" style="10" customWidth="1"/>
    <col min="15059" max="15059" width="11.140625" style="10" customWidth="1"/>
    <col min="15060" max="15060" width="12.28515625" style="10" customWidth="1"/>
    <col min="15061" max="15302" width="9.140625" style="10" customWidth="1"/>
    <col min="15303" max="15303" width="4" style="10" customWidth="1"/>
    <col min="15304" max="15312" width="52.140625" style="10"/>
    <col min="15313" max="15313" width="42" style="10" customWidth="1"/>
    <col min="15314" max="15314" width="12.140625" style="10" customWidth="1"/>
    <col min="15315" max="15315" width="11.140625" style="10" customWidth="1"/>
    <col min="15316" max="15316" width="12.28515625" style="10" customWidth="1"/>
    <col min="15317" max="15558" width="9.140625" style="10" customWidth="1"/>
    <col min="15559" max="15559" width="4" style="10" customWidth="1"/>
    <col min="15560" max="15568" width="52.140625" style="10"/>
    <col min="15569" max="15569" width="42" style="10" customWidth="1"/>
    <col min="15570" max="15570" width="12.140625" style="10" customWidth="1"/>
    <col min="15571" max="15571" width="11.140625" style="10" customWidth="1"/>
    <col min="15572" max="15572" width="12.28515625" style="10" customWidth="1"/>
    <col min="15573" max="15814" width="9.140625" style="10" customWidth="1"/>
    <col min="15815" max="15815" width="4" style="10" customWidth="1"/>
    <col min="15816" max="15824" width="52.140625" style="10"/>
    <col min="15825" max="15825" width="42" style="10" customWidth="1"/>
    <col min="15826" max="15826" width="12.140625" style="10" customWidth="1"/>
    <col min="15827" max="15827" width="11.140625" style="10" customWidth="1"/>
    <col min="15828" max="15828" width="12.28515625" style="10" customWidth="1"/>
    <col min="15829" max="16070" width="9.140625" style="10" customWidth="1"/>
    <col min="16071" max="16071" width="4" style="10" customWidth="1"/>
    <col min="16072" max="16080" width="52.140625" style="10"/>
    <col min="16081" max="16081" width="42" style="10" customWidth="1"/>
    <col min="16082" max="16082" width="12.140625" style="10" customWidth="1"/>
    <col min="16083" max="16083" width="11.140625" style="10" customWidth="1"/>
    <col min="16084" max="16084" width="12.28515625" style="10" customWidth="1"/>
    <col min="16085" max="16326" width="9.140625" style="10" customWidth="1"/>
    <col min="16327" max="16327" width="4" style="10" customWidth="1"/>
    <col min="16328" max="16384" width="52.140625" style="10"/>
  </cols>
  <sheetData>
    <row r="1" spans="2:8" s="8" customFormat="1" ht="26.25" customHeight="1" x14ac:dyDescent="0.25">
      <c r="B1" s="80"/>
      <c r="C1" s="6"/>
      <c r="D1" s="7"/>
      <c r="E1" s="7"/>
      <c r="F1" s="15"/>
      <c r="H1" s="19" t="s">
        <v>169</v>
      </c>
    </row>
    <row r="2" spans="2:8" s="9" customFormat="1" ht="52.5" customHeight="1" x14ac:dyDescent="0.25">
      <c r="B2" s="305" t="s">
        <v>194</v>
      </c>
      <c r="C2" s="305"/>
      <c r="D2" s="305"/>
      <c r="E2" s="305"/>
      <c r="F2" s="305"/>
      <c r="G2" s="305"/>
      <c r="H2" s="305"/>
    </row>
    <row r="3" spans="2:8" s="2" customFormat="1" ht="75" x14ac:dyDescent="0.25">
      <c r="B3" s="79"/>
      <c r="C3" s="27" t="s">
        <v>174</v>
      </c>
      <c r="D3" s="30" t="s">
        <v>0</v>
      </c>
      <c r="E3" s="28" t="s">
        <v>175</v>
      </c>
      <c r="F3" s="27" t="s">
        <v>176</v>
      </c>
      <c r="G3" s="27" t="s">
        <v>177</v>
      </c>
      <c r="H3" s="27" t="s">
        <v>178</v>
      </c>
    </row>
    <row r="4" spans="2:8" s="16" customFormat="1" ht="39.75" customHeight="1" x14ac:dyDescent="0.25">
      <c r="B4" s="78" t="s">
        <v>196</v>
      </c>
      <c r="C4" s="71" t="s">
        <v>82</v>
      </c>
      <c r="D4" s="47">
        <f>SUM(D5:D19)</f>
        <v>73</v>
      </c>
      <c r="E4" s="47"/>
      <c r="F4" s="59"/>
      <c r="G4" s="59">
        <f>SUM(G5:G19)</f>
        <v>56700</v>
      </c>
      <c r="H4" s="59">
        <f>SUM(H5:H19)</f>
        <v>680400</v>
      </c>
    </row>
    <row r="5" spans="2:8" s="9" customFormat="1" x14ac:dyDescent="0.25">
      <c r="B5" s="33"/>
      <c r="C5" s="72" t="s">
        <v>83</v>
      </c>
      <c r="D5" s="63">
        <v>1</v>
      </c>
      <c r="E5" s="64">
        <v>1.8</v>
      </c>
      <c r="F5" s="62">
        <v>1800</v>
      </c>
      <c r="G5" s="62">
        <f t="shared" ref="G5:G19" si="0">F5*D5</f>
        <v>1800</v>
      </c>
      <c r="H5" s="62">
        <f>G5*12</f>
        <v>21600</v>
      </c>
    </row>
    <row r="6" spans="2:8" s="9" customFormat="1" x14ac:dyDescent="0.25">
      <c r="B6" s="33"/>
      <c r="C6" s="73" t="s">
        <v>2</v>
      </c>
      <c r="D6" s="63">
        <v>4</v>
      </c>
      <c r="E6" s="64">
        <v>1.3</v>
      </c>
      <c r="F6" s="62">
        <v>1300</v>
      </c>
      <c r="G6" s="62">
        <f t="shared" si="0"/>
        <v>5200</v>
      </c>
      <c r="H6" s="62">
        <f t="shared" ref="H6:H19" si="1">G6*12</f>
        <v>62400</v>
      </c>
    </row>
    <row r="7" spans="2:8" s="9" customFormat="1" x14ac:dyDescent="0.25">
      <c r="B7" s="33"/>
      <c r="C7" s="72" t="s">
        <v>84</v>
      </c>
      <c r="D7" s="63">
        <v>1</v>
      </c>
      <c r="E7" s="64">
        <v>0.7</v>
      </c>
      <c r="F7" s="62">
        <v>700</v>
      </c>
      <c r="G7" s="62">
        <f t="shared" si="0"/>
        <v>700</v>
      </c>
      <c r="H7" s="62">
        <f t="shared" si="1"/>
        <v>8400</v>
      </c>
    </row>
    <row r="8" spans="2:8" s="9" customFormat="1" x14ac:dyDescent="0.25">
      <c r="B8" s="33"/>
      <c r="C8" s="73" t="s">
        <v>13</v>
      </c>
      <c r="D8" s="63">
        <v>1</v>
      </c>
      <c r="E8" s="64">
        <v>0.8</v>
      </c>
      <c r="F8" s="62">
        <v>800</v>
      </c>
      <c r="G8" s="62">
        <f t="shared" si="0"/>
        <v>800</v>
      </c>
      <c r="H8" s="62">
        <f t="shared" si="1"/>
        <v>9600</v>
      </c>
    </row>
    <row r="9" spans="2:8" s="9" customFormat="1" x14ac:dyDescent="0.25">
      <c r="B9" s="33"/>
      <c r="C9" s="74" t="s">
        <v>11</v>
      </c>
      <c r="D9" s="63">
        <v>2</v>
      </c>
      <c r="E9" s="64">
        <v>0.8</v>
      </c>
      <c r="F9" s="62">
        <v>800</v>
      </c>
      <c r="G9" s="62">
        <f t="shared" si="0"/>
        <v>1600</v>
      </c>
      <c r="H9" s="62">
        <f t="shared" si="1"/>
        <v>19200</v>
      </c>
    </row>
    <row r="10" spans="2:8" s="9" customFormat="1" x14ac:dyDescent="0.25">
      <c r="B10" s="33"/>
      <c r="C10" s="72" t="s">
        <v>85</v>
      </c>
      <c r="D10" s="63">
        <v>7</v>
      </c>
      <c r="E10" s="64">
        <v>1</v>
      </c>
      <c r="F10" s="62">
        <v>1000</v>
      </c>
      <c r="G10" s="62">
        <f t="shared" si="0"/>
        <v>7000</v>
      </c>
      <c r="H10" s="62">
        <f t="shared" si="1"/>
        <v>84000</v>
      </c>
    </row>
    <row r="11" spans="2:8" s="9" customFormat="1" x14ac:dyDescent="0.25">
      <c r="B11" s="33"/>
      <c r="C11" s="72" t="s">
        <v>86</v>
      </c>
      <c r="D11" s="63">
        <v>1</v>
      </c>
      <c r="E11" s="64">
        <v>0.8</v>
      </c>
      <c r="F11" s="62">
        <v>800</v>
      </c>
      <c r="G11" s="62">
        <f t="shared" si="0"/>
        <v>800</v>
      </c>
      <c r="H11" s="62">
        <f t="shared" si="1"/>
        <v>9600</v>
      </c>
    </row>
    <row r="12" spans="2:8" s="9" customFormat="1" x14ac:dyDescent="0.25">
      <c r="B12" s="33"/>
      <c r="C12" s="72" t="s">
        <v>14</v>
      </c>
      <c r="D12" s="63">
        <v>1</v>
      </c>
      <c r="E12" s="64">
        <v>0.9</v>
      </c>
      <c r="F12" s="62">
        <v>900</v>
      </c>
      <c r="G12" s="62">
        <f t="shared" si="0"/>
        <v>900</v>
      </c>
      <c r="H12" s="62">
        <f t="shared" si="1"/>
        <v>10800</v>
      </c>
    </row>
    <row r="13" spans="2:8" s="9" customFormat="1" x14ac:dyDescent="0.25">
      <c r="B13" s="33"/>
      <c r="C13" s="73" t="s">
        <v>3</v>
      </c>
      <c r="D13" s="63">
        <v>2</v>
      </c>
      <c r="E13" s="64">
        <v>1</v>
      </c>
      <c r="F13" s="62">
        <v>1000</v>
      </c>
      <c r="G13" s="62">
        <f t="shared" si="0"/>
        <v>2000</v>
      </c>
      <c r="H13" s="62">
        <f t="shared" si="1"/>
        <v>24000</v>
      </c>
    </row>
    <row r="14" spans="2:8" s="9" customFormat="1" x14ac:dyDescent="0.25">
      <c r="B14" s="33"/>
      <c r="C14" s="73" t="s">
        <v>3</v>
      </c>
      <c r="D14" s="63">
        <v>6</v>
      </c>
      <c r="E14" s="64">
        <v>0.7</v>
      </c>
      <c r="F14" s="62">
        <v>700</v>
      </c>
      <c r="G14" s="62">
        <f t="shared" si="0"/>
        <v>4200</v>
      </c>
      <c r="H14" s="62">
        <f t="shared" si="1"/>
        <v>50400</v>
      </c>
    </row>
    <row r="15" spans="2:8" s="9" customFormat="1" x14ac:dyDescent="0.25">
      <c r="B15" s="33"/>
      <c r="C15" s="73" t="s">
        <v>9</v>
      </c>
      <c r="D15" s="63">
        <v>5</v>
      </c>
      <c r="E15" s="64">
        <v>0.8</v>
      </c>
      <c r="F15" s="62">
        <v>800</v>
      </c>
      <c r="G15" s="62">
        <f t="shared" si="0"/>
        <v>4000</v>
      </c>
      <c r="H15" s="62">
        <f t="shared" si="1"/>
        <v>48000</v>
      </c>
    </row>
    <row r="16" spans="2:8" s="9" customFormat="1" x14ac:dyDescent="0.25">
      <c r="B16" s="33"/>
      <c r="C16" s="73" t="s">
        <v>9</v>
      </c>
      <c r="D16" s="63">
        <v>9</v>
      </c>
      <c r="E16" s="64">
        <v>0.6</v>
      </c>
      <c r="F16" s="62">
        <v>600</v>
      </c>
      <c r="G16" s="62">
        <f t="shared" si="0"/>
        <v>5400</v>
      </c>
      <c r="H16" s="62">
        <f t="shared" si="1"/>
        <v>64800</v>
      </c>
    </row>
    <row r="17" spans="2:8" s="9" customFormat="1" x14ac:dyDescent="0.25">
      <c r="B17" s="33"/>
      <c r="C17" s="73" t="s">
        <v>10</v>
      </c>
      <c r="D17" s="63">
        <v>15</v>
      </c>
      <c r="E17" s="64">
        <v>0.5</v>
      </c>
      <c r="F17" s="62">
        <v>500</v>
      </c>
      <c r="G17" s="62">
        <f t="shared" si="0"/>
        <v>7500</v>
      </c>
      <c r="H17" s="62">
        <f t="shared" si="1"/>
        <v>90000</v>
      </c>
    </row>
    <row r="18" spans="2:8" s="9" customFormat="1" x14ac:dyDescent="0.25">
      <c r="B18" s="33"/>
      <c r="C18" s="74" t="s">
        <v>7</v>
      </c>
      <c r="D18" s="63">
        <v>2</v>
      </c>
      <c r="E18" s="64">
        <v>1</v>
      </c>
      <c r="F18" s="62">
        <v>1000</v>
      </c>
      <c r="G18" s="62">
        <f t="shared" si="0"/>
        <v>2000</v>
      </c>
      <c r="H18" s="62">
        <f t="shared" si="1"/>
        <v>24000</v>
      </c>
    </row>
    <row r="19" spans="2:8" s="9" customFormat="1" x14ac:dyDescent="0.25">
      <c r="B19" s="33"/>
      <c r="C19" s="73" t="s">
        <v>8</v>
      </c>
      <c r="D19" s="63">
        <v>16</v>
      </c>
      <c r="E19" s="64">
        <v>0.8</v>
      </c>
      <c r="F19" s="62">
        <v>800</v>
      </c>
      <c r="G19" s="62">
        <f t="shared" si="0"/>
        <v>12800</v>
      </c>
      <c r="H19" s="62">
        <f t="shared" si="1"/>
        <v>153600</v>
      </c>
    </row>
    <row r="20" spans="2:8" ht="30" x14ac:dyDescent="0.25">
      <c r="B20" s="34">
        <v>1</v>
      </c>
      <c r="C20" s="75" t="s">
        <v>87</v>
      </c>
      <c r="D20" s="66">
        <f>SUM(D21:D26)</f>
        <v>9</v>
      </c>
      <c r="E20" s="66"/>
      <c r="F20" s="67"/>
      <c r="G20" s="67">
        <f>SUM(G21:G26)</f>
        <v>5700</v>
      </c>
      <c r="H20" s="67">
        <f>SUM(H21:H26)</f>
        <v>68400</v>
      </c>
    </row>
    <row r="21" spans="2:8" s="9" customFormat="1" x14ac:dyDescent="0.25">
      <c r="B21" s="33"/>
      <c r="C21" s="73" t="s">
        <v>88</v>
      </c>
      <c r="D21" s="63">
        <v>1</v>
      </c>
      <c r="E21" s="64">
        <v>1</v>
      </c>
      <c r="F21" s="62">
        <v>1000</v>
      </c>
      <c r="G21" s="62">
        <f t="shared" ref="G21:G26" si="2">D21*F21</f>
        <v>1000</v>
      </c>
      <c r="H21" s="62">
        <f t="shared" ref="H21:H26" si="3">G21*12</f>
        <v>12000</v>
      </c>
    </row>
    <row r="22" spans="2:8" s="9" customFormat="1" x14ac:dyDescent="0.25">
      <c r="B22" s="33"/>
      <c r="C22" s="73" t="s">
        <v>3</v>
      </c>
      <c r="D22" s="63">
        <v>1</v>
      </c>
      <c r="E22" s="64">
        <v>0.65</v>
      </c>
      <c r="F22" s="62">
        <v>650</v>
      </c>
      <c r="G22" s="62">
        <f t="shared" si="2"/>
        <v>650</v>
      </c>
      <c r="H22" s="62">
        <f t="shared" si="3"/>
        <v>7800</v>
      </c>
    </row>
    <row r="23" spans="2:8" s="9" customFormat="1" x14ac:dyDescent="0.25">
      <c r="B23" s="33"/>
      <c r="C23" s="73" t="s">
        <v>89</v>
      </c>
      <c r="D23" s="63">
        <v>3</v>
      </c>
      <c r="E23" s="64">
        <v>0.55000000000000004</v>
      </c>
      <c r="F23" s="62">
        <v>550</v>
      </c>
      <c r="G23" s="62">
        <f t="shared" si="2"/>
        <v>1650</v>
      </c>
      <c r="H23" s="62">
        <f t="shared" si="3"/>
        <v>19800</v>
      </c>
    </row>
    <row r="24" spans="2:8" s="9" customFormat="1" x14ac:dyDescent="0.25">
      <c r="B24" s="33"/>
      <c r="C24" s="73" t="s">
        <v>10</v>
      </c>
      <c r="D24" s="63">
        <v>2</v>
      </c>
      <c r="E24" s="64">
        <v>0.45</v>
      </c>
      <c r="F24" s="62">
        <v>450</v>
      </c>
      <c r="G24" s="62">
        <f t="shared" si="2"/>
        <v>900</v>
      </c>
      <c r="H24" s="62">
        <f t="shared" si="3"/>
        <v>10800</v>
      </c>
    </row>
    <row r="25" spans="2:8" s="9" customFormat="1" x14ac:dyDescent="0.25">
      <c r="B25" s="33"/>
      <c r="C25" s="73" t="s">
        <v>6</v>
      </c>
      <c r="D25" s="63">
        <v>1</v>
      </c>
      <c r="E25" s="64">
        <v>0.7</v>
      </c>
      <c r="F25" s="62">
        <v>700</v>
      </c>
      <c r="G25" s="62">
        <f t="shared" si="2"/>
        <v>700</v>
      </c>
      <c r="H25" s="62">
        <f t="shared" si="3"/>
        <v>8400</v>
      </c>
    </row>
    <row r="26" spans="2:8" s="9" customFormat="1" x14ac:dyDescent="0.25">
      <c r="B26" s="33"/>
      <c r="C26" s="73" t="s">
        <v>8</v>
      </c>
      <c r="D26" s="63">
        <v>1</v>
      </c>
      <c r="E26" s="64">
        <v>0.8</v>
      </c>
      <c r="F26" s="62">
        <v>800</v>
      </c>
      <c r="G26" s="62">
        <f t="shared" si="2"/>
        <v>800</v>
      </c>
      <c r="H26" s="62">
        <f t="shared" si="3"/>
        <v>9600</v>
      </c>
    </row>
    <row r="27" spans="2:8" ht="30" x14ac:dyDescent="0.25">
      <c r="B27" s="34">
        <v>2</v>
      </c>
      <c r="C27" s="75" t="s">
        <v>90</v>
      </c>
      <c r="D27" s="66">
        <f>SUM(D28:D33)</f>
        <v>16</v>
      </c>
      <c r="E27" s="66"/>
      <c r="F27" s="67"/>
      <c r="G27" s="67">
        <f>SUM(G28:G33)</f>
        <v>9950</v>
      </c>
      <c r="H27" s="67">
        <f>SUM(H28:H33)</f>
        <v>119400</v>
      </c>
    </row>
    <row r="28" spans="2:8" s="9" customFormat="1" x14ac:dyDescent="0.25">
      <c r="B28" s="33"/>
      <c r="C28" s="73" t="s">
        <v>88</v>
      </c>
      <c r="D28" s="63">
        <v>1</v>
      </c>
      <c r="E28" s="64">
        <v>1</v>
      </c>
      <c r="F28" s="62">
        <v>1000</v>
      </c>
      <c r="G28" s="62">
        <f t="shared" ref="G28:G33" si="4">D28*F28</f>
        <v>1000</v>
      </c>
      <c r="H28" s="62">
        <f t="shared" ref="H28:H33" si="5">G28*12</f>
        <v>12000</v>
      </c>
    </row>
    <row r="29" spans="2:8" s="9" customFormat="1" x14ac:dyDescent="0.25">
      <c r="B29" s="33"/>
      <c r="C29" s="73" t="s">
        <v>3</v>
      </c>
      <c r="D29" s="63">
        <v>2</v>
      </c>
      <c r="E29" s="64">
        <v>0.65</v>
      </c>
      <c r="F29" s="62">
        <v>650</v>
      </c>
      <c r="G29" s="62">
        <f t="shared" si="4"/>
        <v>1300</v>
      </c>
      <c r="H29" s="62">
        <f t="shared" si="5"/>
        <v>15600</v>
      </c>
    </row>
    <row r="30" spans="2:8" s="9" customFormat="1" x14ac:dyDescent="0.25">
      <c r="B30" s="33"/>
      <c r="C30" s="73" t="s">
        <v>4</v>
      </c>
      <c r="D30" s="63">
        <v>5</v>
      </c>
      <c r="E30" s="64">
        <v>0.55000000000000004</v>
      </c>
      <c r="F30" s="62">
        <v>550</v>
      </c>
      <c r="G30" s="62">
        <f t="shared" si="4"/>
        <v>2750</v>
      </c>
      <c r="H30" s="62">
        <f t="shared" si="5"/>
        <v>33000</v>
      </c>
    </row>
    <row r="31" spans="2:8" s="9" customFormat="1" x14ac:dyDescent="0.25">
      <c r="B31" s="33"/>
      <c r="C31" s="73" t="s">
        <v>10</v>
      </c>
      <c r="D31" s="63">
        <v>4</v>
      </c>
      <c r="E31" s="64">
        <v>0.45</v>
      </c>
      <c r="F31" s="62">
        <v>450</v>
      </c>
      <c r="G31" s="62">
        <f t="shared" si="4"/>
        <v>1800</v>
      </c>
      <c r="H31" s="62">
        <f t="shared" si="5"/>
        <v>21600</v>
      </c>
    </row>
    <row r="32" spans="2:8" s="9" customFormat="1" x14ac:dyDescent="0.25">
      <c r="B32" s="33"/>
      <c r="C32" s="73" t="s">
        <v>6</v>
      </c>
      <c r="D32" s="63">
        <v>1</v>
      </c>
      <c r="E32" s="64">
        <v>0.7</v>
      </c>
      <c r="F32" s="62">
        <v>700</v>
      </c>
      <c r="G32" s="62">
        <f t="shared" si="4"/>
        <v>700</v>
      </c>
      <c r="H32" s="62">
        <f t="shared" si="5"/>
        <v>8400</v>
      </c>
    </row>
    <row r="33" spans="2:8" s="9" customFormat="1" x14ac:dyDescent="0.25">
      <c r="B33" s="33"/>
      <c r="C33" s="73" t="s">
        <v>8</v>
      </c>
      <c r="D33" s="63">
        <v>3</v>
      </c>
      <c r="E33" s="64">
        <v>0.8</v>
      </c>
      <c r="F33" s="62">
        <v>800</v>
      </c>
      <c r="G33" s="62">
        <f t="shared" si="4"/>
        <v>2400</v>
      </c>
      <c r="H33" s="62">
        <f t="shared" si="5"/>
        <v>28800</v>
      </c>
    </row>
    <row r="34" spans="2:8" ht="30" x14ac:dyDescent="0.25">
      <c r="B34" s="34">
        <v>3</v>
      </c>
      <c r="C34" s="75" t="s">
        <v>91</v>
      </c>
      <c r="D34" s="66">
        <f>SUM(D35:D40)</f>
        <v>11</v>
      </c>
      <c r="E34" s="66"/>
      <c r="F34" s="67"/>
      <c r="G34" s="67">
        <f>SUM(G35:G40)</f>
        <v>7150</v>
      </c>
      <c r="H34" s="67">
        <f>SUM(H35:H40)</f>
        <v>85800</v>
      </c>
    </row>
    <row r="35" spans="2:8" s="9" customFormat="1" x14ac:dyDescent="0.25">
      <c r="B35" s="33"/>
      <c r="C35" s="73" t="s">
        <v>88</v>
      </c>
      <c r="D35" s="63">
        <v>1</v>
      </c>
      <c r="E35" s="64">
        <v>1</v>
      </c>
      <c r="F35" s="62">
        <v>1000</v>
      </c>
      <c r="G35" s="62">
        <f t="shared" ref="G35:G40" si="6">D35*F35</f>
        <v>1000</v>
      </c>
      <c r="H35" s="62">
        <f t="shared" ref="H35:H40" si="7">G35*12</f>
        <v>12000</v>
      </c>
    </row>
    <row r="36" spans="2:8" s="9" customFormat="1" x14ac:dyDescent="0.25">
      <c r="B36" s="33"/>
      <c r="C36" s="73" t="s">
        <v>3</v>
      </c>
      <c r="D36" s="63">
        <v>2</v>
      </c>
      <c r="E36" s="64">
        <v>0.65</v>
      </c>
      <c r="F36" s="62">
        <v>650</v>
      </c>
      <c r="G36" s="62">
        <f t="shared" si="6"/>
        <v>1300</v>
      </c>
      <c r="H36" s="62">
        <f t="shared" si="7"/>
        <v>15600</v>
      </c>
    </row>
    <row r="37" spans="2:8" s="9" customFormat="1" x14ac:dyDescent="0.25">
      <c r="B37" s="33"/>
      <c r="C37" s="73" t="s">
        <v>4</v>
      </c>
      <c r="D37" s="63">
        <v>3</v>
      </c>
      <c r="E37" s="64">
        <v>0.55000000000000004</v>
      </c>
      <c r="F37" s="62">
        <v>550</v>
      </c>
      <c r="G37" s="62">
        <f t="shared" si="6"/>
        <v>1650</v>
      </c>
      <c r="H37" s="62">
        <f t="shared" si="7"/>
        <v>19800</v>
      </c>
    </row>
    <row r="38" spans="2:8" s="9" customFormat="1" x14ac:dyDescent="0.25">
      <c r="B38" s="33"/>
      <c r="C38" s="73" t="s">
        <v>10</v>
      </c>
      <c r="D38" s="63">
        <v>2</v>
      </c>
      <c r="E38" s="64">
        <v>0.45</v>
      </c>
      <c r="F38" s="62">
        <v>450</v>
      </c>
      <c r="G38" s="62">
        <f t="shared" si="6"/>
        <v>900</v>
      </c>
      <c r="H38" s="62">
        <f t="shared" si="7"/>
        <v>10800</v>
      </c>
    </row>
    <row r="39" spans="2:8" s="9" customFormat="1" x14ac:dyDescent="0.25">
      <c r="B39" s="33"/>
      <c r="C39" s="73" t="s">
        <v>6</v>
      </c>
      <c r="D39" s="63">
        <v>1</v>
      </c>
      <c r="E39" s="64">
        <v>0.7</v>
      </c>
      <c r="F39" s="62">
        <v>700</v>
      </c>
      <c r="G39" s="62">
        <f t="shared" si="6"/>
        <v>700</v>
      </c>
      <c r="H39" s="62">
        <f t="shared" si="7"/>
        <v>8400</v>
      </c>
    </row>
    <row r="40" spans="2:8" s="9" customFormat="1" x14ac:dyDescent="0.25">
      <c r="B40" s="33"/>
      <c r="C40" s="73" t="s">
        <v>8</v>
      </c>
      <c r="D40" s="63">
        <v>2</v>
      </c>
      <c r="E40" s="64">
        <v>0.8</v>
      </c>
      <c r="F40" s="62">
        <v>800</v>
      </c>
      <c r="G40" s="62">
        <f t="shared" si="6"/>
        <v>1600</v>
      </c>
      <c r="H40" s="62">
        <f t="shared" si="7"/>
        <v>19200</v>
      </c>
    </row>
    <row r="41" spans="2:8" ht="30" x14ac:dyDescent="0.25">
      <c r="B41" s="34">
        <v>4</v>
      </c>
      <c r="C41" s="75" t="s">
        <v>92</v>
      </c>
      <c r="D41" s="66">
        <f>SUM(D42:D47)</f>
        <v>9</v>
      </c>
      <c r="E41" s="66"/>
      <c r="F41" s="67"/>
      <c r="G41" s="67">
        <f>SUM(G42:G47)</f>
        <v>5700</v>
      </c>
      <c r="H41" s="67">
        <f>SUM(H42:H47)</f>
        <v>68400</v>
      </c>
    </row>
    <row r="42" spans="2:8" s="9" customFormat="1" x14ac:dyDescent="0.25">
      <c r="B42" s="33"/>
      <c r="C42" s="73" t="s">
        <v>88</v>
      </c>
      <c r="D42" s="63">
        <v>1</v>
      </c>
      <c r="E42" s="64">
        <v>1</v>
      </c>
      <c r="F42" s="62">
        <v>1000</v>
      </c>
      <c r="G42" s="62">
        <f t="shared" ref="G42:G47" si="8">D42*F42</f>
        <v>1000</v>
      </c>
      <c r="H42" s="62">
        <f t="shared" ref="H42:H47" si="9">G42*12</f>
        <v>12000</v>
      </c>
    </row>
    <row r="43" spans="2:8" s="9" customFormat="1" x14ac:dyDescent="0.25">
      <c r="B43" s="33"/>
      <c r="C43" s="73" t="s">
        <v>3</v>
      </c>
      <c r="D43" s="63">
        <v>1</v>
      </c>
      <c r="E43" s="64">
        <v>0.65</v>
      </c>
      <c r="F43" s="62">
        <v>650</v>
      </c>
      <c r="G43" s="62">
        <f t="shared" si="8"/>
        <v>650</v>
      </c>
      <c r="H43" s="62">
        <f t="shared" si="9"/>
        <v>7800</v>
      </c>
    </row>
    <row r="44" spans="2:8" s="9" customFormat="1" x14ac:dyDescent="0.25">
      <c r="B44" s="33"/>
      <c r="C44" s="73" t="s">
        <v>4</v>
      </c>
      <c r="D44" s="63">
        <v>3</v>
      </c>
      <c r="E44" s="64">
        <v>0.55000000000000004</v>
      </c>
      <c r="F44" s="62">
        <v>550</v>
      </c>
      <c r="G44" s="62">
        <f t="shared" si="8"/>
        <v>1650</v>
      </c>
      <c r="H44" s="62">
        <f t="shared" si="9"/>
        <v>19800</v>
      </c>
    </row>
    <row r="45" spans="2:8" s="9" customFormat="1" x14ac:dyDescent="0.25">
      <c r="B45" s="33"/>
      <c r="C45" s="73" t="s">
        <v>10</v>
      </c>
      <c r="D45" s="63">
        <v>2</v>
      </c>
      <c r="E45" s="64">
        <v>0.45</v>
      </c>
      <c r="F45" s="62">
        <v>450</v>
      </c>
      <c r="G45" s="62">
        <f t="shared" si="8"/>
        <v>900</v>
      </c>
      <c r="H45" s="62">
        <f t="shared" si="9"/>
        <v>10800</v>
      </c>
    </row>
    <row r="46" spans="2:8" s="9" customFormat="1" x14ac:dyDescent="0.25">
      <c r="B46" s="33"/>
      <c r="C46" s="73" t="s">
        <v>6</v>
      </c>
      <c r="D46" s="63">
        <v>1</v>
      </c>
      <c r="E46" s="64">
        <v>0.7</v>
      </c>
      <c r="F46" s="62">
        <v>700</v>
      </c>
      <c r="G46" s="62">
        <f t="shared" si="8"/>
        <v>700</v>
      </c>
      <c r="H46" s="62">
        <f t="shared" si="9"/>
        <v>8400</v>
      </c>
    </row>
    <row r="47" spans="2:8" s="9" customFormat="1" x14ac:dyDescent="0.25">
      <c r="B47" s="33"/>
      <c r="C47" s="73" t="s">
        <v>8</v>
      </c>
      <c r="D47" s="63">
        <v>1</v>
      </c>
      <c r="E47" s="64">
        <v>0.8</v>
      </c>
      <c r="F47" s="62">
        <v>800</v>
      </c>
      <c r="G47" s="62">
        <f t="shared" si="8"/>
        <v>800</v>
      </c>
      <c r="H47" s="62">
        <f t="shared" si="9"/>
        <v>9600</v>
      </c>
    </row>
    <row r="48" spans="2:8" ht="30" x14ac:dyDescent="0.25">
      <c r="B48" s="34">
        <v>5</v>
      </c>
      <c r="C48" s="75" t="s">
        <v>93</v>
      </c>
      <c r="D48" s="66">
        <f>SUM(D49:D54)</f>
        <v>11</v>
      </c>
      <c r="E48" s="66"/>
      <c r="F48" s="67"/>
      <c r="G48" s="67">
        <f>SUM(G49:G54)</f>
        <v>7150</v>
      </c>
      <c r="H48" s="67">
        <f>SUM(H49:H54)</f>
        <v>85800</v>
      </c>
    </row>
    <row r="49" spans="2:8" s="9" customFormat="1" x14ac:dyDescent="0.25">
      <c r="B49" s="33"/>
      <c r="C49" s="73" t="s">
        <v>88</v>
      </c>
      <c r="D49" s="63">
        <v>1</v>
      </c>
      <c r="E49" s="64">
        <v>1</v>
      </c>
      <c r="F49" s="62">
        <v>1000</v>
      </c>
      <c r="G49" s="62">
        <f t="shared" ref="G49:G54" si="10">D49*F49</f>
        <v>1000</v>
      </c>
      <c r="H49" s="62">
        <f t="shared" ref="H49:H54" si="11">G49*12</f>
        <v>12000</v>
      </c>
    </row>
    <row r="50" spans="2:8" s="9" customFormat="1" x14ac:dyDescent="0.25">
      <c r="B50" s="33"/>
      <c r="C50" s="73" t="s">
        <v>3</v>
      </c>
      <c r="D50" s="63">
        <v>2</v>
      </c>
      <c r="E50" s="64">
        <v>0.65</v>
      </c>
      <c r="F50" s="62">
        <v>650</v>
      </c>
      <c r="G50" s="62">
        <f t="shared" si="10"/>
        <v>1300</v>
      </c>
      <c r="H50" s="62">
        <f t="shared" si="11"/>
        <v>15600</v>
      </c>
    </row>
    <row r="51" spans="2:8" s="9" customFormat="1" x14ac:dyDescent="0.25">
      <c r="B51" s="33"/>
      <c r="C51" s="73" t="s">
        <v>4</v>
      </c>
      <c r="D51" s="63">
        <v>3</v>
      </c>
      <c r="E51" s="64">
        <v>0.55000000000000004</v>
      </c>
      <c r="F51" s="62">
        <v>550</v>
      </c>
      <c r="G51" s="62">
        <f t="shared" si="10"/>
        <v>1650</v>
      </c>
      <c r="H51" s="62">
        <f t="shared" si="11"/>
        <v>19800</v>
      </c>
    </row>
    <row r="52" spans="2:8" s="9" customFormat="1" x14ac:dyDescent="0.25">
      <c r="B52" s="33"/>
      <c r="C52" s="73" t="s">
        <v>10</v>
      </c>
      <c r="D52" s="63">
        <v>2</v>
      </c>
      <c r="E52" s="64">
        <v>0.45</v>
      </c>
      <c r="F52" s="62">
        <v>450</v>
      </c>
      <c r="G52" s="62">
        <f t="shared" si="10"/>
        <v>900</v>
      </c>
      <c r="H52" s="62">
        <f t="shared" si="11"/>
        <v>10800</v>
      </c>
    </row>
    <row r="53" spans="2:8" s="9" customFormat="1" x14ac:dyDescent="0.25">
      <c r="B53" s="33"/>
      <c r="C53" s="73" t="s">
        <v>6</v>
      </c>
      <c r="D53" s="63">
        <v>1</v>
      </c>
      <c r="E53" s="64">
        <v>0.7</v>
      </c>
      <c r="F53" s="62">
        <v>700</v>
      </c>
      <c r="G53" s="62">
        <f t="shared" si="10"/>
        <v>700</v>
      </c>
      <c r="H53" s="62">
        <f t="shared" si="11"/>
        <v>8400</v>
      </c>
    </row>
    <row r="54" spans="2:8" s="9" customFormat="1" x14ac:dyDescent="0.25">
      <c r="B54" s="33"/>
      <c r="C54" s="73" t="s">
        <v>8</v>
      </c>
      <c r="D54" s="63">
        <v>2</v>
      </c>
      <c r="E54" s="64">
        <v>0.8</v>
      </c>
      <c r="F54" s="62">
        <v>800</v>
      </c>
      <c r="G54" s="62">
        <f t="shared" si="10"/>
        <v>1600</v>
      </c>
      <c r="H54" s="62">
        <f t="shared" si="11"/>
        <v>19200</v>
      </c>
    </row>
    <row r="55" spans="2:8" ht="30" x14ac:dyDescent="0.25">
      <c r="B55" s="34">
        <v>6</v>
      </c>
      <c r="C55" s="75" t="s">
        <v>94</v>
      </c>
      <c r="D55" s="66">
        <f>SUM(D56:D61)</f>
        <v>11</v>
      </c>
      <c r="E55" s="66"/>
      <c r="F55" s="67"/>
      <c r="G55" s="67">
        <f>SUM(G56:G61)</f>
        <v>6700</v>
      </c>
      <c r="H55" s="67">
        <f>SUM(H56:H61)</f>
        <v>80400</v>
      </c>
    </row>
    <row r="56" spans="2:8" s="9" customFormat="1" x14ac:dyDescent="0.25">
      <c r="B56" s="33"/>
      <c r="C56" s="73" t="s">
        <v>88</v>
      </c>
      <c r="D56" s="63">
        <v>1</v>
      </c>
      <c r="E56" s="64">
        <v>1</v>
      </c>
      <c r="F56" s="62">
        <v>1000</v>
      </c>
      <c r="G56" s="62">
        <f t="shared" ref="G56:G61" si="12">D56*F56</f>
        <v>1000</v>
      </c>
      <c r="H56" s="62">
        <f t="shared" ref="H56:H61" si="13">G56*12</f>
        <v>12000</v>
      </c>
    </row>
    <row r="57" spans="2:8" s="9" customFormat="1" x14ac:dyDescent="0.25">
      <c r="B57" s="33"/>
      <c r="C57" s="73" t="s">
        <v>3</v>
      </c>
      <c r="D57" s="63">
        <v>1</v>
      </c>
      <c r="E57" s="64">
        <v>0.65</v>
      </c>
      <c r="F57" s="62">
        <v>650</v>
      </c>
      <c r="G57" s="62">
        <f t="shared" si="12"/>
        <v>650</v>
      </c>
      <c r="H57" s="62">
        <f t="shared" si="13"/>
        <v>7800</v>
      </c>
    </row>
    <row r="58" spans="2:8" s="9" customFormat="1" x14ac:dyDescent="0.25">
      <c r="B58" s="33"/>
      <c r="C58" s="73" t="s">
        <v>4</v>
      </c>
      <c r="D58" s="63">
        <v>4</v>
      </c>
      <c r="E58" s="64">
        <v>0.55000000000000004</v>
      </c>
      <c r="F58" s="62">
        <v>550</v>
      </c>
      <c r="G58" s="62">
        <f t="shared" si="12"/>
        <v>2200</v>
      </c>
      <c r="H58" s="62">
        <f t="shared" si="13"/>
        <v>26400</v>
      </c>
    </row>
    <row r="59" spans="2:8" s="9" customFormat="1" x14ac:dyDescent="0.25">
      <c r="B59" s="33"/>
      <c r="C59" s="73" t="s">
        <v>10</v>
      </c>
      <c r="D59" s="63">
        <v>3</v>
      </c>
      <c r="E59" s="64">
        <v>0.45</v>
      </c>
      <c r="F59" s="62">
        <v>450</v>
      </c>
      <c r="G59" s="62">
        <f t="shared" si="12"/>
        <v>1350</v>
      </c>
      <c r="H59" s="62">
        <f t="shared" si="13"/>
        <v>16200</v>
      </c>
    </row>
    <row r="60" spans="2:8" s="9" customFormat="1" x14ac:dyDescent="0.25">
      <c r="B60" s="33"/>
      <c r="C60" s="73" t="s">
        <v>6</v>
      </c>
      <c r="D60" s="63">
        <v>1</v>
      </c>
      <c r="E60" s="64">
        <v>0.7</v>
      </c>
      <c r="F60" s="62">
        <v>700</v>
      </c>
      <c r="G60" s="62">
        <f t="shared" si="12"/>
        <v>700</v>
      </c>
      <c r="H60" s="62">
        <f t="shared" si="13"/>
        <v>8400</v>
      </c>
    </row>
    <row r="61" spans="2:8" s="9" customFormat="1" x14ac:dyDescent="0.25">
      <c r="B61" s="33"/>
      <c r="C61" s="73" t="s">
        <v>8</v>
      </c>
      <c r="D61" s="63">
        <v>1</v>
      </c>
      <c r="E61" s="64">
        <v>0.8</v>
      </c>
      <c r="F61" s="62">
        <v>800</v>
      </c>
      <c r="G61" s="62">
        <f t="shared" si="12"/>
        <v>800</v>
      </c>
      <c r="H61" s="62">
        <f t="shared" si="13"/>
        <v>9600</v>
      </c>
    </row>
    <row r="62" spans="2:8" ht="30" x14ac:dyDescent="0.25">
      <c r="B62" s="34">
        <v>7</v>
      </c>
      <c r="C62" s="75" t="s">
        <v>95</v>
      </c>
      <c r="D62" s="66">
        <f>SUM(D63:D68)</f>
        <v>13</v>
      </c>
      <c r="E62" s="66"/>
      <c r="F62" s="67"/>
      <c r="G62" s="67">
        <f>SUM(G63:G68)</f>
        <v>8150</v>
      </c>
      <c r="H62" s="67">
        <f>SUM(H63:H68)</f>
        <v>97800</v>
      </c>
    </row>
    <row r="63" spans="2:8" s="9" customFormat="1" x14ac:dyDescent="0.25">
      <c r="B63" s="33"/>
      <c r="C63" s="73" t="s">
        <v>88</v>
      </c>
      <c r="D63" s="63">
        <v>1</v>
      </c>
      <c r="E63" s="64">
        <v>1</v>
      </c>
      <c r="F63" s="62">
        <v>1000</v>
      </c>
      <c r="G63" s="62">
        <f t="shared" ref="G63:G68" si="14">D63*F63</f>
        <v>1000</v>
      </c>
      <c r="H63" s="62">
        <f t="shared" ref="H63:H68" si="15">G63*12</f>
        <v>12000</v>
      </c>
    </row>
    <row r="64" spans="2:8" s="9" customFormat="1" x14ac:dyDescent="0.25">
      <c r="B64" s="33"/>
      <c r="C64" s="73" t="s">
        <v>3</v>
      </c>
      <c r="D64" s="63">
        <v>2</v>
      </c>
      <c r="E64" s="64">
        <v>0.65</v>
      </c>
      <c r="F64" s="62">
        <v>650</v>
      </c>
      <c r="G64" s="62">
        <f t="shared" si="14"/>
        <v>1300</v>
      </c>
      <c r="H64" s="62">
        <f t="shared" si="15"/>
        <v>15600</v>
      </c>
    </row>
    <row r="65" spans="2:8" s="9" customFormat="1" x14ac:dyDescent="0.25">
      <c r="B65" s="33"/>
      <c r="C65" s="73" t="s">
        <v>4</v>
      </c>
      <c r="D65" s="63">
        <v>4</v>
      </c>
      <c r="E65" s="64">
        <v>0.55000000000000004</v>
      </c>
      <c r="F65" s="62">
        <v>550</v>
      </c>
      <c r="G65" s="62">
        <f t="shared" si="14"/>
        <v>2200</v>
      </c>
      <c r="H65" s="62">
        <f t="shared" si="15"/>
        <v>26400</v>
      </c>
    </row>
    <row r="66" spans="2:8" s="9" customFormat="1" x14ac:dyDescent="0.25">
      <c r="B66" s="33"/>
      <c r="C66" s="73" t="s">
        <v>10</v>
      </c>
      <c r="D66" s="63">
        <v>3</v>
      </c>
      <c r="E66" s="64">
        <v>0.45</v>
      </c>
      <c r="F66" s="62">
        <v>450</v>
      </c>
      <c r="G66" s="62">
        <f t="shared" si="14"/>
        <v>1350</v>
      </c>
      <c r="H66" s="62">
        <f t="shared" si="15"/>
        <v>16200</v>
      </c>
    </row>
    <row r="67" spans="2:8" s="9" customFormat="1" x14ac:dyDescent="0.25">
      <c r="B67" s="33"/>
      <c r="C67" s="73" t="s">
        <v>6</v>
      </c>
      <c r="D67" s="63">
        <v>1</v>
      </c>
      <c r="E67" s="64">
        <v>0.7</v>
      </c>
      <c r="F67" s="62">
        <v>700</v>
      </c>
      <c r="G67" s="62">
        <f t="shared" si="14"/>
        <v>700</v>
      </c>
      <c r="H67" s="62">
        <f t="shared" si="15"/>
        <v>8400</v>
      </c>
    </row>
    <row r="68" spans="2:8" s="9" customFormat="1" x14ac:dyDescent="0.25">
      <c r="B68" s="33"/>
      <c r="C68" s="73" t="s">
        <v>8</v>
      </c>
      <c r="D68" s="63">
        <v>2</v>
      </c>
      <c r="E68" s="64">
        <v>0.8</v>
      </c>
      <c r="F68" s="62">
        <v>800</v>
      </c>
      <c r="G68" s="62">
        <f t="shared" si="14"/>
        <v>1600</v>
      </c>
      <c r="H68" s="62">
        <f t="shared" si="15"/>
        <v>19200</v>
      </c>
    </row>
    <row r="69" spans="2:8" x14ac:dyDescent="0.25">
      <c r="B69" s="34">
        <v>8</v>
      </c>
      <c r="C69" s="75" t="s">
        <v>96</v>
      </c>
      <c r="D69" s="66">
        <f>SUM(D70:D75)</f>
        <v>11</v>
      </c>
      <c r="E69" s="66"/>
      <c r="F69" s="67"/>
      <c r="G69" s="67">
        <f>SUM(G70:G75)</f>
        <v>7200</v>
      </c>
      <c r="H69" s="67">
        <f>SUM(H70:H75)</f>
        <v>86400</v>
      </c>
    </row>
    <row r="70" spans="2:8" s="9" customFormat="1" x14ac:dyDescent="0.25">
      <c r="B70" s="33"/>
      <c r="C70" s="73" t="s">
        <v>88</v>
      </c>
      <c r="D70" s="63">
        <v>1</v>
      </c>
      <c r="E70" s="64">
        <v>1</v>
      </c>
      <c r="F70" s="62">
        <v>1000</v>
      </c>
      <c r="G70" s="62">
        <f t="shared" ref="G70:G75" si="16">D70*F70</f>
        <v>1000</v>
      </c>
      <c r="H70" s="62">
        <f t="shared" ref="H70:H75" si="17">G70*12</f>
        <v>12000</v>
      </c>
    </row>
    <row r="71" spans="2:8" s="9" customFormat="1" x14ac:dyDescent="0.25">
      <c r="B71" s="33"/>
      <c r="C71" s="73" t="s">
        <v>3</v>
      </c>
      <c r="D71" s="63">
        <v>1</v>
      </c>
      <c r="E71" s="64">
        <v>0.65</v>
      </c>
      <c r="F71" s="62">
        <v>650</v>
      </c>
      <c r="G71" s="62">
        <f t="shared" si="16"/>
        <v>650</v>
      </c>
      <c r="H71" s="62">
        <f t="shared" si="17"/>
        <v>7800</v>
      </c>
    </row>
    <row r="72" spans="2:8" s="9" customFormat="1" x14ac:dyDescent="0.25">
      <c r="B72" s="33"/>
      <c r="C72" s="73" t="s">
        <v>4</v>
      </c>
      <c r="D72" s="63">
        <v>2</v>
      </c>
      <c r="E72" s="64">
        <v>0.55000000000000004</v>
      </c>
      <c r="F72" s="62">
        <v>550</v>
      </c>
      <c r="G72" s="62">
        <f t="shared" si="16"/>
        <v>1100</v>
      </c>
      <c r="H72" s="62">
        <f t="shared" si="17"/>
        <v>13200</v>
      </c>
    </row>
    <row r="73" spans="2:8" s="9" customFormat="1" x14ac:dyDescent="0.25">
      <c r="B73" s="33"/>
      <c r="C73" s="73" t="s">
        <v>10</v>
      </c>
      <c r="D73" s="63">
        <v>3</v>
      </c>
      <c r="E73" s="64">
        <v>0.45</v>
      </c>
      <c r="F73" s="62">
        <v>450</v>
      </c>
      <c r="G73" s="62">
        <f t="shared" si="16"/>
        <v>1350</v>
      </c>
      <c r="H73" s="62">
        <f t="shared" si="17"/>
        <v>16200</v>
      </c>
    </row>
    <row r="74" spans="2:8" s="9" customFormat="1" x14ac:dyDescent="0.25">
      <c r="B74" s="33"/>
      <c r="C74" s="73" t="s">
        <v>6</v>
      </c>
      <c r="D74" s="63">
        <v>1</v>
      </c>
      <c r="E74" s="64">
        <v>0.7</v>
      </c>
      <c r="F74" s="62">
        <v>700</v>
      </c>
      <c r="G74" s="62">
        <f t="shared" si="16"/>
        <v>700</v>
      </c>
      <c r="H74" s="62">
        <f t="shared" si="17"/>
        <v>8400</v>
      </c>
    </row>
    <row r="75" spans="2:8" s="9" customFormat="1" x14ac:dyDescent="0.25">
      <c r="B75" s="33"/>
      <c r="C75" s="73" t="s">
        <v>8</v>
      </c>
      <c r="D75" s="63">
        <v>3</v>
      </c>
      <c r="E75" s="64">
        <v>0.8</v>
      </c>
      <c r="F75" s="62">
        <v>800</v>
      </c>
      <c r="G75" s="62">
        <f t="shared" si="16"/>
        <v>2400</v>
      </c>
      <c r="H75" s="62">
        <f t="shared" si="17"/>
        <v>28800</v>
      </c>
    </row>
    <row r="76" spans="2:8" x14ac:dyDescent="0.25">
      <c r="B76" s="34">
        <v>9</v>
      </c>
      <c r="C76" s="75" t="s">
        <v>97</v>
      </c>
      <c r="D76" s="66">
        <f>SUM(D77:D82)</f>
        <v>9</v>
      </c>
      <c r="E76" s="66"/>
      <c r="F76" s="67"/>
      <c r="G76" s="67">
        <f>SUM(G77:G82)</f>
        <v>5600</v>
      </c>
      <c r="H76" s="67">
        <f>SUM(H77:H82)</f>
        <v>67200</v>
      </c>
    </row>
    <row r="77" spans="2:8" s="9" customFormat="1" x14ac:dyDescent="0.25">
      <c r="B77" s="33"/>
      <c r="C77" s="73" t="s">
        <v>88</v>
      </c>
      <c r="D77" s="63">
        <v>1</v>
      </c>
      <c r="E77" s="64">
        <v>1</v>
      </c>
      <c r="F77" s="62">
        <v>1000</v>
      </c>
      <c r="G77" s="62">
        <f t="shared" ref="G77:G82" si="18">D77*F77</f>
        <v>1000</v>
      </c>
      <c r="H77" s="62">
        <f t="shared" ref="H77:H82" si="19">G77*12</f>
        <v>12000</v>
      </c>
    </row>
    <row r="78" spans="2:8" s="9" customFormat="1" x14ac:dyDescent="0.25">
      <c r="B78" s="33"/>
      <c r="C78" s="73" t="s">
        <v>3</v>
      </c>
      <c r="D78" s="63">
        <v>1</v>
      </c>
      <c r="E78" s="64">
        <v>0.65</v>
      </c>
      <c r="F78" s="62">
        <v>650</v>
      </c>
      <c r="G78" s="62">
        <f t="shared" si="18"/>
        <v>650</v>
      </c>
      <c r="H78" s="62">
        <f t="shared" si="19"/>
        <v>7800</v>
      </c>
    </row>
    <row r="79" spans="2:8" s="9" customFormat="1" x14ac:dyDescent="0.25">
      <c r="B79" s="33"/>
      <c r="C79" s="73" t="s">
        <v>4</v>
      </c>
      <c r="D79" s="63">
        <v>2</v>
      </c>
      <c r="E79" s="64">
        <v>0.55000000000000004</v>
      </c>
      <c r="F79" s="62">
        <v>550</v>
      </c>
      <c r="G79" s="62">
        <f t="shared" si="18"/>
        <v>1100</v>
      </c>
      <c r="H79" s="62">
        <f t="shared" si="19"/>
        <v>13200</v>
      </c>
    </row>
    <row r="80" spans="2:8" s="9" customFormat="1" x14ac:dyDescent="0.25">
      <c r="B80" s="33"/>
      <c r="C80" s="73" t="s">
        <v>10</v>
      </c>
      <c r="D80" s="63">
        <v>3</v>
      </c>
      <c r="E80" s="64">
        <v>0.45</v>
      </c>
      <c r="F80" s="62">
        <v>450</v>
      </c>
      <c r="G80" s="62">
        <f t="shared" si="18"/>
        <v>1350</v>
      </c>
      <c r="H80" s="62">
        <f t="shared" si="19"/>
        <v>16200</v>
      </c>
    </row>
    <row r="81" spans="2:8" s="9" customFormat="1" x14ac:dyDescent="0.25">
      <c r="B81" s="33"/>
      <c r="C81" s="73" t="s">
        <v>6</v>
      </c>
      <c r="D81" s="63">
        <v>1</v>
      </c>
      <c r="E81" s="64">
        <v>0.7</v>
      </c>
      <c r="F81" s="62">
        <v>700</v>
      </c>
      <c r="G81" s="62">
        <f t="shared" si="18"/>
        <v>700</v>
      </c>
      <c r="H81" s="62">
        <f t="shared" si="19"/>
        <v>8400</v>
      </c>
    </row>
    <row r="82" spans="2:8" s="9" customFormat="1" x14ac:dyDescent="0.25">
      <c r="B82" s="33"/>
      <c r="C82" s="73" t="s">
        <v>8</v>
      </c>
      <c r="D82" s="63">
        <v>1</v>
      </c>
      <c r="E82" s="64">
        <v>0.8</v>
      </c>
      <c r="F82" s="62">
        <v>800</v>
      </c>
      <c r="G82" s="62">
        <f t="shared" si="18"/>
        <v>800</v>
      </c>
      <c r="H82" s="62">
        <f t="shared" si="19"/>
        <v>9600</v>
      </c>
    </row>
    <row r="83" spans="2:8" x14ac:dyDescent="0.25">
      <c r="B83" s="34">
        <v>10</v>
      </c>
      <c r="C83" s="75" t="s">
        <v>98</v>
      </c>
      <c r="D83" s="66">
        <f>SUM(D84:D89)</f>
        <v>12</v>
      </c>
      <c r="E83" s="66"/>
      <c r="F83" s="67"/>
      <c r="G83" s="67">
        <f>SUM(G84:G89)</f>
        <v>7600</v>
      </c>
      <c r="H83" s="67">
        <f>SUM(H84:H89)</f>
        <v>91200</v>
      </c>
    </row>
    <row r="84" spans="2:8" s="9" customFormat="1" x14ac:dyDescent="0.25">
      <c r="B84" s="33"/>
      <c r="C84" s="73" t="s">
        <v>88</v>
      </c>
      <c r="D84" s="63">
        <v>1</v>
      </c>
      <c r="E84" s="64">
        <v>1</v>
      </c>
      <c r="F84" s="62">
        <v>1000</v>
      </c>
      <c r="G84" s="62">
        <f t="shared" ref="G84:G89" si="20">D84*F84</f>
        <v>1000</v>
      </c>
      <c r="H84" s="62">
        <f t="shared" ref="H84:H89" si="21">G84*12</f>
        <v>12000</v>
      </c>
    </row>
    <row r="85" spans="2:8" s="9" customFormat="1" x14ac:dyDescent="0.25">
      <c r="B85" s="33"/>
      <c r="C85" s="73" t="s">
        <v>3</v>
      </c>
      <c r="D85" s="63">
        <v>2</v>
      </c>
      <c r="E85" s="64">
        <v>0.65</v>
      </c>
      <c r="F85" s="62">
        <v>650</v>
      </c>
      <c r="G85" s="62">
        <f t="shared" si="20"/>
        <v>1300</v>
      </c>
      <c r="H85" s="62">
        <f t="shared" si="21"/>
        <v>15600</v>
      </c>
    </row>
    <row r="86" spans="2:8" s="9" customFormat="1" x14ac:dyDescent="0.25">
      <c r="B86" s="33"/>
      <c r="C86" s="73" t="s">
        <v>4</v>
      </c>
      <c r="D86" s="63">
        <v>3</v>
      </c>
      <c r="E86" s="64">
        <v>0.55000000000000004</v>
      </c>
      <c r="F86" s="62">
        <v>550</v>
      </c>
      <c r="G86" s="62">
        <f t="shared" si="20"/>
        <v>1650</v>
      </c>
      <c r="H86" s="62">
        <f t="shared" si="21"/>
        <v>19800</v>
      </c>
    </row>
    <row r="87" spans="2:8" s="9" customFormat="1" x14ac:dyDescent="0.25">
      <c r="B87" s="33"/>
      <c r="C87" s="73" t="s">
        <v>10</v>
      </c>
      <c r="D87" s="63">
        <v>3</v>
      </c>
      <c r="E87" s="64">
        <v>0.45</v>
      </c>
      <c r="F87" s="62">
        <v>450</v>
      </c>
      <c r="G87" s="62">
        <f t="shared" si="20"/>
        <v>1350</v>
      </c>
      <c r="H87" s="62">
        <f t="shared" si="21"/>
        <v>16200</v>
      </c>
    </row>
    <row r="88" spans="2:8" s="9" customFormat="1" x14ac:dyDescent="0.25">
      <c r="B88" s="33"/>
      <c r="C88" s="73" t="s">
        <v>6</v>
      </c>
      <c r="D88" s="63">
        <v>1</v>
      </c>
      <c r="E88" s="64">
        <v>0.7</v>
      </c>
      <c r="F88" s="62">
        <v>700</v>
      </c>
      <c r="G88" s="62">
        <f t="shared" si="20"/>
        <v>700</v>
      </c>
      <c r="H88" s="62">
        <f t="shared" si="21"/>
        <v>8400</v>
      </c>
    </row>
    <row r="89" spans="2:8" s="9" customFormat="1" x14ac:dyDescent="0.25">
      <c r="B89" s="33"/>
      <c r="C89" s="73" t="s">
        <v>8</v>
      </c>
      <c r="D89" s="63">
        <v>2</v>
      </c>
      <c r="E89" s="64">
        <v>0.8</v>
      </c>
      <c r="F89" s="62">
        <v>800</v>
      </c>
      <c r="G89" s="62">
        <f t="shared" si="20"/>
        <v>1600</v>
      </c>
      <c r="H89" s="62">
        <f t="shared" si="21"/>
        <v>19200</v>
      </c>
    </row>
    <row r="90" spans="2:8" ht="30" x14ac:dyDescent="0.25">
      <c r="B90" s="34">
        <v>11</v>
      </c>
      <c r="C90" s="75" t="s">
        <v>99</v>
      </c>
      <c r="D90" s="66">
        <f>SUM(D91:D96)</f>
        <v>15</v>
      </c>
      <c r="E90" s="66"/>
      <c r="F90" s="67"/>
      <c r="G90" s="67">
        <f>SUM(G91:G96)</f>
        <v>9400</v>
      </c>
      <c r="H90" s="67">
        <f>SUM(H91:H96)</f>
        <v>112800</v>
      </c>
    </row>
    <row r="91" spans="2:8" s="9" customFormat="1" x14ac:dyDescent="0.25">
      <c r="B91" s="33"/>
      <c r="C91" s="73" t="s">
        <v>88</v>
      </c>
      <c r="D91" s="63">
        <v>1</v>
      </c>
      <c r="E91" s="64">
        <v>1</v>
      </c>
      <c r="F91" s="62">
        <v>1000</v>
      </c>
      <c r="G91" s="62">
        <f t="shared" ref="G91:G96" si="22">D91*F91</f>
        <v>1000</v>
      </c>
      <c r="H91" s="62">
        <f t="shared" ref="H91:H96" si="23">G91*12</f>
        <v>12000</v>
      </c>
    </row>
    <row r="92" spans="2:8" s="9" customFormat="1" x14ac:dyDescent="0.25">
      <c r="B92" s="33"/>
      <c r="C92" s="73" t="s">
        <v>3</v>
      </c>
      <c r="D92" s="63">
        <v>2</v>
      </c>
      <c r="E92" s="64">
        <v>0.65</v>
      </c>
      <c r="F92" s="62">
        <v>650</v>
      </c>
      <c r="G92" s="62">
        <f t="shared" si="22"/>
        <v>1300</v>
      </c>
      <c r="H92" s="62">
        <f t="shared" si="23"/>
        <v>15600</v>
      </c>
    </row>
    <row r="93" spans="2:8" s="9" customFormat="1" x14ac:dyDescent="0.25">
      <c r="B93" s="33"/>
      <c r="C93" s="73" t="s">
        <v>4</v>
      </c>
      <c r="D93" s="63">
        <v>4</v>
      </c>
      <c r="E93" s="64">
        <v>0.55000000000000004</v>
      </c>
      <c r="F93" s="62">
        <v>550</v>
      </c>
      <c r="G93" s="62">
        <f t="shared" si="22"/>
        <v>2200</v>
      </c>
      <c r="H93" s="62">
        <f t="shared" si="23"/>
        <v>26400</v>
      </c>
    </row>
    <row r="94" spans="2:8" s="9" customFormat="1" x14ac:dyDescent="0.25">
      <c r="B94" s="33"/>
      <c r="C94" s="73" t="s">
        <v>10</v>
      </c>
      <c r="D94" s="63">
        <v>4</v>
      </c>
      <c r="E94" s="64">
        <v>0.45</v>
      </c>
      <c r="F94" s="62">
        <v>450</v>
      </c>
      <c r="G94" s="62">
        <f t="shared" si="22"/>
        <v>1800</v>
      </c>
      <c r="H94" s="62">
        <f t="shared" si="23"/>
        <v>21600</v>
      </c>
    </row>
    <row r="95" spans="2:8" s="9" customFormat="1" x14ac:dyDescent="0.25">
      <c r="B95" s="33"/>
      <c r="C95" s="73" t="s">
        <v>6</v>
      </c>
      <c r="D95" s="63">
        <v>1</v>
      </c>
      <c r="E95" s="64">
        <v>0.7</v>
      </c>
      <c r="F95" s="62">
        <v>700</v>
      </c>
      <c r="G95" s="62">
        <f t="shared" si="22"/>
        <v>700</v>
      </c>
      <c r="H95" s="62">
        <f t="shared" si="23"/>
        <v>8400</v>
      </c>
    </row>
    <row r="96" spans="2:8" s="9" customFormat="1" x14ac:dyDescent="0.25">
      <c r="B96" s="33"/>
      <c r="C96" s="73" t="s">
        <v>8</v>
      </c>
      <c r="D96" s="63">
        <v>3</v>
      </c>
      <c r="E96" s="64">
        <v>0.8</v>
      </c>
      <c r="F96" s="62">
        <v>800</v>
      </c>
      <c r="G96" s="62">
        <f t="shared" si="22"/>
        <v>2400</v>
      </c>
      <c r="H96" s="62">
        <f t="shared" si="23"/>
        <v>28800</v>
      </c>
    </row>
    <row r="97" spans="2:8" ht="54.75" customHeight="1" x14ac:dyDescent="0.25">
      <c r="B97" s="47" t="s">
        <v>197</v>
      </c>
      <c r="C97" s="71" t="s">
        <v>100</v>
      </c>
      <c r="D97" s="47">
        <f>SUM(D98:D110)</f>
        <v>23</v>
      </c>
      <c r="E97" s="47"/>
      <c r="F97" s="59"/>
      <c r="G97" s="59">
        <f>SUM(G98:G110)</f>
        <v>18700</v>
      </c>
      <c r="H97" s="59">
        <f>SUM(H98:H110)</f>
        <v>224400</v>
      </c>
    </row>
    <row r="98" spans="2:8" s="9" customFormat="1" x14ac:dyDescent="0.25">
      <c r="B98" s="33"/>
      <c r="C98" s="73" t="s">
        <v>83</v>
      </c>
      <c r="D98" s="63">
        <v>1</v>
      </c>
      <c r="E98" s="64">
        <v>1.8</v>
      </c>
      <c r="F98" s="62">
        <v>1800</v>
      </c>
      <c r="G98" s="62">
        <f t="shared" ref="G98:G110" si="24">D98*F98</f>
        <v>1800</v>
      </c>
      <c r="H98" s="62">
        <f t="shared" ref="H98:H110" si="25">G98*12</f>
        <v>21600</v>
      </c>
    </row>
    <row r="99" spans="2:8" s="9" customFormat="1" x14ac:dyDescent="0.25">
      <c r="B99" s="33"/>
      <c r="C99" s="73" t="s">
        <v>2</v>
      </c>
      <c r="D99" s="63">
        <v>2</v>
      </c>
      <c r="E99" s="64">
        <v>1.3</v>
      </c>
      <c r="F99" s="62">
        <v>1300</v>
      </c>
      <c r="G99" s="62">
        <f t="shared" si="24"/>
        <v>2600</v>
      </c>
      <c r="H99" s="62">
        <f t="shared" si="25"/>
        <v>31200</v>
      </c>
    </row>
    <row r="100" spans="2:8" s="9" customFormat="1" x14ac:dyDescent="0.25">
      <c r="B100" s="33"/>
      <c r="C100" s="72" t="s">
        <v>84</v>
      </c>
      <c r="D100" s="63">
        <v>1</v>
      </c>
      <c r="E100" s="64">
        <v>0.7</v>
      </c>
      <c r="F100" s="62">
        <v>700</v>
      </c>
      <c r="G100" s="62">
        <f t="shared" si="24"/>
        <v>700</v>
      </c>
      <c r="H100" s="62">
        <f t="shared" si="25"/>
        <v>8400</v>
      </c>
    </row>
    <row r="101" spans="2:8" s="9" customFormat="1" x14ac:dyDescent="0.25">
      <c r="B101" s="33"/>
      <c r="C101" s="73" t="s">
        <v>13</v>
      </c>
      <c r="D101" s="63">
        <v>1</v>
      </c>
      <c r="E101" s="64">
        <v>0.8</v>
      </c>
      <c r="F101" s="62">
        <v>800</v>
      </c>
      <c r="G101" s="62">
        <f t="shared" si="24"/>
        <v>800</v>
      </c>
      <c r="H101" s="62">
        <f t="shared" si="25"/>
        <v>9600</v>
      </c>
    </row>
    <row r="102" spans="2:8" s="9" customFormat="1" x14ac:dyDescent="0.25">
      <c r="B102" s="33"/>
      <c r="C102" s="74" t="s">
        <v>11</v>
      </c>
      <c r="D102" s="63">
        <v>1</v>
      </c>
      <c r="E102" s="64">
        <v>0.8</v>
      </c>
      <c r="F102" s="62">
        <v>800</v>
      </c>
      <c r="G102" s="62">
        <f t="shared" si="24"/>
        <v>800</v>
      </c>
      <c r="H102" s="62">
        <f t="shared" si="25"/>
        <v>9600</v>
      </c>
    </row>
    <row r="103" spans="2:8" s="9" customFormat="1" x14ac:dyDescent="0.25">
      <c r="B103" s="33"/>
      <c r="C103" s="72" t="s">
        <v>85</v>
      </c>
      <c r="D103" s="63">
        <v>2</v>
      </c>
      <c r="E103" s="64">
        <v>1</v>
      </c>
      <c r="F103" s="62">
        <v>1000</v>
      </c>
      <c r="G103" s="62">
        <f t="shared" si="24"/>
        <v>2000</v>
      </c>
      <c r="H103" s="62">
        <f t="shared" si="25"/>
        <v>24000</v>
      </c>
    </row>
    <row r="104" spans="2:8" s="9" customFormat="1" x14ac:dyDescent="0.25">
      <c r="B104" s="33"/>
      <c r="C104" s="72" t="s">
        <v>101</v>
      </c>
      <c r="D104" s="63">
        <v>1</v>
      </c>
      <c r="E104" s="64">
        <v>0.8</v>
      </c>
      <c r="F104" s="62">
        <v>800</v>
      </c>
      <c r="G104" s="62">
        <f t="shared" si="24"/>
        <v>800</v>
      </c>
      <c r="H104" s="62">
        <f t="shared" si="25"/>
        <v>9600</v>
      </c>
    </row>
    <row r="105" spans="2:8" s="9" customFormat="1" x14ac:dyDescent="0.25">
      <c r="B105" s="33"/>
      <c r="C105" s="72" t="s">
        <v>102</v>
      </c>
      <c r="D105" s="63">
        <v>1</v>
      </c>
      <c r="E105" s="64">
        <v>0.9</v>
      </c>
      <c r="F105" s="62">
        <v>900</v>
      </c>
      <c r="G105" s="62">
        <f t="shared" si="24"/>
        <v>900</v>
      </c>
      <c r="H105" s="62">
        <f t="shared" si="25"/>
        <v>10800</v>
      </c>
    </row>
    <row r="106" spans="2:8" s="9" customFormat="1" x14ac:dyDescent="0.25">
      <c r="B106" s="33"/>
      <c r="C106" s="73" t="s">
        <v>3</v>
      </c>
      <c r="D106" s="63">
        <v>2</v>
      </c>
      <c r="E106" s="64">
        <v>0.7</v>
      </c>
      <c r="F106" s="62">
        <v>700</v>
      </c>
      <c r="G106" s="62">
        <f t="shared" si="24"/>
        <v>1400</v>
      </c>
      <c r="H106" s="62">
        <f t="shared" si="25"/>
        <v>16800</v>
      </c>
    </row>
    <row r="107" spans="2:8" s="9" customFormat="1" x14ac:dyDescent="0.25">
      <c r="B107" s="33"/>
      <c r="C107" s="73" t="s">
        <v>89</v>
      </c>
      <c r="D107" s="63">
        <v>3</v>
      </c>
      <c r="E107" s="64">
        <v>0.6</v>
      </c>
      <c r="F107" s="62">
        <v>600</v>
      </c>
      <c r="G107" s="62">
        <f t="shared" si="24"/>
        <v>1800</v>
      </c>
      <c r="H107" s="62">
        <f t="shared" si="25"/>
        <v>21600</v>
      </c>
    </row>
    <row r="108" spans="2:8" s="9" customFormat="1" x14ac:dyDescent="0.25">
      <c r="B108" s="33"/>
      <c r="C108" s="73" t="s">
        <v>10</v>
      </c>
      <c r="D108" s="63">
        <v>5</v>
      </c>
      <c r="E108" s="64">
        <v>0.5</v>
      </c>
      <c r="F108" s="62">
        <v>500</v>
      </c>
      <c r="G108" s="62">
        <f t="shared" si="24"/>
        <v>2500</v>
      </c>
      <c r="H108" s="62">
        <f t="shared" si="25"/>
        <v>30000</v>
      </c>
    </row>
    <row r="109" spans="2:8" s="9" customFormat="1" x14ac:dyDescent="0.25">
      <c r="B109" s="33"/>
      <c r="C109" s="74" t="s">
        <v>7</v>
      </c>
      <c r="D109" s="63">
        <v>1</v>
      </c>
      <c r="E109" s="64">
        <v>1</v>
      </c>
      <c r="F109" s="62">
        <v>1000</v>
      </c>
      <c r="G109" s="62">
        <f t="shared" si="24"/>
        <v>1000</v>
      </c>
      <c r="H109" s="62">
        <f t="shared" si="25"/>
        <v>12000</v>
      </c>
    </row>
    <row r="110" spans="2:8" s="9" customFormat="1" x14ac:dyDescent="0.25">
      <c r="B110" s="33"/>
      <c r="C110" s="73" t="s">
        <v>8</v>
      </c>
      <c r="D110" s="63">
        <v>2</v>
      </c>
      <c r="E110" s="64">
        <v>0.8</v>
      </c>
      <c r="F110" s="62">
        <v>800</v>
      </c>
      <c r="G110" s="62">
        <f t="shared" si="24"/>
        <v>1600</v>
      </c>
      <c r="H110" s="62">
        <f t="shared" si="25"/>
        <v>19200</v>
      </c>
    </row>
    <row r="111" spans="2:8" x14ac:dyDescent="0.25">
      <c r="B111" s="34">
        <v>1</v>
      </c>
      <c r="C111" s="75" t="s">
        <v>103</v>
      </c>
      <c r="D111" s="66">
        <f>SUM(D112:D117)</f>
        <v>7</v>
      </c>
      <c r="E111" s="66"/>
      <c r="F111" s="67"/>
      <c r="G111" s="67">
        <f>SUM(G112:G117)</f>
        <v>4600</v>
      </c>
      <c r="H111" s="67">
        <f>SUM(H112:H117)</f>
        <v>55200</v>
      </c>
    </row>
    <row r="112" spans="2:8" s="9" customFormat="1" x14ac:dyDescent="0.25">
      <c r="B112" s="33"/>
      <c r="C112" s="73" t="s">
        <v>88</v>
      </c>
      <c r="D112" s="63">
        <v>1</v>
      </c>
      <c r="E112" s="64">
        <v>1</v>
      </c>
      <c r="F112" s="62">
        <v>1000</v>
      </c>
      <c r="G112" s="62">
        <f t="shared" ref="G112:G117" si="26">D112*F112</f>
        <v>1000</v>
      </c>
      <c r="H112" s="62">
        <f t="shared" ref="H112:H117" si="27">G112*12</f>
        <v>12000</v>
      </c>
    </row>
    <row r="113" spans="2:8" s="9" customFormat="1" x14ac:dyDescent="0.25">
      <c r="B113" s="33"/>
      <c r="C113" s="73" t="s">
        <v>3</v>
      </c>
      <c r="D113" s="63">
        <v>1</v>
      </c>
      <c r="E113" s="64">
        <v>0.65</v>
      </c>
      <c r="F113" s="62">
        <v>650</v>
      </c>
      <c r="G113" s="62">
        <f t="shared" si="26"/>
        <v>650</v>
      </c>
      <c r="H113" s="62">
        <f t="shared" si="27"/>
        <v>7800</v>
      </c>
    </row>
    <row r="114" spans="2:8" s="9" customFormat="1" x14ac:dyDescent="0.25">
      <c r="B114" s="33"/>
      <c r="C114" s="73" t="s">
        <v>4</v>
      </c>
      <c r="D114" s="63">
        <v>1</v>
      </c>
      <c r="E114" s="64">
        <v>0.55000000000000004</v>
      </c>
      <c r="F114" s="62">
        <v>550</v>
      </c>
      <c r="G114" s="62">
        <f t="shared" si="26"/>
        <v>550</v>
      </c>
      <c r="H114" s="62">
        <f t="shared" si="27"/>
        <v>6600</v>
      </c>
    </row>
    <row r="115" spans="2:8" s="9" customFormat="1" x14ac:dyDescent="0.25">
      <c r="B115" s="33"/>
      <c r="C115" s="73" t="s">
        <v>10</v>
      </c>
      <c r="D115" s="63">
        <v>2</v>
      </c>
      <c r="E115" s="64">
        <v>0.45</v>
      </c>
      <c r="F115" s="62">
        <v>450</v>
      </c>
      <c r="G115" s="62">
        <f t="shared" si="26"/>
        <v>900</v>
      </c>
      <c r="H115" s="62">
        <f t="shared" si="27"/>
        <v>10800</v>
      </c>
    </row>
    <row r="116" spans="2:8" s="9" customFormat="1" x14ac:dyDescent="0.25">
      <c r="B116" s="33"/>
      <c r="C116" s="73" t="s">
        <v>6</v>
      </c>
      <c r="D116" s="63">
        <v>1</v>
      </c>
      <c r="E116" s="64">
        <v>0.7</v>
      </c>
      <c r="F116" s="62">
        <v>700</v>
      </c>
      <c r="G116" s="62">
        <f t="shared" si="26"/>
        <v>700</v>
      </c>
      <c r="H116" s="62">
        <f t="shared" si="27"/>
        <v>8400</v>
      </c>
    </row>
    <row r="117" spans="2:8" s="9" customFormat="1" x14ac:dyDescent="0.25">
      <c r="B117" s="33"/>
      <c r="C117" s="73" t="s">
        <v>8</v>
      </c>
      <c r="D117" s="63">
        <v>1</v>
      </c>
      <c r="E117" s="64">
        <v>0.8</v>
      </c>
      <c r="F117" s="62">
        <v>800</v>
      </c>
      <c r="G117" s="62">
        <f t="shared" si="26"/>
        <v>800</v>
      </c>
      <c r="H117" s="62">
        <f t="shared" si="27"/>
        <v>9600</v>
      </c>
    </row>
    <row r="118" spans="2:8" x14ac:dyDescent="0.25">
      <c r="B118" s="34">
        <v>2</v>
      </c>
      <c r="C118" s="75" t="s">
        <v>104</v>
      </c>
      <c r="D118" s="66">
        <f>SUM(D119:D124)</f>
        <v>6</v>
      </c>
      <c r="E118" s="66"/>
      <c r="F118" s="67"/>
      <c r="G118" s="67">
        <f>SUM(G119:G124)</f>
        <v>4150</v>
      </c>
      <c r="H118" s="67">
        <f>SUM(H119:H124)</f>
        <v>49800</v>
      </c>
    </row>
    <row r="119" spans="2:8" s="9" customFormat="1" x14ac:dyDescent="0.25">
      <c r="B119" s="33"/>
      <c r="C119" s="73" t="s">
        <v>88</v>
      </c>
      <c r="D119" s="63">
        <v>1</v>
      </c>
      <c r="E119" s="64">
        <v>1</v>
      </c>
      <c r="F119" s="62">
        <v>1000</v>
      </c>
      <c r="G119" s="62">
        <f t="shared" ref="G119:G124" si="28">D119*F119</f>
        <v>1000</v>
      </c>
      <c r="H119" s="62">
        <f t="shared" ref="H119:H124" si="29">G119*12</f>
        <v>12000</v>
      </c>
    </row>
    <row r="120" spans="2:8" s="9" customFormat="1" x14ac:dyDescent="0.25">
      <c r="B120" s="33"/>
      <c r="C120" s="73" t="s">
        <v>3</v>
      </c>
      <c r="D120" s="63">
        <v>1</v>
      </c>
      <c r="E120" s="64">
        <v>0.65</v>
      </c>
      <c r="F120" s="62">
        <v>650</v>
      </c>
      <c r="G120" s="62">
        <f t="shared" si="28"/>
        <v>650</v>
      </c>
      <c r="H120" s="62">
        <f t="shared" si="29"/>
        <v>7800</v>
      </c>
    </row>
    <row r="121" spans="2:8" s="9" customFormat="1" x14ac:dyDescent="0.25">
      <c r="B121" s="33"/>
      <c r="C121" s="73" t="s">
        <v>89</v>
      </c>
      <c r="D121" s="63">
        <v>1</v>
      </c>
      <c r="E121" s="64">
        <v>0.55000000000000004</v>
      </c>
      <c r="F121" s="62">
        <v>550</v>
      </c>
      <c r="G121" s="62">
        <f t="shared" si="28"/>
        <v>550</v>
      </c>
      <c r="H121" s="62">
        <f t="shared" si="29"/>
        <v>6600</v>
      </c>
    </row>
    <row r="122" spans="2:8" s="9" customFormat="1" x14ac:dyDescent="0.25">
      <c r="B122" s="33"/>
      <c r="C122" s="73" t="s">
        <v>10</v>
      </c>
      <c r="D122" s="63">
        <v>1</v>
      </c>
      <c r="E122" s="64">
        <v>0.45</v>
      </c>
      <c r="F122" s="62">
        <v>450</v>
      </c>
      <c r="G122" s="62">
        <f t="shared" si="28"/>
        <v>450</v>
      </c>
      <c r="H122" s="62">
        <f t="shared" si="29"/>
        <v>5400</v>
      </c>
    </row>
    <row r="123" spans="2:8" s="9" customFormat="1" x14ac:dyDescent="0.25">
      <c r="B123" s="33"/>
      <c r="C123" s="73" t="s">
        <v>6</v>
      </c>
      <c r="D123" s="63">
        <v>1</v>
      </c>
      <c r="E123" s="64">
        <v>0.7</v>
      </c>
      <c r="F123" s="62">
        <v>700</v>
      </c>
      <c r="G123" s="62">
        <f t="shared" si="28"/>
        <v>700</v>
      </c>
      <c r="H123" s="62">
        <f t="shared" si="29"/>
        <v>8400</v>
      </c>
    </row>
    <row r="124" spans="2:8" s="9" customFormat="1" x14ac:dyDescent="0.25">
      <c r="B124" s="33"/>
      <c r="C124" s="73" t="s">
        <v>8</v>
      </c>
      <c r="D124" s="63">
        <v>1</v>
      </c>
      <c r="E124" s="64">
        <v>0.8</v>
      </c>
      <c r="F124" s="62">
        <v>800</v>
      </c>
      <c r="G124" s="62">
        <f t="shared" si="28"/>
        <v>800</v>
      </c>
      <c r="H124" s="62">
        <f t="shared" si="29"/>
        <v>9600</v>
      </c>
    </row>
    <row r="125" spans="2:8" ht="30" x14ac:dyDescent="0.25">
      <c r="B125" s="34">
        <v>3</v>
      </c>
      <c r="C125" s="75" t="s">
        <v>105</v>
      </c>
      <c r="D125" s="66">
        <f>SUM(D126:D131)</f>
        <v>7</v>
      </c>
      <c r="E125" s="66"/>
      <c r="F125" s="67"/>
      <c r="G125" s="67">
        <f>SUM(G126:G131)</f>
        <v>4700</v>
      </c>
      <c r="H125" s="67">
        <f>SUM(H126:H131)</f>
        <v>56400</v>
      </c>
    </row>
    <row r="126" spans="2:8" s="9" customFormat="1" x14ac:dyDescent="0.25">
      <c r="B126" s="33"/>
      <c r="C126" s="73" t="s">
        <v>88</v>
      </c>
      <c r="D126" s="63">
        <v>1</v>
      </c>
      <c r="E126" s="64">
        <v>1</v>
      </c>
      <c r="F126" s="62">
        <v>1000</v>
      </c>
      <c r="G126" s="62">
        <f t="shared" ref="G126:G131" si="30">D126*F126</f>
        <v>1000</v>
      </c>
      <c r="H126" s="62">
        <f t="shared" ref="H126:H131" si="31">G126*12</f>
        <v>12000</v>
      </c>
    </row>
    <row r="127" spans="2:8" s="9" customFormat="1" x14ac:dyDescent="0.25">
      <c r="B127" s="33"/>
      <c r="C127" s="73" t="s">
        <v>3</v>
      </c>
      <c r="D127" s="63">
        <v>1</v>
      </c>
      <c r="E127" s="64">
        <v>0.65</v>
      </c>
      <c r="F127" s="62">
        <v>650</v>
      </c>
      <c r="G127" s="62">
        <f t="shared" si="30"/>
        <v>650</v>
      </c>
      <c r="H127" s="62">
        <f t="shared" si="31"/>
        <v>7800</v>
      </c>
    </row>
    <row r="128" spans="2:8" s="9" customFormat="1" x14ac:dyDescent="0.25">
      <c r="B128" s="33"/>
      <c r="C128" s="73" t="s">
        <v>4</v>
      </c>
      <c r="D128" s="63">
        <v>2</v>
      </c>
      <c r="E128" s="64">
        <v>0.55000000000000004</v>
      </c>
      <c r="F128" s="62">
        <v>550</v>
      </c>
      <c r="G128" s="62">
        <f t="shared" si="30"/>
        <v>1100</v>
      </c>
      <c r="H128" s="62">
        <f t="shared" si="31"/>
        <v>13200</v>
      </c>
    </row>
    <row r="129" spans="2:8" s="9" customFormat="1" x14ac:dyDescent="0.25">
      <c r="B129" s="33"/>
      <c r="C129" s="73" t="s">
        <v>10</v>
      </c>
      <c r="D129" s="63">
        <v>1</v>
      </c>
      <c r="E129" s="64">
        <v>0.45</v>
      </c>
      <c r="F129" s="62">
        <v>450</v>
      </c>
      <c r="G129" s="62">
        <f t="shared" si="30"/>
        <v>450</v>
      </c>
      <c r="H129" s="62">
        <f t="shared" si="31"/>
        <v>5400</v>
      </c>
    </row>
    <row r="130" spans="2:8" s="9" customFormat="1" x14ac:dyDescent="0.25">
      <c r="B130" s="33"/>
      <c r="C130" s="73" t="s">
        <v>6</v>
      </c>
      <c r="D130" s="63">
        <v>1</v>
      </c>
      <c r="E130" s="64">
        <v>0.7</v>
      </c>
      <c r="F130" s="62">
        <v>700</v>
      </c>
      <c r="G130" s="62">
        <f t="shared" si="30"/>
        <v>700</v>
      </c>
      <c r="H130" s="62">
        <f t="shared" si="31"/>
        <v>8400</v>
      </c>
    </row>
    <row r="131" spans="2:8" s="9" customFormat="1" x14ac:dyDescent="0.25">
      <c r="B131" s="33"/>
      <c r="C131" s="73" t="s">
        <v>8</v>
      </c>
      <c r="D131" s="63">
        <v>1</v>
      </c>
      <c r="E131" s="64">
        <v>0.8</v>
      </c>
      <c r="F131" s="62">
        <v>800</v>
      </c>
      <c r="G131" s="62">
        <f t="shared" si="30"/>
        <v>800</v>
      </c>
      <c r="H131" s="62">
        <f t="shared" si="31"/>
        <v>9600</v>
      </c>
    </row>
    <row r="132" spans="2:8" ht="32.25" customHeight="1" x14ac:dyDescent="0.25">
      <c r="B132" s="47" t="s">
        <v>198</v>
      </c>
      <c r="C132" s="71" t="s">
        <v>106</v>
      </c>
      <c r="D132" s="47">
        <f>SUM(D133:D145)</f>
        <v>33</v>
      </c>
      <c r="E132" s="47"/>
      <c r="F132" s="59"/>
      <c r="G132" s="60">
        <f>SUM(G133:G145)</f>
        <v>24800</v>
      </c>
      <c r="H132" s="60">
        <f>SUM(H133:H145)</f>
        <v>297600</v>
      </c>
    </row>
    <row r="133" spans="2:8" s="9" customFormat="1" x14ac:dyDescent="0.25">
      <c r="B133" s="33"/>
      <c r="C133" s="73" t="s">
        <v>83</v>
      </c>
      <c r="D133" s="63">
        <v>1</v>
      </c>
      <c r="E133" s="64">
        <v>1.8</v>
      </c>
      <c r="F133" s="62">
        <v>1800</v>
      </c>
      <c r="G133" s="62">
        <f t="shared" ref="G133:G145" si="32">D133*F133</f>
        <v>1800</v>
      </c>
      <c r="H133" s="62">
        <f t="shared" ref="H133:H145" si="33">G133*12</f>
        <v>21600</v>
      </c>
    </row>
    <row r="134" spans="2:8" s="9" customFormat="1" x14ac:dyDescent="0.25">
      <c r="B134" s="33"/>
      <c r="C134" s="73" t="s">
        <v>2</v>
      </c>
      <c r="D134" s="63">
        <v>2</v>
      </c>
      <c r="E134" s="64">
        <v>1.3</v>
      </c>
      <c r="F134" s="62">
        <v>1300</v>
      </c>
      <c r="G134" s="62">
        <f t="shared" si="32"/>
        <v>2600</v>
      </c>
      <c r="H134" s="62">
        <f t="shared" si="33"/>
        <v>31200</v>
      </c>
    </row>
    <row r="135" spans="2:8" s="9" customFormat="1" x14ac:dyDescent="0.25">
      <c r="B135" s="33"/>
      <c r="C135" s="72" t="s">
        <v>84</v>
      </c>
      <c r="D135" s="63">
        <v>1</v>
      </c>
      <c r="E135" s="64">
        <v>0.7</v>
      </c>
      <c r="F135" s="62">
        <v>700</v>
      </c>
      <c r="G135" s="62">
        <f t="shared" si="32"/>
        <v>700</v>
      </c>
      <c r="H135" s="62">
        <f t="shared" si="33"/>
        <v>8400</v>
      </c>
    </row>
    <row r="136" spans="2:8" s="9" customFormat="1" x14ac:dyDescent="0.25">
      <c r="B136" s="33"/>
      <c r="C136" s="73" t="s">
        <v>13</v>
      </c>
      <c r="D136" s="63">
        <v>1</v>
      </c>
      <c r="E136" s="64">
        <v>0.8</v>
      </c>
      <c r="F136" s="62">
        <v>800</v>
      </c>
      <c r="G136" s="62">
        <f t="shared" si="32"/>
        <v>800</v>
      </c>
      <c r="H136" s="62">
        <f t="shared" si="33"/>
        <v>9600</v>
      </c>
    </row>
    <row r="137" spans="2:8" s="9" customFormat="1" x14ac:dyDescent="0.25">
      <c r="B137" s="33"/>
      <c r="C137" s="74" t="s">
        <v>11</v>
      </c>
      <c r="D137" s="63">
        <v>1</v>
      </c>
      <c r="E137" s="64">
        <v>0.8</v>
      </c>
      <c r="F137" s="62">
        <v>800</v>
      </c>
      <c r="G137" s="62">
        <f t="shared" si="32"/>
        <v>800</v>
      </c>
      <c r="H137" s="62">
        <f t="shared" si="33"/>
        <v>9600</v>
      </c>
    </row>
    <row r="138" spans="2:8" s="9" customFormat="1" x14ac:dyDescent="0.25">
      <c r="B138" s="33"/>
      <c r="C138" s="72" t="s">
        <v>85</v>
      </c>
      <c r="D138" s="63">
        <v>3</v>
      </c>
      <c r="E138" s="64">
        <v>1</v>
      </c>
      <c r="F138" s="62">
        <v>1000</v>
      </c>
      <c r="G138" s="62">
        <f t="shared" si="32"/>
        <v>3000</v>
      </c>
      <c r="H138" s="62">
        <f t="shared" si="33"/>
        <v>36000</v>
      </c>
    </row>
    <row r="139" spans="2:8" s="9" customFormat="1" x14ac:dyDescent="0.25">
      <c r="B139" s="33"/>
      <c r="C139" s="72" t="s">
        <v>101</v>
      </c>
      <c r="D139" s="63">
        <v>1</v>
      </c>
      <c r="E139" s="64">
        <v>0.8</v>
      </c>
      <c r="F139" s="62">
        <v>800</v>
      </c>
      <c r="G139" s="62">
        <f t="shared" si="32"/>
        <v>800</v>
      </c>
      <c r="H139" s="62">
        <f t="shared" si="33"/>
        <v>9600</v>
      </c>
    </row>
    <row r="140" spans="2:8" s="9" customFormat="1" x14ac:dyDescent="0.25">
      <c r="B140" s="33"/>
      <c r="C140" s="72" t="s">
        <v>102</v>
      </c>
      <c r="D140" s="63">
        <v>1</v>
      </c>
      <c r="E140" s="64">
        <v>0.9</v>
      </c>
      <c r="F140" s="62">
        <v>900</v>
      </c>
      <c r="G140" s="62">
        <f t="shared" si="32"/>
        <v>900</v>
      </c>
      <c r="H140" s="62">
        <f t="shared" si="33"/>
        <v>10800</v>
      </c>
    </row>
    <row r="141" spans="2:8" s="9" customFormat="1" x14ac:dyDescent="0.25">
      <c r="B141" s="33"/>
      <c r="C141" s="73" t="s">
        <v>3</v>
      </c>
      <c r="D141" s="63">
        <v>2</v>
      </c>
      <c r="E141" s="64">
        <v>0.7</v>
      </c>
      <c r="F141" s="62">
        <v>700</v>
      </c>
      <c r="G141" s="62">
        <f t="shared" si="32"/>
        <v>1400</v>
      </c>
      <c r="H141" s="62">
        <f t="shared" si="33"/>
        <v>16800</v>
      </c>
    </row>
    <row r="142" spans="2:8" s="9" customFormat="1" x14ac:dyDescent="0.25">
      <c r="B142" s="33"/>
      <c r="C142" s="73" t="s">
        <v>89</v>
      </c>
      <c r="D142" s="63">
        <v>6</v>
      </c>
      <c r="E142" s="64">
        <v>0.6</v>
      </c>
      <c r="F142" s="62">
        <v>600</v>
      </c>
      <c r="G142" s="62">
        <f t="shared" si="32"/>
        <v>3600</v>
      </c>
      <c r="H142" s="62">
        <f t="shared" si="33"/>
        <v>43200</v>
      </c>
    </row>
    <row r="143" spans="2:8" s="9" customFormat="1" x14ac:dyDescent="0.25">
      <c r="B143" s="33"/>
      <c r="C143" s="73" t="s">
        <v>10</v>
      </c>
      <c r="D143" s="63">
        <v>10</v>
      </c>
      <c r="E143" s="64">
        <v>0.5</v>
      </c>
      <c r="F143" s="62">
        <v>500</v>
      </c>
      <c r="G143" s="62">
        <f t="shared" si="32"/>
        <v>5000</v>
      </c>
      <c r="H143" s="62">
        <f t="shared" si="33"/>
        <v>60000</v>
      </c>
    </row>
    <row r="144" spans="2:8" s="9" customFormat="1" x14ac:dyDescent="0.25">
      <c r="B144" s="33"/>
      <c r="C144" s="74" t="s">
        <v>7</v>
      </c>
      <c r="D144" s="63">
        <v>1</v>
      </c>
      <c r="E144" s="64">
        <v>1</v>
      </c>
      <c r="F144" s="62">
        <v>1000</v>
      </c>
      <c r="G144" s="62">
        <f t="shared" si="32"/>
        <v>1000</v>
      </c>
      <c r="H144" s="62">
        <f t="shared" si="33"/>
        <v>12000</v>
      </c>
    </row>
    <row r="145" spans="2:8" s="9" customFormat="1" x14ac:dyDescent="0.25">
      <c r="B145" s="33"/>
      <c r="C145" s="73" t="s">
        <v>8</v>
      </c>
      <c r="D145" s="63">
        <v>3</v>
      </c>
      <c r="E145" s="64">
        <v>0.8</v>
      </c>
      <c r="F145" s="62">
        <v>800</v>
      </c>
      <c r="G145" s="62">
        <f t="shared" si="32"/>
        <v>2400</v>
      </c>
      <c r="H145" s="62">
        <f t="shared" si="33"/>
        <v>28800</v>
      </c>
    </row>
    <row r="146" spans="2:8" ht="30" x14ac:dyDescent="0.25">
      <c r="B146" s="34">
        <v>1</v>
      </c>
      <c r="C146" s="75" t="s">
        <v>107</v>
      </c>
      <c r="D146" s="66">
        <f>SUM(D147:D152)</f>
        <v>13</v>
      </c>
      <c r="E146" s="66"/>
      <c r="F146" s="67"/>
      <c r="G146" s="67">
        <f>SUM(G147:G152)</f>
        <v>8400</v>
      </c>
      <c r="H146" s="67">
        <f>SUM(H147:H152)</f>
        <v>100800</v>
      </c>
    </row>
    <row r="147" spans="2:8" s="9" customFormat="1" x14ac:dyDescent="0.25">
      <c r="B147" s="33"/>
      <c r="C147" s="73" t="s">
        <v>88</v>
      </c>
      <c r="D147" s="63">
        <v>1</v>
      </c>
      <c r="E147" s="64">
        <v>1</v>
      </c>
      <c r="F147" s="62">
        <v>1000</v>
      </c>
      <c r="G147" s="62">
        <f t="shared" ref="G147:G152" si="34">D147*F147</f>
        <v>1000</v>
      </c>
      <c r="H147" s="62">
        <f t="shared" ref="H147:H152" si="35">G147*12</f>
        <v>12000</v>
      </c>
    </row>
    <row r="148" spans="2:8" s="9" customFormat="1" x14ac:dyDescent="0.25">
      <c r="B148" s="33"/>
      <c r="C148" s="73" t="s">
        <v>3</v>
      </c>
      <c r="D148" s="63">
        <v>2</v>
      </c>
      <c r="E148" s="64">
        <v>0.65</v>
      </c>
      <c r="F148" s="62">
        <v>650</v>
      </c>
      <c r="G148" s="62">
        <f t="shared" si="34"/>
        <v>1300</v>
      </c>
      <c r="H148" s="62">
        <f t="shared" si="35"/>
        <v>15600</v>
      </c>
    </row>
    <row r="149" spans="2:8" s="9" customFormat="1" x14ac:dyDescent="0.25">
      <c r="B149" s="33"/>
      <c r="C149" s="73" t="s">
        <v>4</v>
      </c>
      <c r="D149" s="63">
        <v>3</v>
      </c>
      <c r="E149" s="64">
        <v>0.55000000000000004</v>
      </c>
      <c r="F149" s="62">
        <v>550</v>
      </c>
      <c r="G149" s="62">
        <f t="shared" si="34"/>
        <v>1650</v>
      </c>
      <c r="H149" s="62">
        <f t="shared" si="35"/>
        <v>19800</v>
      </c>
    </row>
    <row r="150" spans="2:8" s="9" customFormat="1" x14ac:dyDescent="0.25">
      <c r="B150" s="33"/>
      <c r="C150" s="73" t="s">
        <v>10</v>
      </c>
      <c r="D150" s="63">
        <v>3</v>
      </c>
      <c r="E150" s="64">
        <v>0.45</v>
      </c>
      <c r="F150" s="62">
        <v>450</v>
      </c>
      <c r="G150" s="62">
        <f t="shared" si="34"/>
        <v>1350</v>
      </c>
      <c r="H150" s="62">
        <f t="shared" si="35"/>
        <v>16200</v>
      </c>
    </row>
    <row r="151" spans="2:8" s="9" customFormat="1" x14ac:dyDescent="0.25">
      <c r="B151" s="33"/>
      <c r="C151" s="73" t="s">
        <v>6</v>
      </c>
      <c r="D151" s="63">
        <v>1</v>
      </c>
      <c r="E151" s="64">
        <v>0.7</v>
      </c>
      <c r="F151" s="62">
        <v>700</v>
      </c>
      <c r="G151" s="62">
        <f t="shared" si="34"/>
        <v>700</v>
      </c>
      <c r="H151" s="62">
        <f t="shared" si="35"/>
        <v>8400</v>
      </c>
    </row>
    <row r="152" spans="2:8" s="9" customFormat="1" x14ac:dyDescent="0.25">
      <c r="B152" s="33"/>
      <c r="C152" s="73" t="s">
        <v>8</v>
      </c>
      <c r="D152" s="63">
        <v>3</v>
      </c>
      <c r="E152" s="64">
        <v>0.8</v>
      </c>
      <c r="F152" s="62">
        <v>800</v>
      </c>
      <c r="G152" s="62">
        <f t="shared" si="34"/>
        <v>2400</v>
      </c>
      <c r="H152" s="62">
        <f t="shared" si="35"/>
        <v>28800</v>
      </c>
    </row>
    <row r="153" spans="2:8" ht="30" x14ac:dyDescent="0.25">
      <c r="B153" s="34">
        <v>2</v>
      </c>
      <c r="C153" s="75" t="s">
        <v>108</v>
      </c>
      <c r="D153" s="66">
        <f>SUM(D154:D159)</f>
        <v>9</v>
      </c>
      <c r="E153" s="66"/>
      <c r="F153" s="67"/>
      <c r="G153" s="67">
        <f>SUM(G154:G159)</f>
        <v>5700</v>
      </c>
      <c r="H153" s="67">
        <f>SUM(H154:H159)</f>
        <v>68400</v>
      </c>
    </row>
    <row r="154" spans="2:8" s="9" customFormat="1" x14ac:dyDescent="0.25">
      <c r="B154" s="33"/>
      <c r="C154" s="73" t="s">
        <v>88</v>
      </c>
      <c r="D154" s="63">
        <v>1</v>
      </c>
      <c r="E154" s="64">
        <v>1</v>
      </c>
      <c r="F154" s="62">
        <v>1000</v>
      </c>
      <c r="G154" s="62">
        <f t="shared" ref="G154:G159" si="36">D154*F154</f>
        <v>1000</v>
      </c>
      <c r="H154" s="62">
        <f t="shared" ref="H154:H159" si="37">G154*12</f>
        <v>12000</v>
      </c>
    </row>
    <row r="155" spans="2:8" s="9" customFormat="1" x14ac:dyDescent="0.25">
      <c r="B155" s="33"/>
      <c r="C155" s="73" t="s">
        <v>3</v>
      </c>
      <c r="D155" s="63">
        <v>1</v>
      </c>
      <c r="E155" s="64">
        <v>0.65</v>
      </c>
      <c r="F155" s="62">
        <v>650</v>
      </c>
      <c r="G155" s="62">
        <f t="shared" si="36"/>
        <v>650</v>
      </c>
      <c r="H155" s="62">
        <f t="shared" si="37"/>
        <v>7800</v>
      </c>
    </row>
    <row r="156" spans="2:8" s="9" customFormat="1" x14ac:dyDescent="0.25">
      <c r="B156" s="33"/>
      <c r="C156" s="73" t="s">
        <v>4</v>
      </c>
      <c r="D156" s="63">
        <v>3</v>
      </c>
      <c r="E156" s="64">
        <v>0.55000000000000004</v>
      </c>
      <c r="F156" s="62">
        <v>550</v>
      </c>
      <c r="G156" s="62">
        <f t="shared" si="36"/>
        <v>1650</v>
      </c>
      <c r="H156" s="62">
        <f t="shared" si="37"/>
        <v>19800</v>
      </c>
    </row>
    <row r="157" spans="2:8" s="9" customFormat="1" x14ac:dyDescent="0.25">
      <c r="B157" s="33"/>
      <c r="C157" s="73" t="s">
        <v>10</v>
      </c>
      <c r="D157" s="63">
        <v>2</v>
      </c>
      <c r="E157" s="64">
        <v>0.45</v>
      </c>
      <c r="F157" s="62">
        <v>450</v>
      </c>
      <c r="G157" s="62">
        <f t="shared" si="36"/>
        <v>900</v>
      </c>
      <c r="H157" s="62">
        <f t="shared" si="37"/>
        <v>10800</v>
      </c>
    </row>
    <row r="158" spans="2:8" s="9" customFormat="1" x14ac:dyDescent="0.25">
      <c r="B158" s="33"/>
      <c r="C158" s="73" t="s">
        <v>6</v>
      </c>
      <c r="D158" s="63">
        <v>1</v>
      </c>
      <c r="E158" s="64">
        <v>0.7</v>
      </c>
      <c r="F158" s="62">
        <v>700</v>
      </c>
      <c r="G158" s="62">
        <f t="shared" si="36"/>
        <v>700</v>
      </c>
      <c r="H158" s="62">
        <f t="shared" si="37"/>
        <v>8400</v>
      </c>
    </row>
    <row r="159" spans="2:8" s="9" customFormat="1" x14ac:dyDescent="0.25">
      <c r="B159" s="33"/>
      <c r="C159" s="73" t="s">
        <v>8</v>
      </c>
      <c r="D159" s="63">
        <v>1</v>
      </c>
      <c r="E159" s="64">
        <v>0.8</v>
      </c>
      <c r="F159" s="62">
        <v>800</v>
      </c>
      <c r="G159" s="62">
        <f t="shared" si="36"/>
        <v>800</v>
      </c>
      <c r="H159" s="62">
        <f t="shared" si="37"/>
        <v>9600</v>
      </c>
    </row>
    <row r="160" spans="2:8" s="17" customFormat="1" ht="52.5" customHeight="1" x14ac:dyDescent="0.25">
      <c r="B160" s="81" t="s">
        <v>199</v>
      </c>
      <c r="C160" s="76" t="s">
        <v>109</v>
      </c>
      <c r="D160" s="68">
        <f>SUM(D161:D175)</f>
        <v>50</v>
      </c>
      <c r="E160" s="68"/>
      <c r="F160" s="69"/>
      <c r="G160" s="70">
        <f>SUM(G161:G175)</f>
        <v>38800</v>
      </c>
      <c r="H160" s="70">
        <f>SUM(H161:H175)</f>
        <v>465600</v>
      </c>
    </row>
    <row r="161" spans="2:8" s="9" customFormat="1" x14ac:dyDescent="0.25">
      <c r="B161" s="33"/>
      <c r="C161" s="73" t="s">
        <v>83</v>
      </c>
      <c r="D161" s="63">
        <v>1</v>
      </c>
      <c r="E161" s="64">
        <v>1.8</v>
      </c>
      <c r="F161" s="62">
        <v>1800</v>
      </c>
      <c r="G161" s="62">
        <f t="shared" ref="G161:G175" si="38">D161*F161</f>
        <v>1800</v>
      </c>
      <c r="H161" s="62">
        <f t="shared" ref="H161:H175" si="39">G161*12</f>
        <v>21600</v>
      </c>
    </row>
    <row r="162" spans="2:8" s="9" customFormat="1" x14ac:dyDescent="0.25">
      <c r="B162" s="33"/>
      <c r="C162" s="73" t="s">
        <v>2</v>
      </c>
      <c r="D162" s="63">
        <v>4</v>
      </c>
      <c r="E162" s="64">
        <v>1.3</v>
      </c>
      <c r="F162" s="62">
        <v>1300</v>
      </c>
      <c r="G162" s="62">
        <f t="shared" si="38"/>
        <v>5200</v>
      </c>
      <c r="H162" s="62">
        <f t="shared" si="39"/>
        <v>62400</v>
      </c>
    </row>
    <row r="163" spans="2:8" s="9" customFormat="1" x14ac:dyDescent="0.25">
      <c r="B163" s="33"/>
      <c r="C163" s="72" t="s">
        <v>84</v>
      </c>
      <c r="D163" s="63">
        <v>1</v>
      </c>
      <c r="E163" s="64">
        <v>0.7</v>
      </c>
      <c r="F163" s="62">
        <v>700</v>
      </c>
      <c r="G163" s="62">
        <f t="shared" si="38"/>
        <v>700</v>
      </c>
      <c r="H163" s="62">
        <f t="shared" si="39"/>
        <v>8400</v>
      </c>
    </row>
    <row r="164" spans="2:8" s="9" customFormat="1" x14ac:dyDescent="0.25">
      <c r="B164" s="33"/>
      <c r="C164" s="73" t="s">
        <v>13</v>
      </c>
      <c r="D164" s="63">
        <v>1</v>
      </c>
      <c r="E164" s="64">
        <v>0.8</v>
      </c>
      <c r="F164" s="62">
        <v>800</v>
      </c>
      <c r="G164" s="62">
        <f t="shared" si="38"/>
        <v>800</v>
      </c>
      <c r="H164" s="62">
        <f t="shared" si="39"/>
        <v>9600</v>
      </c>
    </row>
    <row r="165" spans="2:8" s="9" customFormat="1" x14ac:dyDescent="0.25">
      <c r="B165" s="33"/>
      <c r="C165" s="74" t="s">
        <v>11</v>
      </c>
      <c r="D165" s="63">
        <v>1</v>
      </c>
      <c r="E165" s="64">
        <v>0.8</v>
      </c>
      <c r="F165" s="62">
        <v>800</v>
      </c>
      <c r="G165" s="62">
        <f t="shared" si="38"/>
        <v>800</v>
      </c>
      <c r="H165" s="62">
        <f t="shared" si="39"/>
        <v>9600</v>
      </c>
    </row>
    <row r="166" spans="2:8" s="9" customFormat="1" x14ac:dyDescent="0.25">
      <c r="B166" s="33"/>
      <c r="C166" s="72" t="s">
        <v>85</v>
      </c>
      <c r="D166" s="63">
        <v>4</v>
      </c>
      <c r="E166" s="64">
        <v>1</v>
      </c>
      <c r="F166" s="62">
        <v>1000</v>
      </c>
      <c r="G166" s="62">
        <f t="shared" si="38"/>
        <v>4000</v>
      </c>
      <c r="H166" s="62">
        <f t="shared" si="39"/>
        <v>48000</v>
      </c>
    </row>
    <row r="167" spans="2:8" s="9" customFormat="1" x14ac:dyDescent="0.25">
      <c r="B167" s="33"/>
      <c r="C167" s="72" t="s">
        <v>86</v>
      </c>
      <c r="D167" s="63">
        <v>1</v>
      </c>
      <c r="E167" s="64">
        <v>0.8</v>
      </c>
      <c r="F167" s="62">
        <v>800</v>
      </c>
      <c r="G167" s="62">
        <f t="shared" si="38"/>
        <v>800</v>
      </c>
      <c r="H167" s="62">
        <f t="shared" si="39"/>
        <v>9600</v>
      </c>
    </row>
    <row r="168" spans="2:8" s="9" customFormat="1" x14ac:dyDescent="0.25">
      <c r="B168" s="33"/>
      <c r="C168" s="72" t="s">
        <v>102</v>
      </c>
      <c r="D168" s="63">
        <v>1</v>
      </c>
      <c r="E168" s="64">
        <v>0.9</v>
      </c>
      <c r="F168" s="62">
        <v>900</v>
      </c>
      <c r="G168" s="62">
        <f t="shared" si="38"/>
        <v>900</v>
      </c>
      <c r="H168" s="62">
        <f t="shared" si="39"/>
        <v>10800</v>
      </c>
    </row>
    <row r="169" spans="2:8" s="9" customFormat="1" x14ac:dyDescent="0.25">
      <c r="B169" s="33"/>
      <c r="C169" s="73" t="s">
        <v>3</v>
      </c>
      <c r="D169" s="63">
        <v>1</v>
      </c>
      <c r="E169" s="64">
        <v>1</v>
      </c>
      <c r="F169" s="62">
        <v>1000</v>
      </c>
      <c r="G169" s="62">
        <f t="shared" si="38"/>
        <v>1000</v>
      </c>
      <c r="H169" s="62">
        <f t="shared" si="39"/>
        <v>12000</v>
      </c>
    </row>
    <row r="170" spans="2:8" s="9" customFormat="1" x14ac:dyDescent="0.25">
      <c r="B170" s="33"/>
      <c r="C170" s="73" t="s">
        <v>3</v>
      </c>
      <c r="D170" s="63">
        <v>6</v>
      </c>
      <c r="E170" s="64">
        <v>0.7</v>
      </c>
      <c r="F170" s="62">
        <v>700</v>
      </c>
      <c r="G170" s="62">
        <f t="shared" si="38"/>
        <v>4200</v>
      </c>
      <c r="H170" s="62">
        <f t="shared" si="39"/>
        <v>50400</v>
      </c>
    </row>
    <row r="171" spans="2:8" s="9" customFormat="1" x14ac:dyDescent="0.25">
      <c r="B171" s="33"/>
      <c r="C171" s="73" t="s">
        <v>89</v>
      </c>
      <c r="D171" s="63">
        <v>4</v>
      </c>
      <c r="E171" s="64">
        <v>0.8</v>
      </c>
      <c r="F171" s="62">
        <v>800</v>
      </c>
      <c r="G171" s="62">
        <f t="shared" si="38"/>
        <v>3200</v>
      </c>
      <c r="H171" s="62">
        <f t="shared" si="39"/>
        <v>38400</v>
      </c>
    </row>
    <row r="172" spans="2:8" s="9" customFormat="1" x14ac:dyDescent="0.25">
      <c r="B172" s="33"/>
      <c r="C172" s="73" t="s">
        <v>89</v>
      </c>
      <c r="D172" s="63">
        <v>6</v>
      </c>
      <c r="E172" s="64">
        <v>0.6</v>
      </c>
      <c r="F172" s="62">
        <v>600</v>
      </c>
      <c r="G172" s="62">
        <f t="shared" si="38"/>
        <v>3600</v>
      </c>
      <c r="H172" s="62">
        <f t="shared" si="39"/>
        <v>43200</v>
      </c>
    </row>
    <row r="173" spans="2:8" s="9" customFormat="1" x14ac:dyDescent="0.25">
      <c r="B173" s="33"/>
      <c r="C173" s="73" t="s">
        <v>10</v>
      </c>
      <c r="D173" s="63">
        <v>12</v>
      </c>
      <c r="E173" s="64">
        <v>0.5</v>
      </c>
      <c r="F173" s="62">
        <v>500</v>
      </c>
      <c r="G173" s="62">
        <f t="shared" si="38"/>
        <v>6000</v>
      </c>
      <c r="H173" s="62">
        <f t="shared" si="39"/>
        <v>72000</v>
      </c>
    </row>
    <row r="174" spans="2:8" s="9" customFormat="1" ht="12.75" customHeight="1" x14ac:dyDescent="0.25">
      <c r="B174" s="33"/>
      <c r="C174" s="74" t="s">
        <v>7</v>
      </c>
      <c r="D174" s="63">
        <v>1</v>
      </c>
      <c r="E174" s="64">
        <v>1</v>
      </c>
      <c r="F174" s="62">
        <v>1000</v>
      </c>
      <c r="G174" s="62">
        <f t="shared" si="38"/>
        <v>1000</v>
      </c>
      <c r="H174" s="62">
        <f t="shared" si="39"/>
        <v>12000</v>
      </c>
    </row>
    <row r="175" spans="2:8" s="9" customFormat="1" x14ac:dyDescent="0.25">
      <c r="B175" s="33"/>
      <c r="C175" s="73" t="s">
        <v>8</v>
      </c>
      <c r="D175" s="63">
        <v>6</v>
      </c>
      <c r="E175" s="64">
        <v>0.8</v>
      </c>
      <c r="F175" s="62">
        <v>800</v>
      </c>
      <c r="G175" s="62">
        <f t="shared" si="38"/>
        <v>4800</v>
      </c>
      <c r="H175" s="62">
        <f t="shared" si="39"/>
        <v>57600</v>
      </c>
    </row>
    <row r="176" spans="2:8" x14ac:dyDescent="0.25">
      <c r="B176" s="34">
        <v>1</v>
      </c>
      <c r="C176" s="75" t="s">
        <v>110</v>
      </c>
      <c r="D176" s="66">
        <f>SUM(D177:D182)</f>
        <v>9</v>
      </c>
      <c r="E176" s="66"/>
      <c r="F176" s="67"/>
      <c r="G176" s="67">
        <f>SUM(G177:G182)</f>
        <v>5700</v>
      </c>
      <c r="H176" s="67">
        <f>SUM(H177:H182)</f>
        <v>68400</v>
      </c>
    </row>
    <row r="177" spans="2:8" s="9" customFormat="1" x14ac:dyDescent="0.25">
      <c r="B177" s="33"/>
      <c r="C177" s="73" t="s">
        <v>88</v>
      </c>
      <c r="D177" s="63">
        <v>1</v>
      </c>
      <c r="E177" s="64">
        <v>1</v>
      </c>
      <c r="F177" s="62">
        <v>1000</v>
      </c>
      <c r="G177" s="62">
        <f t="shared" ref="G177:G182" si="40">D177*F177</f>
        <v>1000</v>
      </c>
      <c r="H177" s="62">
        <f t="shared" ref="H177:H182" si="41">G177*12</f>
        <v>12000</v>
      </c>
    </row>
    <row r="178" spans="2:8" s="9" customFormat="1" x14ac:dyDescent="0.25">
      <c r="B178" s="33"/>
      <c r="C178" s="73" t="s">
        <v>22</v>
      </c>
      <c r="D178" s="63">
        <v>1</v>
      </c>
      <c r="E178" s="64">
        <v>0.65</v>
      </c>
      <c r="F178" s="62">
        <v>650</v>
      </c>
      <c r="G178" s="62">
        <f t="shared" si="40"/>
        <v>650</v>
      </c>
      <c r="H178" s="62">
        <f t="shared" si="41"/>
        <v>7800</v>
      </c>
    </row>
    <row r="179" spans="2:8" s="9" customFormat="1" x14ac:dyDescent="0.25">
      <c r="B179" s="33"/>
      <c r="C179" s="73" t="s">
        <v>4</v>
      </c>
      <c r="D179" s="63">
        <v>3</v>
      </c>
      <c r="E179" s="64">
        <v>0.55000000000000004</v>
      </c>
      <c r="F179" s="62">
        <v>550</v>
      </c>
      <c r="G179" s="62">
        <f t="shared" si="40"/>
        <v>1650</v>
      </c>
      <c r="H179" s="62">
        <f t="shared" si="41"/>
        <v>19800</v>
      </c>
    </row>
    <row r="180" spans="2:8" s="9" customFormat="1" x14ac:dyDescent="0.25">
      <c r="B180" s="33"/>
      <c r="C180" s="73" t="s">
        <v>10</v>
      </c>
      <c r="D180" s="63">
        <v>2</v>
      </c>
      <c r="E180" s="64">
        <v>0.45</v>
      </c>
      <c r="F180" s="62">
        <v>450</v>
      </c>
      <c r="G180" s="62">
        <f t="shared" si="40"/>
        <v>900</v>
      </c>
      <c r="H180" s="62">
        <f t="shared" si="41"/>
        <v>10800</v>
      </c>
    </row>
    <row r="181" spans="2:8" s="9" customFormat="1" x14ac:dyDescent="0.25">
      <c r="B181" s="33"/>
      <c r="C181" s="73" t="s">
        <v>6</v>
      </c>
      <c r="D181" s="63">
        <v>1</v>
      </c>
      <c r="E181" s="64">
        <v>0.7</v>
      </c>
      <c r="F181" s="62">
        <v>700</v>
      </c>
      <c r="G181" s="62">
        <f t="shared" si="40"/>
        <v>700</v>
      </c>
      <c r="H181" s="62">
        <f t="shared" si="41"/>
        <v>8400</v>
      </c>
    </row>
    <row r="182" spans="2:8" s="9" customFormat="1" x14ac:dyDescent="0.25">
      <c r="B182" s="33"/>
      <c r="C182" s="73" t="s">
        <v>8</v>
      </c>
      <c r="D182" s="63">
        <v>1</v>
      </c>
      <c r="E182" s="64">
        <v>0.8</v>
      </c>
      <c r="F182" s="62">
        <v>800</v>
      </c>
      <c r="G182" s="62">
        <f t="shared" si="40"/>
        <v>800</v>
      </c>
      <c r="H182" s="62">
        <f t="shared" si="41"/>
        <v>9600</v>
      </c>
    </row>
    <row r="183" spans="2:8" ht="30" x14ac:dyDescent="0.25">
      <c r="B183" s="34">
        <v>2</v>
      </c>
      <c r="C183" s="75" t="s">
        <v>111</v>
      </c>
      <c r="D183" s="66">
        <f>SUM(D184:D189)</f>
        <v>10</v>
      </c>
      <c r="E183" s="66"/>
      <c r="F183" s="67"/>
      <c r="G183" s="67">
        <f>SUM(G184:G189)</f>
        <v>6750</v>
      </c>
      <c r="H183" s="67">
        <f>SUM(H184:H189)</f>
        <v>81000</v>
      </c>
    </row>
    <row r="184" spans="2:8" s="9" customFormat="1" x14ac:dyDescent="0.25">
      <c r="B184" s="33"/>
      <c r="C184" s="73" t="s">
        <v>88</v>
      </c>
      <c r="D184" s="63">
        <v>1</v>
      </c>
      <c r="E184" s="64">
        <v>1</v>
      </c>
      <c r="F184" s="62">
        <v>1000</v>
      </c>
      <c r="G184" s="62">
        <f t="shared" ref="G184:G189" si="42">D184*F184</f>
        <v>1000</v>
      </c>
      <c r="H184" s="62">
        <f t="shared" ref="H184:H189" si="43">G184*12</f>
        <v>12000</v>
      </c>
    </row>
    <row r="185" spans="2:8" s="9" customFormat="1" x14ac:dyDescent="0.25">
      <c r="B185" s="33"/>
      <c r="C185" s="73" t="s">
        <v>3</v>
      </c>
      <c r="D185" s="63">
        <v>1</v>
      </c>
      <c r="E185" s="64">
        <v>0.65</v>
      </c>
      <c r="F185" s="62">
        <v>650</v>
      </c>
      <c r="G185" s="62">
        <f t="shared" si="42"/>
        <v>650</v>
      </c>
      <c r="H185" s="62">
        <f t="shared" si="43"/>
        <v>7800</v>
      </c>
    </row>
    <row r="186" spans="2:8" s="9" customFormat="1" x14ac:dyDescent="0.25">
      <c r="B186" s="33"/>
      <c r="C186" s="73" t="s">
        <v>4</v>
      </c>
      <c r="D186" s="63">
        <v>2</v>
      </c>
      <c r="E186" s="64">
        <v>0.55000000000000004</v>
      </c>
      <c r="F186" s="62">
        <v>550</v>
      </c>
      <c r="G186" s="62">
        <f t="shared" si="42"/>
        <v>1100</v>
      </c>
      <c r="H186" s="62">
        <f t="shared" si="43"/>
        <v>13200</v>
      </c>
    </row>
    <row r="187" spans="2:8" s="9" customFormat="1" x14ac:dyDescent="0.25">
      <c r="B187" s="33"/>
      <c r="C187" s="73" t="s">
        <v>10</v>
      </c>
      <c r="D187" s="63">
        <v>2</v>
      </c>
      <c r="E187" s="64">
        <v>0.45</v>
      </c>
      <c r="F187" s="62">
        <v>450</v>
      </c>
      <c r="G187" s="62">
        <f t="shared" si="42"/>
        <v>900</v>
      </c>
      <c r="H187" s="62">
        <f t="shared" si="43"/>
        <v>10800</v>
      </c>
    </row>
    <row r="188" spans="2:8" s="9" customFormat="1" x14ac:dyDescent="0.25">
      <c r="B188" s="33"/>
      <c r="C188" s="73" t="s">
        <v>6</v>
      </c>
      <c r="D188" s="63">
        <v>1</v>
      </c>
      <c r="E188" s="64">
        <v>0.7</v>
      </c>
      <c r="F188" s="62">
        <v>700</v>
      </c>
      <c r="G188" s="62">
        <f t="shared" si="42"/>
        <v>700</v>
      </c>
      <c r="H188" s="62">
        <f t="shared" si="43"/>
        <v>8400</v>
      </c>
    </row>
    <row r="189" spans="2:8" s="9" customFormat="1" x14ac:dyDescent="0.25">
      <c r="B189" s="33"/>
      <c r="C189" s="73" t="s">
        <v>8</v>
      </c>
      <c r="D189" s="63">
        <v>3</v>
      </c>
      <c r="E189" s="64">
        <v>0.8</v>
      </c>
      <c r="F189" s="62">
        <v>800</v>
      </c>
      <c r="G189" s="62">
        <f t="shared" si="42"/>
        <v>2400</v>
      </c>
      <c r="H189" s="62">
        <f t="shared" si="43"/>
        <v>28800</v>
      </c>
    </row>
    <row r="190" spans="2:8" x14ac:dyDescent="0.25">
      <c r="B190" s="34">
        <v>3</v>
      </c>
      <c r="C190" s="75" t="s">
        <v>112</v>
      </c>
      <c r="D190" s="66">
        <f>SUM(D191:D196)</f>
        <v>13</v>
      </c>
      <c r="E190" s="66"/>
      <c r="F190" s="67"/>
      <c r="G190" s="67">
        <f>SUM(G191:G196)</f>
        <v>8150</v>
      </c>
      <c r="H190" s="67">
        <f>SUM(H191:H196)</f>
        <v>97800</v>
      </c>
    </row>
    <row r="191" spans="2:8" s="9" customFormat="1" x14ac:dyDescent="0.25">
      <c r="B191" s="33"/>
      <c r="C191" s="73" t="s">
        <v>88</v>
      </c>
      <c r="D191" s="63">
        <v>1</v>
      </c>
      <c r="E191" s="64">
        <v>1</v>
      </c>
      <c r="F191" s="62">
        <v>1000</v>
      </c>
      <c r="G191" s="62">
        <f t="shared" ref="G191:G196" si="44">D191*F191</f>
        <v>1000</v>
      </c>
      <c r="H191" s="62">
        <f t="shared" ref="H191:H196" si="45">G191*12</f>
        <v>12000</v>
      </c>
    </row>
    <row r="192" spans="2:8" s="9" customFormat="1" x14ac:dyDescent="0.25">
      <c r="B192" s="33"/>
      <c r="C192" s="73" t="s">
        <v>3</v>
      </c>
      <c r="D192" s="63">
        <v>2</v>
      </c>
      <c r="E192" s="64">
        <v>0.65</v>
      </c>
      <c r="F192" s="62">
        <v>650</v>
      </c>
      <c r="G192" s="62">
        <f t="shared" si="44"/>
        <v>1300</v>
      </c>
      <c r="H192" s="62">
        <f t="shared" si="45"/>
        <v>15600</v>
      </c>
    </row>
    <row r="193" spans="2:8" s="9" customFormat="1" x14ac:dyDescent="0.25">
      <c r="B193" s="33"/>
      <c r="C193" s="73" t="s">
        <v>4</v>
      </c>
      <c r="D193" s="63">
        <v>4</v>
      </c>
      <c r="E193" s="64">
        <v>0.55000000000000004</v>
      </c>
      <c r="F193" s="62">
        <v>550</v>
      </c>
      <c r="G193" s="62">
        <f t="shared" si="44"/>
        <v>2200</v>
      </c>
      <c r="H193" s="62">
        <f t="shared" si="45"/>
        <v>26400</v>
      </c>
    </row>
    <row r="194" spans="2:8" s="9" customFormat="1" x14ac:dyDescent="0.25">
      <c r="B194" s="33"/>
      <c r="C194" s="73" t="s">
        <v>10</v>
      </c>
      <c r="D194" s="63">
        <v>3</v>
      </c>
      <c r="E194" s="64">
        <v>0.45</v>
      </c>
      <c r="F194" s="62">
        <v>450</v>
      </c>
      <c r="G194" s="62">
        <f t="shared" si="44"/>
        <v>1350</v>
      </c>
      <c r="H194" s="62">
        <f t="shared" si="45"/>
        <v>16200</v>
      </c>
    </row>
    <row r="195" spans="2:8" s="9" customFormat="1" x14ac:dyDescent="0.25">
      <c r="B195" s="33"/>
      <c r="C195" s="73" t="s">
        <v>6</v>
      </c>
      <c r="D195" s="63">
        <v>1</v>
      </c>
      <c r="E195" s="64">
        <v>0.7</v>
      </c>
      <c r="F195" s="62">
        <v>700</v>
      </c>
      <c r="G195" s="62">
        <f t="shared" si="44"/>
        <v>700</v>
      </c>
      <c r="H195" s="62">
        <f t="shared" si="45"/>
        <v>8400</v>
      </c>
    </row>
    <row r="196" spans="2:8" s="9" customFormat="1" x14ac:dyDescent="0.25">
      <c r="B196" s="33"/>
      <c r="C196" s="73" t="s">
        <v>8</v>
      </c>
      <c r="D196" s="63">
        <v>2</v>
      </c>
      <c r="E196" s="64">
        <v>0.8</v>
      </c>
      <c r="F196" s="62">
        <v>800</v>
      </c>
      <c r="G196" s="62">
        <f t="shared" si="44"/>
        <v>1600</v>
      </c>
      <c r="H196" s="62">
        <f t="shared" si="45"/>
        <v>19200</v>
      </c>
    </row>
    <row r="197" spans="2:8" x14ac:dyDescent="0.25">
      <c r="B197" s="34">
        <v>4</v>
      </c>
      <c r="C197" s="75" t="s">
        <v>113</v>
      </c>
      <c r="D197" s="66">
        <f>SUM(D198:D203)</f>
        <v>11</v>
      </c>
      <c r="E197" s="66"/>
      <c r="F197" s="67"/>
      <c r="G197" s="67">
        <f>SUM(G198:G203)</f>
        <v>6950</v>
      </c>
      <c r="H197" s="67">
        <f>SUM(H198:H203)</f>
        <v>83400</v>
      </c>
    </row>
    <row r="198" spans="2:8" s="9" customFormat="1" x14ac:dyDescent="0.25">
      <c r="B198" s="33"/>
      <c r="C198" s="73" t="s">
        <v>88</v>
      </c>
      <c r="D198" s="63">
        <v>1</v>
      </c>
      <c r="E198" s="64">
        <v>1</v>
      </c>
      <c r="F198" s="62">
        <v>1000</v>
      </c>
      <c r="G198" s="62">
        <f t="shared" ref="G198:G203" si="46">D198*F198</f>
        <v>1000</v>
      </c>
      <c r="H198" s="62">
        <f t="shared" ref="H198:H203" si="47">G198*12</f>
        <v>12000</v>
      </c>
    </row>
    <row r="199" spans="2:8" s="9" customFormat="1" x14ac:dyDescent="0.25">
      <c r="B199" s="33"/>
      <c r="C199" s="73" t="s">
        <v>3</v>
      </c>
      <c r="D199" s="63">
        <v>1</v>
      </c>
      <c r="E199" s="64">
        <v>0.65</v>
      </c>
      <c r="F199" s="62">
        <v>650</v>
      </c>
      <c r="G199" s="62">
        <f t="shared" si="46"/>
        <v>650</v>
      </c>
      <c r="H199" s="62">
        <f t="shared" si="47"/>
        <v>7800</v>
      </c>
    </row>
    <row r="200" spans="2:8" s="9" customFormat="1" x14ac:dyDescent="0.25">
      <c r="B200" s="33"/>
      <c r="C200" s="73" t="s">
        <v>4</v>
      </c>
      <c r="D200" s="63">
        <v>3</v>
      </c>
      <c r="E200" s="64">
        <v>0.55000000000000004</v>
      </c>
      <c r="F200" s="62">
        <v>550</v>
      </c>
      <c r="G200" s="62">
        <f t="shared" si="46"/>
        <v>1650</v>
      </c>
      <c r="H200" s="62">
        <f t="shared" si="47"/>
        <v>19800</v>
      </c>
    </row>
    <row r="201" spans="2:8" s="9" customFormat="1" x14ac:dyDescent="0.25">
      <c r="B201" s="33"/>
      <c r="C201" s="73" t="s">
        <v>10</v>
      </c>
      <c r="D201" s="63">
        <v>3</v>
      </c>
      <c r="E201" s="64">
        <v>0.45</v>
      </c>
      <c r="F201" s="62">
        <v>450</v>
      </c>
      <c r="G201" s="62">
        <f t="shared" si="46"/>
        <v>1350</v>
      </c>
      <c r="H201" s="62">
        <f t="shared" si="47"/>
        <v>16200</v>
      </c>
    </row>
    <row r="202" spans="2:8" s="9" customFormat="1" x14ac:dyDescent="0.25">
      <c r="B202" s="33"/>
      <c r="C202" s="73" t="s">
        <v>6</v>
      </c>
      <c r="D202" s="63">
        <v>1</v>
      </c>
      <c r="E202" s="64">
        <v>0.7</v>
      </c>
      <c r="F202" s="62">
        <v>700</v>
      </c>
      <c r="G202" s="62">
        <f t="shared" si="46"/>
        <v>700</v>
      </c>
      <c r="H202" s="62">
        <f t="shared" si="47"/>
        <v>8400</v>
      </c>
    </row>
    <row r="203" spans="2:8" s="9" customFormat="1" x14ac:dyDescent="0.25">
      <c r="B203" s="33"/>
      <c r="C203" s="73" t="s">
        <v>8</v>
      </c>
      <c r="D203" s="63">
        <v>2</v>
      </c>
      <c r="E203" s="64">
        <v>0.8</v>
      </c>
      <c r="F203" s="62">
        <v>800</v>
      </c>
      <c r="G203" s="62">
        <f t="shared" si="46"/>
        <v>1600</v>
      </c>
      <c r="H203" s="62">
        <f t="shared" si="47"/>
        <v>19200</v>
      </c>
    </row>
    <row r="204" spans="2:8" ht="30" x14ac:dyDescent="0.25">
      <c r="B204" s="34">
        <v>5</v>
      </c>
      <c r="C204" s="75" t="s">
        <v>114</v>
      </c>
      <c r="D204" s="66">
        <f>SUM(D205:D210)</f>
        <v>13</v>
      </c>
      <c r="E204" s="66"/>
      <c r="F204" s="67"/>
      <c r="G204" s="67">
        <f>SUM(G205:G210)</f>
        <v>8150</v>
      </c>
      <c r="H204" s="67">
        <f>SUM(H205:H210)</f>
        <v>97800</v>
      </c>
    </row>
    <row r="205" spans="2:8" s="9" customFormat="1" x14ac:dyDescent="0.25">
      <c r="B205" s="33"/>
      <c r="C205" s="73" t="s">
        <v>88</v>
      </c>
      <c r="D205" s="63">
        <v>1</v>
      </c>
      <c r="E205" s="64">
        <v>1</v>
      </c>
      <c r="F205" s="62">
        <v>1000</v>
      </c>
      <c r="G205" s="62">
        <f t="shared" ref="G205:G210" si="48">D205*F205</f>
        <v>1000</v>
      </c>
      <c r="H205" s="62">
        <f t="shared" ref="H205:H210" si="49">G205*12</f>
        <v>12000</v>
      </c>
    </row>
    <row r="206" spans="2:8" s="9" customFormat="1" x14ac:dyDescent="0.25">
      <c r="B206" s="33"/>
      <c r="C206" s="73" t="s">
        <v>3</v>
      </c>
      <c r="D206" s="63">
        <v>2</v>
      </c>
      <c r="E206" s="64">
        <v>0.65</v>
      </c>
      <c r="F206" s="62">
        <v>650</v>
      </c>
      <c r="G206" s="62">
        <f t="shared" si="48"/>
        <v>1300</v>
      </c>
      <c r="H206" s="62">
        <f t="shared" si="49"/>
        <v>15600</v>
      </c>
    </row>
    <row r="207" spans="2:8" s="9" customFormat="1" x14ac:dyDescent="0.25">
      <c r="B207" s="33"/>
      <c r="C207" s="73" t="s">
        <v>4</v>
      </c>
      <c r="D207" s="63">
        <v>4</v>
      </c>
      <c r="E207" s="64">
        <v>0.55000000000000004</v>
      </c>
      <c r="F207" s="62">
        <v>550</v>
      </c>
      <c r="G207" s="62">
        <f t="shared" si="48"/>
        <v>2200</v>
      </c>
      <c r="H207" s="62">
        <f t="shared" si="49"/>
        <v>26400</v>
      </c>
    </row>
    <row r="208" spans="2:8" s="9" customFormat="1" x14ac:dyDescent="0.25">
      <c r="B208" s="33"/>
      <c r="C208" s="73" t="s">
        <v>10</v>
      </c>
      <c r="D208" s="63">
        <v>3</v>
      </c>
      <c r="E208" s="64">
        <v>0.45</v>
      </c>
      <c r="F208" s="62">
        <v>450</v>
      </c>
      <c r="G208" s="62">
        <f t="shared" si="48"/>
        <v>1350</v>
      </c>
      <c r="H208" s="62">
        <f t="shared" si="49"/>
        <v>16200</v>
      </c>
    </row>
    <row r="209" spans="2:8" s="9" customFormat="1" x14ac:dyDescent="0.25">
      <c r="B209" s="33"/>
      <c r="C209" s="73" t="s">
        <v>6</v>
      </c>
      <c r="D209" s="63">
        <v>1</v>
      </c>
      <c r="E209" s="64">
        <v>0.7</v>
      </c>
      <c r="F209" s="62">
        <v>700</v>
      </c>
      <c r="G209" s="62">
        <f t="shared" si="48"/>
        <v>700</v>
      </c>
      <c r="H209" s="62">
        <f t="shared" si="49"/>
        <v>8400</v>
      </c>
    </row>
    <row r="210" spans="2:8" s="9" customFormat="1" x14ac:dyDescent="0.25">
      <c r="B210" s="33"/>
      <c r="C210" s="73" t="s">
        <v>8</v>
      </c>
      <c r="D210" s="63">
        <v>2</v>
      </c>
      <c r="E210" s="64">
        <v>0.8</v>
      </c>
      <c r="F210" s="62">
        <v>800</v>
      </c>
      <c r="G210" s="62">
        <f t="shared" si="48"/>
        <v>1600</v>
      </c>
      <c r="H210" s="62">
        <f t="shared" si="49"/>
        <v>19200</v>
      </c>
    </row>
    <row r="211" spans="2:8" ht="30" x14ac:dyDescent="0.25">
      <c r="B211" s="34">
        <v>6</v>
      </c>
      <c r="C211" s="75" t="s">
        <v>115</v>
      </c>
      <c r="D211" s="66">
        <f>SUM(D212:D217)</f>
        <v>9</v>
      </c>
      <c r="E211" s="66"/>
      <c r="F211" s="67"/>
      <c r="G211" s="67">
        <f>SUM(G212:G217)</f>
        <v>5950</v>
      </c>
      <c r="H211" s="67">
        <f>SUM(H212:H217)</f>
        <v>71400</v>
      </c>
    </row>
    <row r="212" spans="2:8" s="9" customFormat="1" x14ac:dyDescent="0.25">
      <c r="B212" s="33"/>
      <c r="C212" s="73" t="s">
        <v>88</v>
      </c>
      <c r="D212" s="63">
        <v>1</v>
      </c>
      <c r="E212" s="64">
        <v>1</v>
      </c>
      <c r="F212" s="62">
        <v>1000</v>
      </c>
      <c r="G212" s="62">
        <f t="shared" ref="G212:G217" si="50">D212*F212</f>
        <v>1000</v>
      </c>
      <c r="H212" s="62">
        <f t="shared" ref="H212:H217" si="51">G212*12</f>
        <v>12000</v>
      </c>
    </row>
    <row r="213" spans="2:8" s="9" customFormat="1" x14ac:dyDescent="0.25">
      <c r="B213" s="33"/>
      <c r="C213" s="73" t="s">
        <v>3</v>
      </c>
      <c r="D213" s="63">
        <v>1</v>
      </c>
      <c r="E213" s="64">
        <v>0.65</v>
      </c>
      <c r="F213" s="62">
        <v>650</v>
      </c>
      <c r="G213" s="62">
        <f t="shared" si="50"/>
        <v>650</v>
      </c>
      <c r="H213" s="62">
        <f t="shared" si="51"/>
        <v>7800</v>
      </c>
    </row>
    <row r="214" spans="2:8" s="9" customFormat="1" x14ac:dyDescent="0.25">
      <c r="B214" s="33"/>
      <c r="C214" s="73" t="s">
        <v>4</v>
      </c>
      <c r="D214" s="63">
        <v>2</v>
      </c>
      <c r="E214" s="64">
        <v>0.55000000000000004</v>
      </c>
      <c r="F214" s="62">
        <v>550</v>
      </c>
      <c r="G214" s="62">
        <f t="shared" si="50"/>
        <v>1100</v>
      </c>
      <c r="H214" s="62">
        <f t="shared" si="51"/>
        <v>13200</v>
      </c>
    </row>
    <row r="215" spans="2:8" s="9" customFormat="1" x14ac:dyDescent="0.25">
      <c r="B215" s="33"/>
      <c r="C215" s="73" t="s">
        <v>10</v>
      </c>
      <c r="D215" s="63">
        <v>2</v>
      </c>
      <c r="E215" s="64">
        <v>0.45</v>
      </c>
      <c r="F215" s="62">
        <v>450</v>
      </c>
      <c r="G215" s="62">
        <f t="shared" si="50"/>
        <v>900</v>
      </c>
      <c r="H215" s="62">
        <f t="shared" si="51"/>
        <v>10800</v>
      </c>
    </row>
    <row r="216" spans="2:8" s="9" customFormat="1" x14ac:dyDescent="0.25">
      <c r="B216" s="33"/>
      <c r="C216" s="73" t="s">
        <v>6</v>
      </c>
      <c r="D216" s="63">
        <v>1</v>
      </c>
      <c r="E216" s="64">
        <v>0.7</v>
      </c>
      <c r="F216" s="62">
        <v>700</v>
      </c>
      <c r="G216" s="62">
        <f t="shared" si="50"/>
        <v>700</v>
      </c>
      <c r="H216" s="62">
        <f t="shared" si="51"/>
        <v>8400</v>
      </c>
    </row>
    <row r="217" spans="2:8" s="9" customFormat="1" x14ac:dyDescent="0.25">
      <c r="B217" s="33"/>
      <c r="C217" s="73" t="s">
        <v>8</v>
      </c>
      <c r="D217" s="63">
        <v>2</v>
      </c>
      <c r="E217" s="64">
        <v>0.8</v>
      </c>
      <c r="F217" s="62">
        <v>800</v>
      </c>
      <c r="G217" s="62">
        <f t="shared" si="50"/>
        <v>1600</v>
      </c>
      <c r="H217" s="62">
        <f t="shared" si="51"/>
        <v>19200</v>
      </c>
    </row>
    <row r="218" spans="2:8" x14ac:dyDescent="0.25">
      <c r="B218" s="34">
        <v>7</v>
      </c>
      <c r="C218" s="75" t="s">
        <v>116</v>
      </c>
      <c r="D218" s="66">
        <f>SUM(D219:D224)</f>
        <v>6</v>
      </c>
      <c r="E218" s="66"/>
      <c r="F218" s="67"/>
      <c r="G218" s="67">
        <f>SUM(G219:G224)</f>
        <v>4150</v>
      </c>
      <c r="H218" s="67">
        <f>SUM(H219:H224)</f>
        <v>49800</v>
      </c>
    </row>
    <row r="219" spans="2:8" s="9" customFormat="1" x14ac:dyDescent="0.25">
      <c r="B219" s="33"/>
      <c r="C219" s="73" t="s">
        <v>88</v>
      </c>
      <c r="D219" s="63">
        <v>1</v>
      </c>
      <c r="E219" s="64">
        <v>1</v>
      </c>
      <c r="F219" s="62">
        <v>1000</v>
      </c>
      <c r="G219" s="62">
        <f t="shared" ref="G219:G224" si="52">D219*F219</f>
        <v>1000</v>
      </c>
      <c r="H219" s="62">
        <f t="shared" ref="H219:H224" si="53">G219*12</f>
        <v>12000</v>
      </c>
    </row>
    <row r="220" spans="2:8" s="9" customFormat="1" x14ac:dyDescent="0.25">
      <c r="B220" s="33"/>
      <c r="C220" s="73" t="s">
        <v>3</v>
      </c>
      <c r="D220" s="63">
        <v>1</v>
      </c>
      <c r="E220" s="64">
        <v>0.65</v>
      </c>
      <c r="F220" s="62">
        <v>650</v>
      </c>
      <c r="G220" s="62">
        <f t="shared" si="52"/>
        <v>650</v>
      </c>
      <c r="H220" s="62">
        <f t="shared" si="53"/>
        <v>7800</v>
      </c>
    </row>
    <row r="221" spans="2:8" s="9" customFormat="1" x14ac:dyDescent="0.25">
      <c r="B221" s="33"/>
      <c r="C221" s="73" t="s">
        <v>4</v>
      </c>
      <c r="D221" s="63">
        <v>1</v>
      </c>
      <c r="E221" s="64">
        <v>0.55000000000000004</v>
      </c>
      <c r="F221" s="62">
        <v>550</v>
      </c>
      <c r="G221" s="62">
        <f t="shared" si="52"/>
        <v>550</v>
      </c>
      <c r="H221" s="62">
        <f t="shared" si="53"/>
        <v>6600</v>
      </c>
    </row>
    <row r="222" spans="2:8" s="9" customFormat="1" x14ac:dyDescent="0.25">
      <c r="B222" s="33"/>
      <c r="C222" s="73" t="s">
        <v>10</v>
      </c>
      <c r="D222" s="63">
        <v>1</v>
      </c>
      <c r="E222" s="64">
        <v>0.45</v>
      </c>
      <c r="F222" s="62">
        <v>450</v>
      </c>
      <c r="G222" s="62">
        <f t="shared" si="52"/>
        <v>450</v>
      </c>
      <c r="H222" s="62">
        <f t="shared" si="53"/>
        <v>5400</v>
      </c>
    </row>
    <row r="223" spans="2:8" s="9" customFormat="1" x14ac:dyDescent="0.25">
      <c r="B223" s="33"/>
      <c r="C223" s="73" t="s">
        <v>6</v>
      </c>
      <c r="D223" s="63">
        <v>1</v>
      </c>
      <c r="E223" s="64">
        <v>0.7</v>
      </c>
      <c r="F223" s="62">
        <v>700</v>
      </c>
      <c r="G223" s="62">
        <f t="shared" si="52"/>
        <v>700</v>
      </c>
      <c r="H223" s="62">
        <f t="shared" si="53"/>
        <v>8400</v>
      </c>
    </row>
    <row r="224" spans="2:8" s="9" customFormat="1" x14ac:dyDescent="0.25">
      <c r="B224" s="33"/>
      <c r="C224" s="73" t="s">
        <v>8</v>
      </c>
      <c r="D224" s="63">
        <v>1</v>
      </c>
      <c r="E224" s="64">
        <v>0.8</v>
      </c>
      <c r="F224" s="62">
        <v>800</v>
      </c>
      <c r="G224" s="62">
        <f t="shared" si="52"/>
        <v>800</v>
      </c>
      <c r="H224" s="62">
        <f t="shared" si="53"/>
        <v>9600</v>
      </c>
    </row>
    <row r="225" spans="2:8" x14ac:dyDescent="0.25">
      <c r="B225" s="34">
        <v>8</v>
      </c>
      <c r="C225" s="75" t="s">
        <v>117</v>
      </c>
      <c r="D225" s="66">
        <f>SUM(D226:D231)</f>
        <v>11</v>
      </c>
      <c r="E225" s="66"/>
      <c r="F225" s="67"/>
      <c r="G225" s="67">
        <f>SUM(G226:G231)</f>
        <v>6950</v>
      </c>
      <c r="H225" s="67">
        <f>SUM(H226:H231)</f>
        <v>83400</v>
      </c>
    </row>
    <row r="226" spans="2:8" s="9" customFormat="1" x14ac:dyDescent="0.25">
      <c r="B226" s="33"/>
      <c r="C226" s="73" t="s">
        <v>118</v>
      </c>
      <c r="D226" s="63">
        <v>1</v>
      </c>
      <c r="E226" s="64">
        <v>1</v>
      </c>
      <c r="F226" s="62">
        <v>1000</v>
      </c>
      <c r="G226" s="62">
        <f t="shared" ref="G226:G231" si="54">D226*F226</f>
        <v>1000</v>
      </c>
      <c r="H226" s="62">
        <f t="shared" ref="H226:H231" si="55">G226*12</f>
        <v>12000</v>
      </c>
    </row>
    <row r="227" spans="2:8" s="9" customFormat="1" x14ac:dyDescent="0.25">
      <c r="B227" s="33"/>
      <c r="C227" s="73" t="s">
        <v>3</v>
      </c>
      <c r="D227" s="63">
        <v>1</v>
      </c>
      <c r="E227" s="64">
        <v>0.65</v>
      </c>
      <c r="F227" s="62">
        <v>650</v>
      </c>
      <c r="G227" s="62">
        <f t="shared" si="54"/>
        <v>650</v>
      </c>
      <c r="H227" s="62">
        <f t="shared" si="55"/>
        <v>7800</v>
      </c>
    </row>
    <row r="228" spans="2:8" s="9" customFormat="1" x14ac:dyDescent="0.25">
      <c r="B228" s="33"/>
      <c r="C228" s="73" t="s">
        <v>4</v>
      </c>
      <c r="D228" s="63">
        <v>3</v>
      </c>
      <c r="E228" s="64">
        <v>0.55000000000000004</v>
      </c>
      <c r="F228" s="62">
        <v>550</v>
      </c>
      <c r="G228" s="62">
        <f t="shared" si="54"/>
        <v>1650</v>
      </c>
      <c r="H228" s="62">
        <f t="shared" si="55"/>
        <v>19800</v>
      </c>
    </row>
    <row r="229" spans="2:8" s="9" customFormat="1" x14ac:dyDescent="0.25">
      <c r="B229" s="33"/>
      <c r="C229" s="73" t="s">
        <v>10</v>
      </c>
      <c r="D229" s="63">
        <v>3</v>
      </c>
      <c r="E229" s="64">
        <v>0.45</v>
      </c>
      <c r="F229" s="62">
        <v>450</v>
      </c>
      <c r="G229" s="62">
        <f t="shared" si="54"/>
        <v>1350</v>
      </c>
      <c r="H229" s="62">
        <f t="shared" si="55"/>
        <v>16200</v>
      </c>
    </row>
    <row r="230" spans="2:8" s="9" customFormat="1" x14ac:dyDescent="0.25">
      <c r="B230" s="33"/>
      <c r="C230" s="73" t="s">
        <v>6</v>
      </c>
      <c r="D230" s="63">
        <v>1</v>
      </c>
      <c r="E230" s="64">
        <v>0.7</v>
      </c>
      <c r="F230" s="62">
        <v>700</v>
      </c>
      <c r="G230" s="62">
        <f t="shared" si="54"/>
        <v>700</v>
      </c>
      <c r="H230" s="62">
        <f t="shared" si="55"/>
        <v>8400</v>
      </c>
    </row>
    <row r="231" spans="2:8" s="9" customFormat="1" x14ac:dyDescent="0.25">
      <c r="B231" s="33"/>
      <c r="C231" s="73" t="s">
        <v>8</v>
      </c>
      <c r="D231" s="63">
        <v>2</v>
      </c>
      <c r="E231" s="64">
        <v>0.8</v>
      </c>
      <c r="F231" s="62">
        <v>800</v>
      </c>
      <c r="G231" s="62">
        <f t="shared" si="54"/>
        <v>1600</v>
      </c>
      <c r="H231" s="62">
        <f t="shared" si="55"/>
        <v>19200</v>
      </c>
    </row>
    <row r="232" spans="2:8" ht="36" customHeight="1" x14ac:dyDescent="0.25">
      <c r="B232" s="47" t="s">
        <v>200</v>
      </c>
      <c r="C232" s="71" t="s">
        <v>119</v>
      </c>
      <c r="D232" s="47">
        <f>SUM(D233:D245)</f>
        <v>47</v>
      </c>
      <c r="E232" s="47"/>
      <c r="F232" s="59"/>
      <c r="G232" s="59">
        <f>SUM(G233:G245)</f>
        <v>36900</v>
      </c>
      <c r="H232" s="59">
        <f>SUM(H233:H245)</f>
        <v>442800</v>
      </c>
    </row>
    <row r="233" spans="2:8" s="9" customFormat="1" x14ac:dyDescent="0.25">
      <c r="B233" s="33"/>
      <c r="C233" s="73" t="s">
        <v>83</v>
      </c>
      <c r="D233" s="63">
        <v>1</v>
      </c>
      <c r="E233" s="64">
        <v>1.8</v>
      </c>
      <c r="F233" s="62">
        <v>1800</v>
      </c>
      <c r="G233" s="62">
        <f t="shared" ref="G233:G245" si="56">D233*F233</f>
        <v>1800</v>
      </c>
      <c r="H233" s="62">
        <f t="shared" ref="H233:H245" si="57">G233*12</f>
        <v>21600</v>
      </c>
    </row>
    <row r="234" spans="2:8" s="9" customFormat="1" x14ac:dyDescent="0.25">
      <c r="B234" s="33"/>
      <c r="C234" s="73" t="s">
        <v>2</v>
      </c>
      <c r="D234" s="63">
        <v>3</v>
      </c>
      <c r="E234" s="64">
        <v>1.3</v>
      </c>
      <c r="F234" s="62">
        <v>1300</v>
      </c>
      <c r="G234" s="62">
        <f t="shared" si="56"/>
        <v>3900</v>
      </c>
      <c r="H234" s="62">
        <f t="shared" si="57"/>
        <v>46800</v>
      </c>
    </row>
    <row r="235" spans="2:8" s="9" customFormat="1" x14ac:dyDescent="0.25">
      <c r="B235" s="33"/>
      <c r="C235" s="72" t="s">
        <v>84</v>
      </c>
      <c r="D235" s="63">
        <v>1</v>
      </c>
      <c r="E235" s="64">
        <v>0.7</v>
      </c>
      <c r="F235" s="62">
        <v>700</v>
      </c>
      <c r="G235" s="62">
        <f t="shared" si="56"/>
        <v>700</v>
      </c>
      <c r="H235" s="62">
        <f t="shared" si="57"/>
        <v>8400</v>
      </c>
    </row>
    <row r="236" spans="2:8" s="9" customFormat="1" x14ac:dyDescent="0.25">
      <c r="B236" s="33"/>
      <c r="C236" s="73" t="s">
        <v>13</v>
      </c>
      <c r="D236" s="63">
        <v>1</v>
      </c>
      <c r="E236" s="64">
        <v>0.8</v>
      </c>
      <c r="F236" s="62">
        <v>800</v>
      </c>
      <c r="G236" s="62">
        <f t="shared" si="56"/>
        <v>800</v>
      </c>
      <c r="H236" s="62">
        <f t="shared" si="57"/>
        <v>9600</v>
      </c>
    </row>
    <row r="237" spans="2:8" s="9" customFormat="1" x14ac:dyDescent="0.25">
      <c r="B237" s="33"/>
      <c r="C237" s="74" t="s">
        <v>11</v>
      </c>
      <c r="D237" s="63">
        <v>1</v>
      </c>
      <c r="E237" s="64">
        <v>0.8</v>
      </c>
      <c r="F237" s="62">
        <v>800</v>
      </c>
      <c r="G237" s="62">
        <f t="shared" si="56"/>
        <v>800</v>
      </c>
      <c r="H237" s="62">
        <f t="shared" si="57"/>
        <v>9600</v>
      </c>
    </row>
    <row r="238" spans="2:8" s="9" customFormat="1" x14ac:dyDescent="0.25">
      <c r="B238" s="33"/>
      <c r="C238" s="72" t="s">
        <v>85</v>
      </c>
      <c r="D238" s="63">
        <v>6</v>
      </c>
      <c r="E238" s="64">
        <v>1</v>
      </c>
      <c r="F238" s="62">
        <v>1000</v>
      </c>
      <c r="G238" s="62">
        <f t="shared" si="56"/>
        <v>6000</v>
      </c>
      <c r="H238" s="62">
        <f t="shared" si="57"/>
        <v>72000</v>
      </c>
    </row>
    <row r="239" spans="2:8" s="9" customFormat="1" x14ac:dyDescent="0.25">
      <c r="B239" s="33"/>
      <c r="C239" s="72" t="s">
        <v>101</v>
      </c>
      <c r="D239" s="63">
        <v>1</v>
      </c>
      <c r="E239" s="64">
        <v>0.8</v>
      </c>
      <c r="F239" s="62">
        <v>800</v>
      </c>
      <c r="G239" s="62">
        <f t="shared" si="56"/>
        <v>800</v>
      </c>
      <c r="H239" s="62">
        <f t="shared" si="57"/>
        <v>9600</v>
      </c>
    </row>
    <row r="240" spans="2:8" s="9" customFormat="1" x14ac:dyDescent="0.25">
      <c r="B240" s="33"/>
      <c r="C240" s="72" t="s">
        <v>102</v>
      </c>
      <c r="D240" s="63">
        <v>1</v>
      </c>
      <c r="E240" s="64">
        <v>0.9</v>
      </c>
      <c r="F240" s="62">
        <v>900</v>
      </c>
      <c r="G240" s="62">
        <f t="shared" si="56"/>
        <v>900</v>
      </c>
      <c r="H240" s="62">
        <f t="shared" si="57"/>
        <v>10800</v>
      </c>
    </row>
    <row r="241" spans="2:8" s="9" customFormat="1" x14ac:dyDescent="0.25">
      <c r="B241" s="33"/>
      <c r="C241" s="73" t="s">
        <v>3</v>
      </c>
      <c r="D241" s="63">
        <v>3</v>
      </c>
      <c r="E241" s="64">
        <v>0.7</v>
      </c>
      <c r="F241" s="62">
        <v>700</v>
      </c>
      <c r="G241" s="62">
        <f t="shared" si="56"/>
        <v>2100</v>
      </c>
      <c r="H241" s="62">
        <f t="shared" si="57"/>
        <v>25200</v>
      </c>
    </row>
    <row r="242" spans="2:8" s="9" customFormat="1" x14ac:dyDescent="0.25">
      <c r="B242" s="33"/>
      <c r="C242" s="73" t="s">
        <v>89</v>
      </c>
      <c r="D242" s="63">
        <v>5</v>
      </c>
      <c r="E242" s="64">
        <v>0.6</v>
      </c>
      <c r="F242" s="62">
        <v>600</v>
      </c>
      <c r="G242" s="62">
        <f t="shared" si="56"/>
        <v>3000</v>
      </c>
      <c r="H242" s="62">
        <f t="shared" si="57"/>
        <v>36000</v>
      </c>
    </row>
    <row r="243" spans="2:8" s="9" customFormat="1" x14ac:dyDescent="0.25">
      <c r="B243" s="33"/>
      <c r="C243" s="73" t="s">
        <v>10</v>
      </c>
      <c r="D243" s="63">
        <v>11</v>
      </c>
      <c r="E243" s="64">
        <v>0.5</v>
      </c>
      <c r="F243" s="62">
        <v>500</v>
      </c>
      <c r="G243" s="62">
        <f t="shared" si="56"/>
        <v>5500</v>
      </c>
      <c r="H243" s="62">
        <f t="shared" si="57"/>
        <v>66000</v>
      </c>
    </row>
    <row r="244" spans="2:8" s="9" customFormat="1" x14ac:dyDescent="0.25">
      <c r="B244" s="33"/>
      <c r="C244" s="74" t="s">
        <v>7</v>
      </c>
      <c r="D244" s="63">
        <v>1</v>
      </c>
      <c r="E244" s="64">
        <v>1</v>
      </c>
      <c r="F244" s="62">
        <v>1000</v>
      </c>
      <c r="G244" s="62">
        <f t="shared" si="56"/>
        <v>1000</v>
      </c>
      <c r="H244" s="62">
        <f t="shared" si="57"/>
        <v>12000</v>
      </c>
    </row>
    <row r="245" spans="2:8" s="9" customFormat="1" x14ac:dyDescent="0.25">
      <c r="B245" s="33"/>
      <c r="C245" s="73" t="s">
        <v>8</v>
      </c>
      <c r="D245" s="63">
        <v>12</v>
      </c>
      <c r="E245" s="64">
        <v>0.8</v>
      </c>
      <c r="F245" s="62">
        <v>800</v>
      </c>
      <c r="G245" s="62">
        <f t="shared" si="56"/>
        <v>9600</v>
      </c>
      <c r="H245" s="62">
        <f t="shared" si="57"/>
        <v>115200</v>
      </c>
    </row>
    <row r="246" spans="2:8" x14ac:dyDescent="0.25">
      <c r="B246" s="34">
        <v>1</v>
      </c>
      <c r="C246" s="75" t="s">
        <v>120</v>
      </c>
      <c r="D246" s="66">
        <f>SUM(D247:D252)</f>
        <v>11</v>
      </c>
      <c r="E246" s="66"/>
      <c r="F246" s="67"/>
      <c r="G246" s="67">
        <f>SUM(G247:G252)</f>
        <v>7050</v>
      </c>
      <c r="H246" s="67">
        <f>SUM(H247:H252)</f>
        <v>84600</v>
      </c>
    </row>
    <row r="247" spans="2:8" s="9" customFormat="1" x14ac:dyDescent="0.25">
      <c r="B247" s="33"/>
      <c r="C247" s="73" t="s">
        <v>88</v>
      </c>
      <c r="D247" s="63">
        <v>1</v>
      </c>
      <c r="E247" s="64">
        <v>1</v>
      </c>
      <c r="F247" s="62">
        <v>1000</v>
      </c>
      <c r="G247" s="62">
        <f t="shared" ref="G247:G252" si="58">D247*F247</f>
        <v>1000</v>
      </c>
      <c r="H247" s="62">
        <f t="shared" ref="H247:H252" si="59">G247*12</f>
        <v>12000</v>
      </c>
    </row>
    <row r="248" spans="2:8" s="9" customFormat="1" x14ac:dyDescent="0.25">
      <c r="B248" s="33"/>
      <c r="C248" s="73" t="s">
        <v>3</v>
      </c>
      <c r="D248" s="63">
        <v>1</v>
      </c>
      <c r="E248" s="64">
        <v>0.65</v>
      </c>
      <c r="F248" s="62">
        <v>650</v>
      </c>
      <c r="G248" s="62">
        <f t="shared" si="58"/>
        <v>650</v>
      </c>
      <c r="H248" s="62">
        <f t="shared" si="59"/>
        <v>7800</v>
      </c>
    </row>
    <row r="249" spans="2:8" s="9" customFormat="1" x14ac:dyDescent="0.25">
      <c r="B249" s="33"/>
      <c r="C249" s="73" t="s">
        <v>4</v>
      </c>
      <c r="D249" s="63">
        <v>4</v>
      </c>
      <c r="E249" s="64">
        <v>0.55000000000000004</v>
      </c>
      <c r="F249" s="62">
        <v>550</v>
      </c>
      <c r="G249" s="62">
        <f t="shared" si="58"/>
        <v>2200</v>
      </c>
      <c r="H249" s="62">
        <f t="shared" si="59"/>
        <v>26400</v>
      </c>
    </row>
    <row r="250" spans="2:8" s="9" customFormat="1" x14ac:dyDescent="0.25">
      <c r="B250" s="33"/>
      <c r="C250" s="73" t="s">
        <v>10</v>
      </c>
      <c r="D250" s="63">
        <v>2</v>
      </c>
      <c r="E250" s="64">
        <v>0.45</v>
      </c>
      <c r="F250" s="62">
        <v>450</v>
      </c>
      <c r="G250" s="62">
        <f t="shared" si="58"/>
        <v>900</v>
      </c>
      <c r="H250" s="62">
        <f t="shared" si="59"/>
        <v>10800</v>
      </c>
    </row>
    <row r="251" spans="2:8" s="9" customFormat="1" x14ac:dyDescent="0.25">
      <c r="B251" s="33"/>
      <c r="C251" s="73" t="s">
        <v>6</v>
      </c>
      <c r="D251" s="63">
        <v>1</v>
      </c>
      <c r="E251" s="64">
        <v>0.7</v>
      </c>
      <c r="F251" s="62">
        <v>700</v>
      </c>
      <c r="G251" s="62">
        <f t="shared" si="58"/>
        <v>700</v>
      </c>
      <c r="H251" s="62">
        <f t="shared" si="59"/>
        <v>8400</v>
      </c>
    </row>
    <row r="252" spans="2:8" s="9" customFormat="1" x14ac:dyDescent="0.25">
      <c r="B252" s="33"/>
      <c r="C252" s="73" t="s">
        <v>8</v>
      </c>
      <c r="D252" s="63">
        <v>2</v>
      </c>
      <c r="E252" s="64">
        <v>0.8</v>
      </c>
      <c r="F252" s="62">
        <v>800</v>
      </c>
      <c r="G252" s="62">
        <f t="shared" si="58"/>
        <v>1600</v>
      </c>
      <c r="H252" s="62">
        <f t="shared" si="59"/>
        <v>19200</v>
      </c>
    </row>
    <row r="253" spans="2:8" x14ac:dyDescent="0.25">
      <c r="B253" s="34">
        <v>2</v>
      </c>
      <c r="C253" s="75" t="s">
        <v>121</v>
      </c>
      <c r="D253" s="66">
        <f>SUM(D254:D259)</f>
        <v>9</v>
      </c>
      <c r="E253" s="66"/>
      <c r="F253" s="67"/>
      <c r="G253" s="67">
        <f>SUM(G254:G259)</f>
        <v>6050</v>
      </c>
      <c r="H253" s="67">
        <f>SUM(H254:H259)</f>
        <v>72600</v>
      </c>
    </row>
    <row r="254" spans="2:8" s="9" customFormat="1" x14ac:dyDescent="0.25">
      <c r="B254" s="33"/>
      <c r="C254" s="73" t="s">
        <v>88</v>
      </c>
      <c r="D254" s="63">
        <v>1</v>
      </c>
      <c r="E254" s="64">
        <v>1</v>
      </c>
      <c r="F254" s="62">
        <v>1000</v>
      </c>
      <c r="G254" s="62">
        <f t="shared" ref="G254:G259" si="60">D254*F254</f>
        <v>1000</v>
      </c>
      <c r="H254" s="62">
        <f t="shared" ref="H254:H259" si="61">G254*12</f>
        <v>12000</v>
      </c>
    </row>
    <row r="255" spans="2:8" s="9" customFormat="1" x14ac:dyDescent="0.25">
      <c r="B255" s="33"/>
      <c r="C255" s="73" t="s">
        <v>3</v>
      </c>
      <c r="D255" s="63">
        <v>1</v>
      </c>
      <c r="E255" s="64">
        <v>0.65</v>
      </c>
      <c r="F255" s="62">
        <v>650</v>
      </c>
      <c r="G255" s="62">
        <f t="shared" si="60"/>
        <v>650</v>
      </c>
      <c r="H255" s="62">
        <f t="shared" si="61"/>
        <v>7800</v>
      </c>
    </row>
    <row r="256" spans="2:8" s="9" customFormat="1" x14ac:dyDescent="0.25">
      <c r="B256" s="33"/>
      <c r="C256" s="73" t="s">
        <v>4</v>
      </c>
      <c r="D256" s="63">
        <v>3</v>
      </c>
      <c r="E256" s="64">
        <v>0.55000000000000004</v>
      </c>
      <c r="F256" s="62">
        <v>550</v>
      </c>
      <c r="G256" s="62">
        <f t="shared" si="60"/>
        <v>1650</v>
      </c>
      <c r="H256" s="62">
        <f t="shared" si="61"/>
        <v>19800</v>
      </c>
    </row>
    <row r="257" spans="2:8" s="9" customFormat="1" x14ac:dyDescent="0.25">
      <c r="B257" s="33"/>
      <c r="C257" s="73" t="s">
        <v>10</v>
      </c>
      <c r="D257" s="63">
        <v>1</v>
      </c>
      <c r="E257" s="64">
        <v>0.45</v>
      </c>
      <c r="F257" s="62">
        <v>450</v>
      </c>
      <c r="G257" s="62">
        <f t="shared" si="60"/>
        <v>450</v>
      </c>
      <c r="H257" s="62">
        <f t="shared" si="61"/>
        <v>5400</v>
      </c>
    </row>
    <row r="258" spans="2:8" s="9" customFormat="1" x14ac:dyDescent="0.25">
      <c r="B258" s="33"/>
      <c r="C258" s="73" t="s">
        <v>6</v>
      </c>
      <c r="D258" s="63">
        <v>1</v>
      </c>
      <c r="E258" s="64">
        <v>0.7</v>
      </c>
      <c r="F258" s="62">
        <v>700</v>
      </c>
      <c r="G258" s="62">
        <f t="shared" si="60"/>
        <v>700</v>
      </c>
      <c r="H258" s="62">
        <f t="shared" si="61"/>
        <v>8400</v>
      </c>
    </row>
    <row r="259" spans="2:8" s="9" customFormat="1" x14ac:dyDescent="0.25">
      <c r="B259" s="33"/>
      <c r="C259" s="73" t="s">
        <v>8</v>
      </c>
      <c r="D259" s="63">
        <v>2</v>
      </c>
      <c r="E259" s="64">
        <v>0.8</v>
      </c>
      <c r="F259" s="62">
        <v>800</v>
      </c>
      <c r="G259" s="62">
        <f t="shared" si="60"/>
        <v>1600</v>
      </c>
      <c r="H259" s="62">
        <f t="shared" si="61"/>
        <v>19200</v>
      </c>
    </row>
    <row r="260" spans="2:8" ht="30" x14ac:dyDescent="0.25">
      <c r="B260" s="34">
        <v>3</v>
      </c>
      <c r="C260" s="75" t="s">
        <v>122</v>
      </c>
      <c r="D260" s="66">
        <f>SUM(D261:D266)</f>
        <v>13</v>
      </c>
      <c r="E260" s="66"/>
      <c r="F260" s="67"/>
      <c r="G260" s="67">
        <f>SUM(G261:G266)</f>
        <v>8550</v>
      </c>
      <c r="H260" s="67">
        <f>SUM(H261:H266)</f>
        <v>102600</v>
      </c>
    </row>
    <row r="261" spans="2:8" s="9" customFormat="1" x14ac:dyDescent="0.25">
      <c r="B261" s="33"/>
      <c r="C261" s="73" t="s">
        <v>88</v>
      </c>
      <c r="D261" s="63">
        <v>1</v>
      </c>
      <c r="E261" s="64">
        <v>1</v>
      </c>
      <c r="F261" s="62">
        <v>1000</v>
      </c>
      <c r="G261" s="62">
        <f t="shared" ref="G261:G266" si="62">D261*F261</f>
        <v>1000</v>
      </c>
      <c r="H261" s="62">
        <f t="shared" ref="H261:H266" si="63">G261*12</f>
        <v>12000</v>
      </c>
    </row>
    <row r="262" spans="2:8" s="9" customFormat="1" x14ac:dyDescent="0.25">
      <c r="B262" s="33"/>
      <c r="C262" s="73" t="s">
        <v>3</v>
      </c>
      <c r="D262" s="63">
        <v>1</v>
      </c>
      <c r="E262" s="64">
        <v>0.65</v>
      </c>
      <c r="F262" s="62">
        <v>650</v>
      </c>
      <c r="G262" s="62">
        <f t="shared" si="62"/>
        <v>650</v>
      </c>
      <c r="H262" s="62">
        <f t="shared" si="63"/>
        <v>7800</v>
      </c>
    </row>
    <row r="263" spans="2:8" s="9" customFormat="1" x14ac:dyDescent="0.25">
      <c r="B263" s="33"/>
      <c r="C263" s="73" t="s">
        <v>4</v>
      </c>
      <c r="D263" s="63">
        <v>3</v>
      </c>
      <c r="E263" s="64">
        <v>0.55000000000000004</v>
      </c>
      <c r="F263" s="62">
        <v>550</v>
      </c>
      <c r="G263" s="62">
        <f t="shared" si="62"/>
        <v>1650</v>
      </c>
      <c r="H263" s="62">
        <f t="shared" si="63"/>
        <v>19800</v>
      </c>
    </row>
    <row r="264" spans="2:8" s="9" customFormat="1" x14ac:dyDescent="0.25">
      <c r="B264" s="33"/>
      <c r="C264" s="73" t="s">
        <v>10</v>
      </c>
      <c r="D264" s="63">
        <v>3</v>
      </c>
      <c r="E264" s="64">
        <v>0.45</v>
      </c>
      <c r="F264" s="62">
        <v>450</v>
      </c>
      <c r="G264" s="62">
        <f t="shared" si="62"/>
        <v>1350</v>
      </c>
      <c r="H264" s="62">
        <f t="shared" si="63"/>
        <v>16200</v>
      </c>
    </row>
    <row r="265" spans="2:8" s="9" customFormat="1" x14ac:dyDescent="0.25">
      <c r="B265" s="33"/>
      <c r="C265" s="73" t="s">
        <v>6</v>
      </c>
      <c r="D265" s="63">
        <v>1</v>
      </c>
      <c r="E265" s="64">
        <v>0.7</v>
      </c>
      <c r="F265" s="62">
        <v>700</v>
      </c>
      <c r="G265" s="62">
        <f t="shared" si="62"/>
        <v>700</v>
      </c>
      <c r="H265" s="62">
        <f t="shared" si="63"/>
        <v>8400</v>
      </c>
    </row>
    <row r="266" spans="2:8" s="9" customFormat="1" x14ac:dyDescent="0.25">
      <c r="B266" s="33"/>
      <c r="C266" s="73" t="s">
        <v>8</v>
      </c>
      <c r="D266" s="63">
        <v>4</v>
      </c>
      <c r="E266" s="64">
        <v>0.8</v>
      </c>
      <c r="F266" s="62">
        <v>800</v>
      </c>
      <c r="G266" s="62">
        <f t="shared" si="62"/>
        <v>3200</v>
      </c>
      <c r="H266" s="62">
        <f t="shared" si="63"/>
        <v>38400</v>
      </c>
    </row>
    <row r="267" spans="2:8" x14ac:dyDescent="0.25">
      <c r="B267" s="34">
        <v>4</v>
      </c>
      <c r="C267" s="75" t="s">
        <v>123</v>
      </c>
      <c r="D267" s="66">
        <f>SUM(D268:D273)</f>
        <v>14</v>
      </c>
      <c r="E267" s="66"/>
      <c r="F267" s="67"/>
      <c r="G267" s="67">
        <f>SUM(G268:G273)</f>
        <v>9300</v>
      </c>
      <c r="H267" s="67">
        <f>SUM(H268:H273)</f>
        <v>111600</v>
      </c>
    </row>
    <row r="268" spans="2:8" s="9" customFormat="1" x14ac:dyDescent="0.25">
      <c r="B268" s="33"/>
      <c r="C268" s="73" t="s">
        <v>88</v>
      </c>
      <c r="D268" s="63">
        <v>1</v>
      </c>
      <c r="E268" s="64">
        <v>1</v>
      </c>
      <c r="F268" s="62">
        <v>1000</v>
      </c>
      <c r="G268" s="62">
        <f t="shared" ref="G268:G273" si="64">D268*F268</f>
        <v>1000</v>
      </c>
      <c r="H268" s="62">
        <f t="shared" ref="H268:H273" si="65">G268*12</f>
        <v>12000</v>
      </c>
    </row>
    <row r="269" spans="2:8" s="9" customFormat="1" x14ac:dyDescent="0.25">
      <c r="B269" s="33"/>
      <c r="C269" s="73" t="s">
        <v>3</v>
      </c>
      <c r="D269" s="63">
        <v>2</v>
      </c>
      <c r="E269" s="64">
        <v>0.65</v>
      </c>
      <c r="F269" s="62">
        <v>650</v>
      </c>
      <c r="G269" s="62">
        <f t="shared" si="64"/>
        <v>1300</v>
      </c>
      <c r="H269" s="62">
        <f t="shared" si="65"/>
        <v>15600</v>
      </c>
    </row>
    <row r="270" spans="2:8" s="9" customFormat="1" x14ac:dyDescent="0.25">
      <c r="B270" s="33"/>
      <c r="C270" s="73" t="s">
        <v>4</v>
      </c>
      <c r="D270" s="63">
        <v>4</v>
      </c>
      <c r="E270" s="64">
        <v>0.55000000000000004</v>
      </c>
      <c r="F270" s="62">
        <v>550</v>
      </c>
      <c r="G270" s="62">
        <f t="shared" si="64"/>
        <v>2200</v>
      </c>
      <c r="H270" s="62">
        <f t="shared" si="65"/>
        <v>26400</v>
      </c>
    </row>
    <row r="271" spans="2:8" s="9" customFormat="1" x14ac:dyDescent="0.25">
      <c r="B271" s="33"/>
      <c r="C271" s="73" t="s">
        <v>10</v>
      </c>
      <c r="D271" s="63">
        <v>2</v>
      </c>
      <c r="E271" s="64">
        <v>0.45</v>
      </c>
      <c r="F271" s="62">
        <v>450</v>
      </c>
      <c r="G271" s="62">
        <f t="shared" si="64"/>
        <v>900</v>
      </c>
      <c r="H271" s="62">
        <f t="shared" si="65"/>
        <v>10800</v>
      </c>
    </row>
    <row r="272" spans="2:8" s="9" customFormat="1" x14ac:dyDescent="0.25">
      <c r="B272" s="33"/>
      <c r="C272" s="73" t="s">
        <v>6</v>
      </c>
      <c r="D272" s="63">
        <v>1</v>
      </c>
      <c r="E272" s="64">
        <v>0.7</v>
      </c>
      <c r="F272" s="62">
        <v>700</v>
      </c>
      <c r="G272" s="62">
        <f t="shared" si="64"/>
        <v>700</v>
      </c>
      <c r="H272" s="62">
        <f t="shared" si="65"/>
        <v>8400</v>
      </c>
    </row>
    <row r="273" spans="2:8" s="9" customFormat="1" x14ac:dyDescent="0.25">
      <c r="B273" s="33"/>
      <c r="C273" s="73" t="s">
        <v>8</v>
      </c>
      <c r="D273" s="63">
        <v>4</v>
      </c>
      <c r="E273" s="64">
        <v>0.8</v>
      </c>
      <c r="F273" s="62">
        <v>800</v>
      </c>
      <c r="G273" s="62">
        <f t="shared" si="64"/>
        <v>3200</v>
      </c>
      <c r="H273" s="62">
        <f t="shared" si="65"/>
        <v>38400</v>
      </c>
    </row>
    <row r="274" spans="2:8" ht="30" x14ac:dyDescent="0.25">
      <c r="B274" s="34">
        <v>5</v>
      </c>
      <c r="C274" s="75" t="s">
        <v>124</v>
      </c>
      <c r="D274" s="66">
        <f>SUM(D275:D280)</f>
        <v>9</v>
      </c>
      <c r="E274" s="66"/>
      <c r="F274" s="67"/>
      <c r="G274" s="67">
        <f>SUM(G275:G280)</f>
        <v>5950</v>
      </c>
      <c r="H274" s="67">
        <f>SUM(H275:H280)</f>
        <v>71400</v>
      </c>
    </row>
    <row r="275" spans="2:8" s="9" customFormat="1" x14ac:dyDescent="0.25">
      <c r="B275" s="33"/>
      <c r="C275" s="73" t="s">
        <v>88</v>
      </c>
      <c r="D275" s="63">
        <v>1</v>
      </c>
      <c r="E275" s="64">
        <v>1</v>
      </c>
      <c r="F275" s="62">
        <v>1000</v>
      </c>
      <c r="G275" s="62">
        <f t="shared" ref="G275:G280" si="66">D275*F275</f>
        <v>1000</v>
      </c>
      <c r="H275" s="62">
        <f t="shared" ref="H275:H280" si="67">G275*12</f>
        <v>12000</v>
      </c>
    </row>
    <row r="276" spans="2:8" s="9" customFormat="1" x14ac:dyDescent="0.25">
      <c r="B276" s="33"/>
      <c r="C276" s="73" t="s">
        <v>3</v>
      </c>
      <c r="D276" s="63">
        <v>1</v>
      </c>
      <c r="E276" s="64">
        <v>0.65</v>
      </c>
      <c r="F276" s="62">
        <v>650</v>
      </c>
      <c r="G276" s="62">
        <f t="shared" si="66"/>
        <v>650</v>
      </c>
      <c r="H276" s="62">
        <f t="shared" si="67"/>
        <v>7800</v>
      </c>
    </row>
    <row r="277" spans="2:8" s="9" customFormat="1" x14ac:dyDescent="0.25">
      <c r="B277" s="33"/>
      <c r="C277" s="73" t="s">
        <v>89</v>
      </c>
      <c r="D277" s="63">
        <v>2</v>
      </c>
      <c r="E277" s="64">
        <v>0.55000000000000004</v>
      </c>
      <c r="F277" s="62">
        <v>550</v>
      </c>
      <c r="G277" s="62">
        <f t="shared" si="66"/>
        <v>1100</v>
      </c>
      <c r="H277" s="62">
        <f t="shared" si="67"/>
        <v>13200</v>
      </c>
    </row>
    <row r="278" spans="2:8" s="9" customFormat="1" x14ac:dyDescent="0.25">
      <c r="B278" s="33"/>
      <c r="C278" s="73" t="s">
        <v>10</v>
      </c>
      <c r="D278" s="63">
        <v>2</v>
      </c>
      <c r="E278" s="64">
        <v>0.45</v>
      </c>
      <c r="F278" s="62">
        <v>450</v>
      </c>
      <c r="G278" s="62">
        <f t="shared" si="66"/>
        <v>900</v>
      </c>
      <c r="H278" s="62">
        <f t="shared" si="67"/>
        <v>10800</v>
      </c>
    </row>
    <row r="279" spans="2:8" s="9" customFormat="1" x14ac:dyDescent="0.25">
      <c r="B279" s="33"/>
      <c r="C279" s="73" t="s">
        <v>6</v>
      </c>
      <c r="D279" s="63">
        <v>1</v>
      </c>
      <c r="E279" s="64">
        <v>0.7</v>
      </c>
      <c r="F279" s="62">
        <v>700</v>
      </c>
      <c r="G279" s="62">
        <f t="shared" si="66"/>
        <v>700</v>
      </c>
      <c r="H279" s="62">
        <f t="shared" si="67"/>
        <v>8400</v>
      </c>
    </row>
    <row r="280" spans="2:8" s="9" customFormat="1" x14ac:dyDescent="0.25">
      <c r="B280" s="33"/>
      <c r="C280" s="73" t="s">
        <v>8</v>
      </c>
      <c r="D280" s="63">
        <v>2</v>
      </c>
      <c r="E280" s="64">
        <v>0.8</v>
      </c>
      <c r="F280" s="62">
        <v>800</v>
      </c>
      <c r="G280" s="62">
        <f t="shared" si="66"/>
        <v>1600</v>
      </c>
      <c r="H280" s="62">
        <f t="shared" si="67"/>
        <v>19200</v>
      </c>
    </row>
    <row r="281" spans="2:8" ht="30" x14ac:dyDescent="0.25">
      <c r="B281" s="34">
        <v>6</v>
      </c>
      <c r="C281" s="75" t="s">
        <v>125</v>
      </c>
      <c r="D281" s="66">
        <f>SUM(D282:D287)</f>
        <v>11</v>
      </c>
      <c r="E281" s="66"/>
      <c r="F281" s="67"/>
      <c r="G281" s="67">
        <f>SUM(G282:G287)</f>
        <v>7500</v>
      </c>
      <c r="H281" s="67">
        <f>SUM(H282:H287)</f>
        <v>90000</v>
      </c>
    </row>
    <row r="282" spans="2:8" s="9" customFormat="1" x14ac:dyDescent="0.25">
      <c r="B282" s="33"/>
      <c r="C282" s="73" t="s">
        <v>88</v>
      </c>
      <c r="D282" s="63">
        <v>1</v>
      </c>
      <c r="E282" s="64">
        <v>1</v>
      </c>
      <c r="F282" s="62">
        <v>1000</v>
      </c>
      <c r="G282" s="62">
        <f t="shared" ref="G282:G287" si="68">D282*F282</f>
        <v>1000</v>
      </c>
      <c r="H282" s="62">
        <f t="shared" ref="H282:H287" si="69">G282*12</f>
        <v>12000</v>
      </c>
    </row>
    <row r="283" spans="2:8" s="9" customFormat="1" x14ac:dyDescent="0.25">
      <c r="B283" s="33"/>
      <c r="C283" s="73" t="s">
        <v>3</v>
      </c>
      <c r="D283" s="63">
        <v>2</v>
      </c>
      <c r="E283" s="64">
        <v>0.65</v>
      </c>
      <c r="F283" s="62">
        <v>650</v>
      </c>
      <c r="G283" s="62">
        <f t="shared" si="68"/>
        <v>1300</v>
      </c>
      <c r="H283" s="62">
        <f t="shared" si="69"/>
        <v>15600</v>
      </c>
    </row>
    <row r="284" spans="2:8" s="9" customFormat="1" x14ac:dyDescent="0.25">
      <c r="B284" s="33"/>
      <c r="C284" s="73" t="s">
        <v>89</v>
      </c>
      <c r="D284" s="63">
        <v>3</v>
      </c>
      <c r="E284" s="64">
        <v>0.55000000000000004</v>
      </c>
      <c r="F284" s="62">
        <v>550</v>
      </c>
      <c r="G284" s="62">
        <f t="shared" si="68"/>
        <v>1650</v>
      </c>
      <c r="H284" s="62">
        <f t="shared" si="69"/>
        <v>19800</v>
      </c>
    </row>
    <row r="285" spans="2:8" s="9" customFormat="1" x14ac:dyDescent="0.25">
      <c r="B285" s="33"/>
      <c r="C285" s="73" t="s">
        <v>10</v>
      </c>
      <c r="D285" s="63">
        <v>1</v>
      </c>
      <c r="E285" s="64">
        <v>0.45</v>
      </c>
      <c r="F285" s="62">
        <v>450</v>
      </c>
      <c r="G285" s="62">
        <f t="shared" si="68"/>
        <v>450</v>
      </c>
      <c r="H285" s="62">
        <f t="shared" si="69"/>
        <v>5400</v>
      </c>
    </row>
    <row r="286" spans="2:8" s="9" customFormat="1" x14ac:dyDescent="0.25">
      <c r="B286" s="33"/>
      <c r="C286" s="73" t="s">
        <v>6</v>
      </c>
      <c r="D286" s="63">
        <v>1</v>
      </c>
      <c r="E286" s="64">
        <v>0.7</v>
      </c>
      <c r="F286" s="62">
        <v>700</v>
      </c>
      <c r="G286" s="62">
        <f t="shared" si="68"/>
        <v>700</v>
      </c>
      <c r="H286" s="62">
        <f t="shared" si="69"/>
        <v>8400</v>
      </c>
    </row>
    <row r="287" spans="2:8" s="9" customFormat="1" x14ac:dyDescent="0.25">
      <c r="B287" s="33"/>
      <c r="C287" s="73" t="s">
        <v>8</v>
      </c>
      <c r="D287" s="63">
        <v>3</v>
      </c>
      <c r="E287" s="64">
        <v>0.8</v>
      </c>
      <c r="F287" s="62">
        <v>800</v>
      </c>
      <c r="G287" s="62">
        <f t="shared" si="68"/>
        <v>2400</v>
      </c>
      <c r="H287" s="62">
        <f t="shared" si="69"/>
        <v>28800</v>
      </c>
    </row>
    <row r="288" spans="2:8" ht="30" x14ac:dyDescent="0.25">
      <c r="B288" s="34">
        <v>7</v>
      </c>
      <c r="C288" s="75" t="s">
        <v>126</v>
      </c>
      <c r="D288" s="66">
        <f>SUM(D289:D294)</f>
        <v>13</v>
      </c>
      <c r="E288" s="66"/>
      <c r="F288" s="67"/>
      <c r="G288" s="67">
        <f>SUM(G289:G294)</f>
        <v>8250</v>
      </c>
      <c r="H288" s="67">
        <f>SUM(H289:H294)</f>
        <v>99000</v>
      </c>
    </row>
    <row r="289" spans="2:8" s="9" customFormat="1" x14ac:dyDescent="0.25">
      <c r="B289" s="33"/>
      <c r="C289" s="73" t="s">
        <v>88</v>
      </c>
      <c r="D289" s="63">
        <v>1</v>
      </c>
      <c r="E289" s="64">
        <v>1</v>
      </c>
      <c r="F289" s="62">
        <v>1000</v>
      </c>
      <c r="G289" s="62">
        <f t="shared" ref="G289:G294" si="70">D289*F289</f>
        <v>1000</v>
      </c>
      <c r="H289" s="62">
        <f t="shared" ref="H289:H294" si="71">G289*12</f>
        <v>12000</v>
      </c>
    </row>
    <row r="290" spans="2:8" s="9" customFormat="1" x14ac:dyDescent="0.25">
      <c r="B290" s="33"/>
      <c r="C290" s="73" t="s">
        <v>22</v>
      </c>
      <c r="D290" s="63">
        <v>2</v>
      </c>
      <c r="E290" s="64">
        <v>0.65</v>
      </c>
      <c r="F290" s="62">
        <v>650</v>
      </c>
      <c r="G290" s="62">
        <f t="shared" si="70"/>
        <v>1300</v>
      </c>
      <c r="H290" s="62">
        <f t="shared" si="71"/>
        <v>15600</v>
      </c>
    </row>
    <row r="291" spans="2:8" s="9" customFormat="1" x14ac:dyDescent="0.25">
      <c r="B291" s="33"/>
      <c r="C291" s="73" t="s">
        <v>89</v>
      </c>
      <c r="D291" s="63">
        <v>5</v>
      </c>
      <c r="E291" s="64">
        <v>0.55000000000000004</v>
      </c>
      <c r="F291" s="62">
        <v>550</v>
      </c>
      <c r="G291" s="62">
        <f t="shared" si="70"/>
        <v>2750</v>
      </c>
      <c r="H291" s="62">
        <f t="shared" si="71"/>
        <v>33000</v>
      </c>
    </row>
    <row r="292" spans="2:8" s="9" customFormat="1" x14ac:dyDescent="0.25">
      <c r="B292" s="33"/>
      <c r="C292" s="73" t="s">
        <v>10</v>
      </c>
      <c r="D292" s="63">
        <v>2</v>
      </c>
      <c r="E292" s="64">
        <v>0.45</v>
      </c>
      <c r="F292" s="62">
        <v>450</v>
      </c>
      <c r="G292" s="62">
        <f t="shared" si="70"/>
        <v>900</v>
      </c>
      <c r="H292" s="62">
        <f t="shared" si="71"/>
        <v>10800</v>
      </c>
    </row>
    <row r="293" spans="2:8" s="9" customFormat="1" x14ac:dyDescent="0.25">
      <c r="B293" s="33"/>
      <c r="C293" s="73" t="s">
        <v>6</v>
      </c>
      <c r="D293" s="63">
        <v>1</v>
      </c>
      <c r="E293" s="64">
        <v>0.7</v>
      </c>
      <c r="F293" s="62">
        <v>700</v>
      </c>
      <c r="G293" s="62">
        <f t="shared" si="70"/>
        <v>700</v>
      </c>
      <c r="H293" s="62">
        <f t="shared" si="71"/>
        <v>8400</v>
      </c>
    </row>
    <row r="294" spans="2:8" s="9" customFormat="1" x14ac:dyDescent="0.25">
      <c r="B294" s="33"/>
      <c r="C294" s="73" t="s">
        <v>8</v>
      </c>
      <c r="D294" s="63">
        <v>2</v>
      </c>
      <c r="E294" s="64">
        <v>0.8</v>
      </c>
      <c r="F294" s="62">
        <v>800</v>
      </c>
      <c r="G294" s="62">
        <f t="shared" si="70"/>
        <v>1600</v>
      </c>
      <c r="H294" s="62">
        <f t="shared" si="71"/>
        <v>19200</v>
      </c>
    </row>
    <row r="295" spans="2:8" ht="25.5" customHeight="1" x14ac:dyDescent="0.25">
      <c r="B295" s="47" t="s">
        <v>201</v>
      </c>
      <c r="C295" s="71" t="s">
        <v>127</v>
      </c>
      <c r="D295" s="47">
        <f>SUM(D296:D308)</f>
        <v>33</v>
      </c>
      <c r="E295" s="47"/>
      <c r="F295" s="59"/>
      <c r="G295" s="59">
        <f>SUM(G296:G308)</f>
        <v>25500</v>
      </c>
      <c r="H295" s="59">
        <f>SUM(H296:H308)</f>
        <v>306000</v>
      </c>
    </row>
    <row r="296" spans="2:8" s="9" customFormat="1" x14ac:dyDescent="0.25">
      <c r="B296" s="33"/>
      <c r="C296" s="73" t="s">
        <v>83</v>
      </c>
      <c r="D296" s="63">
        <v>1</v>
      </c>
      <c r="E296" s="64">
        <v>1.8</v>
      </c>
      <c r="F296" s="62">
        <v>1800</v>
      </c>
      <c r="G296" s="62">
        <f t="shared" ref="G296:G308" si="72">D296*F296</f>
        <v>1800</v>
      </c>
      <c r="H296" s="62">
        <f t="shared" ref="H296:H308" si="73">G296*12</f>
        <v>21600</v>
      </c>
    </row>
    <row r="297" spans="2:8" s="9" customFormat="1" x14ac:dyDescent="0.25">
      <c r="B297" s="33"/>
      <c r="C297" s="73" t="s">
        <v>2</v>
      </c>
      <c r="D297" s="63">
        <v>2</v>
      </c>
      <c r="E297" s="64">
        <v>1.3</v>
      </c>
      <c r="F297" s="62">
        <v>1300</v>
      </c>
      <c r="G297" s="62">
        <f t="shared" si="72"/>
        <v>2600</v>
      </c>
      <c r="H297" s="62">
        <f t="shared" si="73"/>
        <v>31200</v>
      </c>
    </row>
    <row r="298" spans="2:8" s="9" customFormat="1" x14ac:dyDescent="0.25">
      <c r="B298" s="33"/>
      <c r="C298" s="72" t="s">
        <v>84</v>
      </c>
      <c r="D298" s="63">
        <v>1</v>
      </c>
      <c r="E298" s="64">
        <v>0.7</v>
      </c>
      <c r="F298" s="62">
        <v>700</v>
      </c>
      <c r="G298" s="62">
        <f t="shared" si="72"/>
        <v>700</v>
      </c>
      <c r="H298" s="62">
        <f t="shared" si="73"/>
        <v>8400</v>
      </c>
    </row>
    <row r="299" spans="2:8" s="9" customFormat="1" x14ac:dyDescent="0.25">
      <c r="B299" s="33"/>
      <c r="C299" s="73" t="s">
        <v>13</v>
      </c>
      <c r="D299" s="63">
        <v>1</v>
      </c>
      <c r="E299" s="64">
        <v>0.8</v>
      </c>
      <c r="F299" s="62">
        <v>800</v>
      </c>
      <c r="G299" s="62">
        <f t="shared" si="72"/>
        <v>800</v>
      </c>
      <c r="H299" s="62">
        <f t="shared" si="73"/>
        <v>9600</v>
      </c>
    </row>
    <row r="300" spans="2:8" s="9" customFormat="1" x14ac:dyDescent="0.25">
      <c r="B300" s="33"/>
      <c r="C300" s="74" t="s">
        <v>11</v>
      </c>
      <c r="D300" s="63">
        <v>1</v>
      </c>
      <c r="E300" s="64">
        <v>0.8</v>
      </c>
      <c r="F300" s="62">
        <v>800</v>
      </c>
      <c r="G300" s="62">
        <f t="shared" si="72"/>
        <v>800</v>
      </c>
      <c r="H300" s="62">
        <f t="shared" si="73"/>
        <v>9600</v>
      </c>
    </row>
    <row r="301" spans="2:8" s="9" customFormat="1" x14ac:dyDescent="0.25">
      <c r="B301" s="33"/>
      <c r="C301" s="72" t="s">
        <v>85</v>
      </c>
      <c r="D301" s="63">
        <v>4</v>
      </c>
      <c r="E301" s="64">
        <v>1</v>
      </c>
      <c r="F301" s="62">
        <v>1000</v>
      </c>
      <c r="G301" s="62">
        <f t="shared" si="72"/>
        <v>4000</v>
      </c>
      <c r="H301" s="62">
        <f t="shared" si="73"/>
        <v>48000</v>
      </c>
    </row>
    <row r="302" spans="2:8" s="9" customFormat="1" x14ac:dyDescent="0.25">
      <c r="B302" s="33"/>
      <c r="C302" s="72" t="s">
        <v>86</v>
      </c>
      <c r="D302" s="63">
        <v>1</v>
      </c>
      <c r="E302" s="64">
        <v>0.8</v>
      </c>
      <c r="F302" s="62">
        <v>800</v>
      </c>
      <c r="G302" s="62">
        <f t="shared" si="72"/>
        <v>800</v>
      </c>
      <c r="H302" s="62">
        <f t="shared" si="73"/>
        <v>9600</v>
      </c>
    </row>
    <row r="303" spans="2:8" s="9" customFormat="1" x14ac:dyDescent="0.25">
      <c r="B303" s="33"/>
      <c r="C303" s="72" t="s">
        <v>102</v>
      </c>
      <c r="D303" s="63">
        <v>1</v>
      </c>
      <c r="E303" s="64">
        <v>0.9</v>
      </c>
      <c r="F303" s="62">
        <v>900</v>
      </c>
      <c r="G303" s="62">
        <f t="shared" si="72"/>
        <v>900</v>
      </c>
      <c r="H303" s="62">
        <f t="shared" si="73"/>
        <v>10800</v>
      </c>
    </row>
    <row r="304" spans="2:8" s="9" customFormat="1" x14ac:dyDescent="0.25">
      <c r="B304" s="33"/>
      <c r="C304" s="73" t="s">
        <v>3</v>
      </c>
      <c r="D304" s="63">
        <v>3</v>
      </c>
      <c r="E304" s="64">
        <v>0.7</v>
      </c>
      <c r="F304" s="62">
        <v>700</v>
      </c>
      <c r="G304" s="62">
        <f t="shared" si="72"/>
        <v>2100</v>
      </c>
      <c r="H304" s="62">
        <f t="shared" si="73"/>
        <v>25200</v>
      </c>
    </row>
    <row r="305" spans="2:8" s="9" customFormat="1" x14ac:dyDescent="0.25">
      <c r="B305" s="33"/>
      <c r="C305" s="73" t="s">
        <v>89</v>
      </c>
      <c r="D305" s="63">
        <v>6</v>
      </c>
      <c r="E305" s="64">
        <v>0.6</v>
      </c>
      <c r="F305" s="62">
        <v>600</v>
      </c>
      <c r="G305" s="62">
        <f t="shared" si="72"/>
        <v>3600</v>
      </c>
      <c r="H305" s="62">
        <f t="shared" si="73"/>
        <v>43200</v>
      </c>
    </row>
    <row r="306" spans="2:8" s="9" customFormat="1" x14ac:dyDescent="0.25">
      <c r="B306" s="33"/>
      <c r="C306" s="73" t="s">
        <v>10</v>
      </c>
      <c r="D306" s="63">
        <v>8</v>
      </c>
      <c r="E306" s="64">
        <v>0.5</v>
      </c>
      <c r="F306" s="62">
        <v>500</v>
      </c>
      <c r="G306" s="62">
        <f t="shared" si="72"/>
        <v>4000</v>
      </c>
      <c r="H306" s="62">
        <f t="shared" si="73"/>
        <v>48000</v>
      </c>
    </row>
    <row r="307" spans="2:8" s="9" customFormat="1" x14ac:dyDescent="0.25">
      <c r="B307" s="33"/>
      <c r="C307" s="74" t="s">
        <v>7</v>
      </c>
      <c r="D307" s="63">
        <v>1</v>
      </c>
      <c r="E307" s="64">
        <v>1</v>
      </c>
      <c r="F307" s="62">
        <v>1000</v>
      </c>
      <c r="G307" s="62">
        <f t="shared" si="72"/>
        <v>1000</v>
      </c>
      <c r="H307" s="62">
        <f t="shared" si="73"/>
        <v>12000</v>
      </c>
    </row>
    <row r="308" spans="2:8" s="9" customFormat="1" x14ac:dyDescent="0.25">
      <c r="B308" s="33"/>
      <c r="C308" s="73" t="s">
        <v>8</v>
      </c>
      <c r="D308" s="63">
        <v>3</v>
      </c>
      <c r="E308" s="64">
        <v>0.8</v>
      </c>
      <c r="F308" s="62">
        <v>800</v>
      </c>
      <c r="G308" s="62">
        <f t="shared" si="72"/>
        <v>2400</v>
      </c>
      <c r="H308" s="62">
        <f t="shared" si="73"/>
        <v>28800</v>
      </c>
    </row>
    <row r="309" spans="2:8" ht="30" x14ac:dyDescent="0.25">
      <c r="B309" s="34">
        <v>1</v>
      </c>
      <c r="C309" s="75" t="s">
        <v>128</v>
      </c>
      <c r="D309" s="66">
        <f>SUM(D310:D315)</f>
        <v>11</v>
      </c>
      <c r="E309" s="66"/>
      <c r="F309" s="67"/>
      <c r="G309" s="67">
        <f>SUM(G310:G315)</f>
        <v>6800</v>
      </c>
      <c r="H309" s="67">
        <f>SUM(H310:H315)</f>
        <v>81600</v>
      </c>
    </row>
    <row r="310" spans="2:8" s="9" customFormat="1" x14ac:dyDescent="0.25">
      <c r="B310" s="33"/>
      <c r="C310" s="73" t="s">
        <v>88</v>
      </c>
      <c r="D310" s="63">
        <v>1</v>
      </c>
      <c r="E310" s="64">
        <v>1</v>
      </c>
      <c r="F310" s="62">
        <v>1000</v>
      </c>
      <c r="G310" s="62">
        <f t="shared" ref="G310:G315" si="74">D310*F310</f>
        <v>1000</v>
      </c>
      <c r="H310" s="62">
        <f t="shared" ref="H310:H315" si="75">G310*12</f>
        <v>12000</v>
      </c>
    </row>
    <row r="311" spans="2:8" s="9" customFormat="1" x14ac:dyDescent="0.25">
      <c r="B311" s="33"/>
      <c r="C311" s="73" t="s">
        <v>3</v>
      </c>
      <c r="D311" s="63">
        <v>1</v>
      </c>
      <c r="E311" s="64">
        <v>0.65</v>
      </c>
      <c r="F311" s="62">
        <v>650</v>
      </c>
      <c r="G311" s="62">
        <f t="shared" si="74"/>
        <v>650</v>
      </c>
      <c r="H311" s="62">
        <f t="shared" si="75"/>
        <v>7800</v>
      </c>
    </row>
    <row r="312" spans="2:8" s="9" customFormat="1" x14ac:dyDescent="0.25">
      <c r="B312" s="33"/>
      <c r="C312" s="73" t="s">
        <v>4</v>
      </c>
      <c r="D312" s="63">
        <v>5</v>
      </c>
      <c r="E312" s="64">
        <v>0.55000000000000004</v>
      </c>
      <c r="F312" s="62">
        <v>550</v>
      </c>
      <c r="G312" s="62">
        <f t="shared" si="74"/>
        <v>2750</v>
      </c>
      <c r="H312" s="62">
        <f t="shared" si="75"/>
        <v>33000</v>
      </c>
    </row>
    <row r="313" spans="2:8" s="9" customFormat="1" x14ac:dyDescent="0.25">
      <c r="B313" s="33"/>
      <c r="C313" s="73" t="s">
        <v>10</v>
      </c>
      <c r="D313" s="63">
        <v>2</v>
      </c>
      <c r="E313" s="64">
        <v>0.45</v>
      </c>
      <c r="F313" s="62">
        <v>450</v>
      </c>
      <c r="G313" s="62">
        <f t="shared" si="74"/>
        <v>900</v>
      </c>
      <c r="H313" s="62">
        <f t="shared" si="75"/>
        <v>10800</v>
      </c>
    </row>
    <row r="314" spans="2:8" s="9" customFormat="1" x14ac:dyDescent="0.25">
      <c r="B314" s="33"/>
      <c r="C314" s="73" t="s">
        <v>6</v>
      </c>
      <c r="D314" s="63">
        <v>1</v>
      </c>
      <c r="E314" s="64">
        <v>0.7</v>
      </c>
      <c r="F314" s="62">
        <v>700</v>
      </c>
      <c r="G314" s="62">
        <f t="shared" si="74"/>
        <v>700</v>
      </c>
      <c r="H314" s="62">
        <f t="shared" si="75"/>
        <v>8400</v>
      </c>
    </row>
    <row r="315" spans="2:8" s="9" customFormat="1" x14ac:dyDescent="0.25">
      <c r="B315" s="33"/>
      <c r="C315" s="73" t="s">
        <v>8</v>
      </c>
      <c r="D315" s="63">
        <v>1</v>
      </c>
      <c r="E315" s="64">
        <v>0.8</v>
      </c>
      <c r="F315" s="62">
        <v>800</v>
      </c>
      <c r="G315" s="62">
        <f t="shared" si="74"/>
        <v>800</v>
      </c>
      <c r="H315" s="62">
        <f t="shared" si="75"/>
        <v>9600</v>
      </c>
    </row>
    <row r="316" spans="2:8" x14ac:dyDescent="0.25">
      <c r="B316" s="34">
        <v>2</v>
      </c>
      <c r="C316" s="75" t="s">
        <v>129</v>
      </c>
      <c r="D316" s="66">
        <f>SUM(D317:D322)</f>
        <v>9</v>
      </c>
      <c r="E316" s="66"/>
      <c r="F316" s="67"/>
      <c r="G316" s="67">
        <f>SUM(G317:G322)</f>
        <v>5950</v>
      </c>
      <c r="H316" s="67">
        <f>SUM(H317:H322)</f>
        <v>71400</v>
      </c>
    </row>
    <row r="317" spans="2:8" s="9" customFormat="1" x14ac:dyDescent="0.25">
      <c r="B317" s="33"/>
      <c r="C317" s="73" t="s">
        <v>88</v>
      </c>
      <c r="D317" s="63">
        <v>1</v>
      </c>
      <c r="E317" s="64">
        <v>1</v>
      </c>
      <c r="F317" s="62">
        <v>1000</v>
      </c>
      <c r="G317" s="62">
        <f t="shared" ref="G317:G322" si="76">D317*F317</f>
        <v>1000</v>
      </c>
      <c r="H317" s="62">
        <f t="shared" ref="H317:H322" si="77">G317*12</f>
        <v>12000</v>
      </c>
    </row>
    <row r="318" spans="2:8" s="9" customFormat="1" x14ac:dyDescent="0.25">
      <c r="B318" s="33"/>
      <c r="C318" s="73" t="s">
        <v>3</v>
      </c>
      <c r="D318" s="63">
        <v>1</v>
      </c>
      <c r="E318" s="64">
        <v>0.65</v>
      </c>
      <c r="F318" s="62">
        <v>650</v>
      </c>
      <c r="G318" s="62">
        <f t="shared" si="76"/>
        <v>650</v>
      </c>
      <c r="H318" s="62">
        <f t="shared" si="77"/>
        <v>7800</v>
      </c>
    </row>
    <row r="319" spans="2:8" s="9" customFormat="1" x14ac:dyDescent="0.25">
      <c r="B319" s="33"/>
      <c r="C319" s="73" t="s">
        <v>4</v>
      </c>
      <c r="D319" s="63">
        <v>2</v>
      </c>
      <c r="E319" s="64">
        <v>0.55000000000000004</v>
      </c>
      <c r="F319" s="62">
        <v>550</v>
      </c>
      <c r="G319" s="62">
        <f t="shared" si="76"/>
        <v>1100</v>
      </c>
      <c r="H319" s="62">
        <f t="shared" si="77"/>
        <v>13200</v>
      </c>
    </row>
    <row r="320" spans="2:8" s="9" customFormat="1" x14ac:dyDescent="0.25">
      <c r="B320" s="33"/>
      <c r="C320" s="73" t="s">
        <v>10</v>
      </c>
      <c r="D320" s="63">
        <v>2</v>
      </c>
      <c r="E320" s="64">
        <v>0.45</v>
      </c>
      <c r="F320" s="62">
        <v>450</v>
      </c>
      <c r="G320" s="62">
        <f t="shared" si="76"/>
        <v>900</v>
      </c>
      <c r="H320" s="62">
        <f t="shared" si="77"/>
        <v>10800</v>
      </c>
    </row>
    <row r="321" spans="2:8" s="9" customFormat="1" x14ac:dyDescent="0.25">
      <c r="B321" s="33"/>
      <c r="C321" s="73" t="s">
        <v>6</v>
      </c>
      <c r="D321" s="63">
        <v>1</v>
      </c>
      <c r="E321" s="64">
        <v>0.7</v>
      </c>
      <c r="F321" s="62">
        <v>700</v>
      </c>
      <c r="G321" s="62">
        <f t="shared" si="76"/>
        <v>700</v>
      </c>
      <c r="H321" s="62">
        <f t="shared" si="77"/>
        <v>8400</v>
      </c>
    </row>
    <row r="322" spans="2:8" s="9" customFormat="1" x14ac:dyDescent="0.25">
      <c r="B322" s="33"/>
      <c r="C322" s="73" t="s">
        <v>8</v>
      </c>
      <c r="D322" s="63">
        <v>2</v>
      </c>
      <c r="E322" s="64">
        <v>0.8</v>
      </c>
      <c r="F322" s="62">
        <v>800</v>
      </c>
      <c r="G322" s="62">
        <f t="shared" si="76"/>
        <v>1600</v>
      </c>
      <c r="H322" s="62">
        <f t="shared" si="77"/>
        <v>19200</v>
      </c>
    </row>
    <row r="323" spans="2:8" x14ac:dyDescent="0.25">
      <c r="B323" s="34">
        <v>3</v>
      </c>
      <c r="C323" s="75" t="s">
        <v>130</v>
      </c>
      <c r="D323" s="66">
        <f>SUM(D324:D329)</f>
        <v>9</v>
      </c>
      <c r="E323" s="66"/>
      <c r="F323" s="67"/>
      <c r="G323" s="67">
        <f>SUM(G324:G329)</f>
        <v>5950</v>
      </c>
      <c r="H323" s="67">
        <f>SUM(H324:H329)</f>
        <v>71400</v>
      </c>
    </row>
    <row r="324" spans="2:8" s="9" customFormat="1" x14ac:dyDescent="0.25">
      <c r="B324" s="33"/>
      <c r="C324" s="73" t="s">
        <v>88</v>
      </c>
      <c r="D324" s="63">
        <v>1</v>
      </c>
      <c r="E324" s="64">
        <v>1</v>
      </c>
      <c r="F324" s="62">
        <v>1000</v>
      </c>
      <c r="G324" s="62">
        <f t="shared" ref="G324:G329" si="78">D324*F324</f>
        <v>1000</v>
      </c>
      <c r="H324" s="62">
        <f t="shared" ref="H324:H329" si="79">G324*12</f>
        <v>12000</v>
      </c>
    </row>
    <row r="325" spans="2:8" s="9" customFormat="1" x14ac:dyDescent="0.25">
      <c r="B325" s="33"/>
      <c r="C325" s="73" t="s">
        <v>3</v>
      </c>
      <c r="D325" s="63">
        <v>1</v>
      </c>
      <c r="E325" s="64">
        <v>0.65</v>
      </c>
      <c r="F325" s="62">
        <v>650</v>
      </c>
      <c r="G325" s="62">
        <f t="shared" si="78"/>
        <v>650</v>
      </c>
      <c r="H325" s="62">
        <f t="shared" si="79"/>
        <v>7800</v>
      </c>
    </row>
    <row r="326" spans="2:8" s="9" customFormat="1" x14ac:dyDescent="0.25">
      <c r="B326" s="33"/>
      <c r="C326" s="73" t="s">
        <v>4</v>
      </c>
      <c r="D326" s="63">
        <v>2</v>
      </c>
      <c r="E326" s="64">
        <v>0.55000000000000004</v>
      </c>
      <c r="F326" s="62">
        <v>550</v>
      </c>
      <c r="G326" s="62">
        <f t="shared" si="78"/>
        <v>1100</v>
      </c>
      <c r="H326" s="62">
        <f t="shared" si="79"/>
        <v>13200</v>
      </c>
    </row>
    <row r="327" spans="2:8" s="9" customFormat="1" x14ac:dyDescent="0.25">
      <c r="B327" s="33"/>
      <c r="C327" s="73" t="s">
        <v>10</v>
      </c>
      <c r="D327" s="63">
        <v>2</v>
      </c>
      <c r="E327" s="64">
        <v>0.45</v>
      </c>
      <c r="F327" s="62">
        <v>450</v>
      </c>
      <c r="G327" s="62">
        <f t="shared" si="78"/>
        <v>900</v>
      </c>
      <c r="H327" s="62">
        <f t="shared" si="79"/>
        <v>10800</v>
      </c>
    </row>
    <row r="328" spans="2:8" s="9" customFormat="1" x14ac:dyDescent="0.25">
      <c r="B328" s="33"/>
      <c r="C328" s="73" t="s">
        <v>6</v>
      </c>
      <c r="D328" s="63">
        <v>1</v>
      </c>
      <c r="E328" s="64">
        <v>0.7</v>
      </c>
      <c r="F328" s="62">
        <v>700</v>
      </c>
      <c r="G328" s="62">
        <f t="shared" si="78"/>
        <v>700</v>
      </c>
      <c r="H328" s="62">
        <f t="shared" si="79"/>
        <v>8400</v>
      </c>
    </row>
    <row r="329" spans="2:8" s="9" customFormat="1" x14ac:dyDescent="0.25">
      <c r="B329" s="33"/>
      <c r="C329" s="73" t="s">
        <v>8</v>
      </c>
      <c r="D329" s="63">
        <v>2</v>
      </c>
      <c r="E329" s="64">
        <v>0.8</v>
      </c>
      <c r="F329" s="62">
        <v>800</v>
      </c>
      <c r="G329" s="62">
        <f t="shared" si="78"/>
        <v>1600</v>
      </c>
      <c r="H329" s="62">
        <f t="shared" si="79"/>
        <v>19200</v>
      </c>
    </row>
    <row r="330" spans="2:8" ht="30" x14ac:dyDescent="0.25">
      <c r="B330" s="34">
        <v>4</v>
      </c>
      <c r="C330" s="75" t="s">
        <v>131</v>
      </c>
      <c r="D330" s="66">
        <f>SUM(D331:D336)</f>
        <v>9</v>
      </c>
      <c r="E330" s="66"/>
      <c r="F330" s="67"/>
      <c r="G330" s="67">
        <f>SUM(G331:G336)</f>
        <v>5950</v>
      </c>
      <c r="H330" s="67">
        <f>SUM(H331:H336)</f>
        <v>71400</v>
      </c>
    </row>
    <row r="331" spans="2:8" s="9" customFormat="1" x14ac:dyDescent="0.25">
      <c r="B331" s="33"/>
      <c r="C331" s="73" t="s">
        <v>88</v>
      </c>
      <c r="D331" s="63">
        <v>1</v>
      </c>
      <c r="E331" s="64">
        <v>1</v>
      </c>
      <c r="F331" s="62">
        <v>1000</v>
      </c>
      <c r="G331" s="62">
        <f t="shared" ref="G331:G336" si="80">D331*F331</f>
        <v>1000</v>
      </c>
      <c r="H331" s="62">
        <f t="shared" ref="H331:H336" si="81">G331*12</f>
        <v>12000</v>
      </c>
    </row>
    <row r="332" spans="2:8" s="9" customFormat="1" x14ac:dyDescent="0.25">
      <c r="B332" s="33"/>
      <c r="C332" s="73" t="s">
        <v>3</v>
      </c>
      <c r="D332" s="63">
        <v>1</v>
      </c>
      <c r="E332" s="64">
        <v>0.65</v>
      </c>
      <c r="F332" s="62">
        <v>650</v>
      </c>
      <c r="G332" s="62">
        <f t="shared" si="80"/>
        <v>650</v>
      </c>
      <c r="H332" s="62">
        <f t="shared" si="81"/>
        <v>7800</v>
      </c>
    </row>
    <row r="333" spans="2:8" s="9" customFormat="1" x14ac:dyDescent="0.25">
      <c r="B333" s="33"/>
      <c r="C333" s="73" t="s">
        <v>4</v>
      </c>
      <c r="D333" s="63">
        <v>2</v>
      </c>
      <c r="E333" s="64">
        <v>0.55000000000000004</v>
      </c>
      <c r="F333" s="62">
        <v>550</v>
      </c>
      <c r="G333" s="62">
        <f t="shared" si="80"/>
        <v>1100</v>
      </c>
      <c r="H333" s="62">
        <f t="shared" si="81"/>
        <v>13200</v>
      </c>
    </row>
    <row r="334" spans="2:8" s="9" customFormat="1" x14ac:dyDescent="0.25">
      <c r="B334" s="33"/>
      <c r="C334" s="73" t="s">
        <v>10</v>
      </c>
      <c r="D334" s="63">
        <v>2</v>
      </c>
      <c r="E334" s="64">
        <v>0.45</v>
      </c>
      <c r="F334" s="62">
        <v>450</v>
      </c>
      <c r="G334" s="62">
        <f t="shared" si="80"/>
        <v>900</v>
      </c>
      <c r="H334" s="62">
        <f t="shared" si="81"/>
        <v>10800</v>
      </c>
    </row>
    <row r="335" spans="2:8" s="9" customFormat="1" x14ac:dyDescent="0.25">
      <c r="B335" s="33"/>
      <c r="C335" s="73" t="s">
        <v>6</v>
      </c>
      <c r="D335" s="63">
        <v>1</v>
      </c>
      <c r="E335" s="64">
        <v>0.7</v>
      </c>
      <c r="F335" s="62">
        <v>700</v>
      </c>
      <c r="G335" s="62">
        <f t="shared" si="80"/>
        <v>700</v>
      </c>
      <c r="H335" s="62">
        <f t="shared" si="81"/>
        <v>8400</v>
      </c>
    </row>
    <row r="336" spans="2:8" s="9" customFormat="1" x14ac:dyDescent="0.25">
      <c r="B336" s="33"/>
      <c r="C336" s="73" t="s">
        <v>8</v>
      </c>
      <c r="D336" s="63">
        <v>2</v>
      </c>
      <c r="E336" s="64">
        <v>0.8</v>
      </c>
      <c r="F336" s="62">
        <v>800</v>
      </c>
      <c r="G336" s="62">
        <f t="shared" si="80"/>
        <v>1600</v>
      </c>
      <c r="H336" s="62">
        <f t="shared" si="81"/>
        <v>19200</v>
      </c>
    </row>
    <row r="337" spans="2:8" ht="30" x14ac:dyDescent="0.25">
      <c r="B337" s="34">
        <v>5</v>
      </c>
      <c r="C337" s="75" t="s">
        <v>132</v>
      </c>
      <c r="D337" s="66">
        <f>SUM(D338:D343)</f>
        <v>9</v>
      </c>
      <c r="E337" s="66"/>
      <c r="F337" s="67"/>
      <c r="G337" s="67">
        <f>SUM(G338:G343)</f>
        <v>6050</v>
      </c>
      <c r="H337" s="67">
        <f>SUM(H338:H343)</f>
        <v>72600</v>
      </c>
    </row>
    <row r="338" spans="2:8" s="9" customFormat="1" x14ac:dyDescent="0.25">
      <c r="B338" s="33"/>
      <c r="C338" s="73" t="s">
        <v>88</v>
      </c>
      <c r="D338" s="63">
        <v>1</v>
      </c>
      <c r="E338" s="64">
        <v>1</v>
      </c>
      <c r="F338" s="62">
        <v>1000</v>
      </c>
      <c r="G338" s="62">
        <f t="shared" ref="G338:G343" si="82">D338*F338</f>
        <v>1000</v>
      </c>
      <c r="H338" s="62">
        <f t="shared" ref="H338:H343" si="83">G338*12</f>
        <v>12000</v>
      </c>
    </row>
    <row r="339" spans="2:8" s="9" customFormat="1" x14ac:dyDescent="0.25">
      <c r="B339" s="33"/>
      <c r="C339" s="73" t="s">
        <v>3</v>
      </c>
      <c r="D339" s="63">
        <v>1</v>
      </c>
      <c r="E339" s="64">
        <v>0.65</v>
      </c>
      <c r="F339" s="62">
        <v>650</v>
      </c>
      <c r="G339" s="62">
        <f t="shared" si="82"/>
        <v>650</v>
      </c>
      <c r="H339" s="62">
        <f t="shared" si="83"/>
        <v>7800</v>
      </c>
    </row>
    <row r="340" spans="2:8" s="9" customFormat="1" x14ac:dyDescent="0.25">
      <c r="B340" s="33"/>
      <c r="C340" s="73" t="s">
        <v>89</v>
      </c>
      <c r="D340" s="63">
        <v>3</v>
      </c>
      <c r="E340" s="64">
        <v>0.55000000000000004</v>
      </c>
      <c r="F340" s="62">
        <v>550</v>
      </c>
      <c r="G340" s="62">
        <f t="shared" si="82"/>
        <v>1650</v>
      </c>
      <c r="H340" s="62">
        <f t="shared" si="83"/>
        <v>19800</v>
      </c>
    </row>
    <row r="341" spans="2:8" s="9" customFormat="1" x14ac:dyDescent="0.25">
      <c r="B341" s="33"/>
      <c r="C341" s="73" t="s">
        <v>10</v>
      </c>
      <c r="D341" s="63">
        <v>1</v>
      </c>
      <c r="E341" s="64">
        <v>0.45</v>
      </c>
      <c r="F341" s="62">
        <v>450</v>
      </c>
      <c r="G341" s="62">
        <f t="shared" si="82"/>
        <v>450</v>
      </c>
      <c r="H341" s="62">
        <f t="shared" si="83"/>
        <v>5400</v>
      </c>
    </row>
    <row r="342" spans="2:8" s="9" customFormat="1" x14ac:dyDescent="0.25">
      <c r="B342" s="33"/>
      <c r="C342" s="73" t="s">
        <v>6</v>
      </c>
      <c r="D342" s="63">
        <v>1</v>
      </c>
      <c r="E342" s="64">
        <v>0.7</v>
      </c>
      <c r="F342" s="62">
        <v>700</v>
      </c>
      <c r="G342" s="62">
        <f t="shared" si="82"/>
        <v>700</v>
      </c>
      <c r="H342" s="62">
        <f t="shared" si="83"/>
        <v>8400</v>
      </c>
    </row>
    <row r="343" spans="2:8" s="9" customFormat="1" x14ac:dyDescent="0.25">
      <c r="B343" s="33"/>
      <c r="C343" s="73" t="s">
        <v>8</v>
      </c>
      <c r="D343" s="63">
        <v>2</v>
      </c>
      <c r="E343" s="64">
        <v>0.8</v>
      </c>
      <c r="F343" s="62">
        <v>800</v>
      </c>
      <c r="G343" s="62">
        <f t="shared" si="82"/>
        <v>1600</v>
      </c>
      <c r="H343" s="62">
        <f t="shared" si="83"/>
        <v>19200</v>
      </c>
    </row>
    <row r="344" spans="2:8" ht="31.5" customHeight="1" x14ac:dyDescent="0.25">
      <c r="B344" s="47" t="s">
        <v>202</v>
      </c>
      <c r="C344" s="71" t="s">
        <v>133</v>
      </c>
      <c r="D344" s="47">
        <f>SUM(D345:D357)</f>
        <v>34</v>
      </c>
      <c r="E344" s="47"/>
      <c r="F344" s="59"/>
      <c r="G344" s="59">
        <f>SUM(G345:G357)</f>
        <v>26500</v>
      </c>
      <c r="H344" s="59">
        <f>SUM(H345:H357)</f>
        <v>318000</v>
      </c>
    </row>
    <row r="345" spans="2:8" s="9" customFormat="1" x14ac:dyDescent="0.25">
      <c r="B345" s="33"/>
      <c r="C345" s="73" t="s">
        <v>83</v>
      </c>
      <c r="D345" s="63">
        <v>1</v>
      </c>
      <c r="E345" s="64">
        <v>1.8</v>
      </c>
      <c r="F345" s="62">
        <v>1800</v>
      </c>
      <c r="G345" s="62">
        <f t="shared" ref="G345:G357" si="84">D345*F345</f>
        <v>1800</v>
      </c>
      <c r="H345" s="62">
        <f t="shared" ref="H345:H357" si="85">G345*12</f>
        <v>21600</v>
      </c>
    </row>
    <row r="346" spans="2:8" s="9" customFormat="1" x14ac:dyDescent="0.25">
      <c r="B346" s="33"/>
      <c r="C346" s="73" t="s">
        <v>2</v>
      </c>
      <c r="D346" s="63">
        <v>2</v>
      </c>
      <c r="E346" s="64">
        <v>1.3</v>
      </c>
      <c r="F346" s="62">
        <v>1300</v>
      </c>
      <c r="G346" s="62">
        <f t="shared" si="84"/>
        <v>2600</v>
      </c>
      <c r="H346" s="62">
        <f t="shared" si="85"/>
        <v>31200</v>
      </c>
    </row>
    <row r="347" spans="2:8" s="9" customFormat="1" x14ac:dyDescent="0.25">
      <c r="B347" s="33"/>
      <c r="C347" s="72" t="s">
        <v>84</v>
      </c>
      <c r="D347" s="63">
        <v>1</v>
      </c>
      <c r="E347" s="64">
        <v>0.7</v>
      </c>
      <c r="F347" s="62">
        <v>700</v>
      </c>
      <c r="G347" s="62">
        <f t="shared" si="84"/>
        <v>700</v>
      </c>
      <c r="H347" s="62">
        <f t="shared" si="85"/>
        <v>8400</v>
      </c>
    </row>
    <row r="348" spans="2:8" s="9" customFormat="1" x14ac:dyDescent="0.25">
      <c r="B348" s="33"/>
      <c r="C348" s="73" t="s">
        <v>13</v>
      </c>
      <c r="D348" s="63">
        <v>1</v>
      </c>
      <c r="E348" s="64">
        <v>0.8</v>
      </c>
      <c r="F348" s="62">
        <v>800</v>
      </c>
      <c r="G348" s="62">
        <f t="shared" si="84"/>
        <v>800</v>
      </c>
      <c r="H348" s="62">
        <f t="shared" si="85"/>
        <v>9600</v>
      </c>
    </row>
    <row r="349" spans="2:8" s="9" customFormat="1" x14ac:dyDescent="0.25">
      <c r="B349" s="33"/>
      <c r="C349" s="74" t="s">
        <v>11</v>
      </c>
      <c r="D349" s="63">
        <v>1</v>
      </c>
      <c r="E349" s="64">
        <v>0.8</v>
      </c>
      <c r="F349" s="62">
        <v>800</v>
      </c>
      <c r="G349" s="62">
        <f t="shared" si="84"/>
        <v>800</v>
      </c>
      <c r="H349" s="62">
        <f t="shared" si="85"/>
        <v>9600</v>
      </c>
    </row>
    <row r="350" spans="2:8" s="9" customFormat="1" x14ac:dyDescent="0.25">
      <c r="B350" s="33"/>
      <c r="C350" s="72" t="s">
        <v>85</v>
      </c>
      <c r="D350" s="63">
        <v>4</v>
      </c>
      <c r="E350" s="64">
        <v>1</v>
      </c>
      <c r="F350" s="62">
        <v>1000</v>
      </c>
      <c r="G350" s="62">
        <f t="shared" si="84"/>
        <v>4000</v>
      </c>
      <c r="H350" s="62">
        <f t="shared" si="85"/>
        <v>48000</v>
      </c>
    </row>
    <row r="351" spans="2:8" s="9" customFormat="1" x14ac:dyDescent="0.25">
      <c r="B351" s="33"/>
      <c r="C351" s="72" t="s">
        <v>86</v>
      </c>
      <c r="D351" s="63">
        <v>1</v>
      </c>
      <c r="E351" s="64">
        <v>0.8</v>
      </c>
      <c r="F351" s="62">
        <v>800</v>
      </c>
      <c r="G351" s="62">
        <f t="shared" si="84"/>
        <v>800</v>
      </c>
      <c r="H351" s="62">
        <f t="shared" si="85"/>
        <v>9600</v>
      </c>
    </row>
    <row r="352" spans="2:8" s="9" customFormat="1" x14ac:dyDescent="0.25">
      <c r="B352" s="33"/>
      <c r="C352" s="72" t="s">
        <v>102</v>
      </c>
      <c r="D352" s="63">
        <v>1</v>
      </c>
      <c r="E352" s="64">
        <v>0.9</v>
      </c>
      <c r="F352" s="62">
        <v>900</v>
      </c>
      <c r="G352" s="62">
        <f t="shared" si="84"/>
        <v>900</v>
      </c>
      <c r="H352" s="62">
        <f t="shared" si="85"/>
        <v>10800</v>
      </c>
    </row>
    <row r="353" spans="2:8" s="9" customFormat="1" x14ac:dyDescent="0.25">
      <c r="B353" s="33"/>
      <c r="C353" s="73" t="s">
        <v>3</v>
      </c>
      <c r="D353" s="63">
        <v>3</v>
      </c>
      <c r="E353" s="64">
        <v>0.7</v>
      </c>
      <c r="F353" s="62">
        <v>700</v>
      </c>
      <c r="G353" s="62">
        <f t="shared" si="84"/>
        <v>2100</v>
      </c>
      <c r="H353" s="62">
        <f t="shared" si="85"/>
        <v>25200</v>
      </c>
    </row>
    <row r="354" spans="2:8" s="9" customFormat="1" x14ac:dyDescent="0.25">
      <c r="B354" s="33"/>
      <c r="C354" s="73" t="s">
        <v>89</v>
      </c>
      <c r="D354" s="63">
        <v>5</v>
      </c>
      <c r="E354" s="64">
        <v>0.6</v>
      </c>
      <c r="F354" s="62">
        <v>600</v>
      </c>
      <c r="G354" s="62">
        <f t="shared" si="84"/>
        <v>3000</v>
      </c>
      <c r="H354" s="62">
        <f t="shared" si="85"/>
        <v>36000</v>
      </c>
    </row>
    <row r="355" spans="2:8" s="9" customFormat="1" x14ac:dyDescent="0.25">
      <c r="B355" s="33"/>
      <c r="C355" s="73" t="s">
        <v>10</v>
      </c>
      <c r="D355" s="63">
        <v>8</v>
      </c>
      <c r="E355" s="64">
        <v>0.5</v>
      </c>
      <c r="F355" s="62">
        <v>500</v>
      </c>
      <c r="G355" s="62">
        <f t="shared" si="84"/>
        <v>4000</v>
      </c>
      <c r="H355" s="62">
        <f t="shared" si="85"/>
        <v>48000</v>
      </c>
    </row>
    <row r="356" spans="2:8" s="9" customFormat="1" x14ac:dyDescent="0.25">
      <c r="B356" s="33"/>
      <c r="C356" s="74" t="s">
        <v>7</v>
      </c>
      <c r="D356" s="63">
        <v>1</v>
      </c>
      <c r="E356" s="64">
        <v>1</v>
      </c>
      <c r="F356" s="62">
        <v>1000</v>
      </c>
      <c r="G356" s="62">
        <f t="shared" si="84"/>
        <v>1000</v>
      </c>
      <c r="H356" s="62">
        <f t="shared" si="85"/>
        <v>12000</v>
      </c>
    </row>
    <row r="357" spans="2:8" s="9" customFormat="1" x14ac:dyDescent="0.25">
      <c r="B357" s="33"/>
      <c r="C357" s="73" t="s">
        <v>8</v>
      </c>
      <c r="D357" s="63">
        <v>5</v>
      </c>
      <c r="E357" s="64">
        <v>0.8</v>
      </c>
      <c r="F357" s="62">
        <v>800</v>
      </c>
      <c r="G357" s="62">
        <f t="shared" si="84"/>
        <v>4000</v>
      </c>
      <c r="H357" s="62">
        <f t="shared" si="85"/>
        <v>48000</v>
      </c>
    </row>
    <row r="358" spans="2:8" ht="30" x14ac:dyDescent="0.25">
      <c r="B358" s="34">
        <v>1</v>
      </c>
      <c r="C358" s="75" t="s">
        <v>134</v>
      </c>
      <c r="D358" s="66">
        <f>SUM(D359:D364)</f>
        <v>9</v>
      </c>
      <c r="E358" s="66"/>
      <c r="F358" s="67"/>
      <c r="G358" s="67">
        <f>SUM(G359:G364)</f>
        <v>6200</v>
      </c>
      <c r="H358" s="67">
        <f>SUM(H359:H364)</f>
        <v>74400</v>
      </c>
    </row>
    <row r="359" spans="2:8" s="9" customFormat="1" x14ac:dyDescent="0.25">
      <c r="B359" s="33"/>
      <c r="C359" s="73" t="s">
        <v>88</v>
      </c>
      <c r="D359" s="63">
        <v>1</v>
      </c>
      <c r="E359" s="64">
        <v>1</v>
      </c>
      <c r="F359" s="62">
        <v>1000</v>
      </c>
      <c r="G359" s="62">
        <f t="shared" ref="G359:G364" si="86">D359*F359</f>
        <v>1000</v>
      </c>
      <c r="H359" s="62">
        <f t="shared" ref="H359:H364" si="87">G359*12</f>
        <v>12000</v>
      </c>
    </row>
    <row r="360" spans="2:8" s="9" customFormat="1" x14ac:dyDescent="0.25">
      <c r="B360" s="33"/>
      <c r="C360" s="73" t="s">
        <v>3</v>
      </c>
      <c r="D360" s="63">
        <v>1</v>
      </c>
      <c r="E360" s="64">
        <v>0.65</v>
      </c>
      <c r="F360" s="62">
        <v>650</v>
      </c>
      <c r="G360" s="62">
        <f t="shared" si="86"/>
        <v>650</v>
      </c>
      <c r="H360" s="62">
        <f t="shared" si="87"/>
        <v>7800</v>
      </c>
    </row>
    <row r="361" spans="2:8" s="9" customFormat="1" x14ac:dyDescent="0.25">
      <c r="B361" s="33"/>
      <c r="C361" s="73" t="s">
        <v>89</v>
      </c>
      <c r="D361" s="63">
        <v>1</v>
      </c>
      <c r="E361" s="64">
        <v>0.55000000000000004</v>
      </c>
      <c r="F361" s="62">
        <v>550</v>
      </c>
      <c r="G361" s="62">
        <f t="shared" si="86"/>
        <v>550</v>
      </c>
      <c r="H361" s="62">
        <f t="shared" si="87"/>
        <v>6600</v>
      </c>
    </row>
    <row r="362" spans="2:8" s="9" customFormat="1" x14ac:dyDescent="0.25">
      <c r="B362" s="33"/>
      <c r="C362" s="73" t="s">
        <v>10</v>
      </c>
      <c r="D362" s="63">
        <v>2</v>
      </c>
      <c r="E362" s="64">
        <v>0.45</v>
      </c>
      <c r="F362" s="62">
        <v>450</v>
      </c>
      <c r="G362" s="62">
        <f t="shared" si="86"/>
        <v>900</v>
      </c>
      <c r="H362" s="62">
        <f t="shared" si="87"/>
        <v>10800</v>
      </c>
    </row>
    <row r="363" spans="2:8" s="9" customFormat="1" x14ac:dyDescent="0.25">
      <c r="B363" s="33"/>
      <c r="C363" s="73" t="s">
        <v>6</v>
      </c>
      <c r="D363" s="63">
        <v>1</v>
      </c>
      <c r="E363" s="64">
        <v>0.7</v>
      </c>
      <c r="F363" s="62">
        <v>700</v>
      </c>
      <c r="G363" s="62">
        <f t="shared" si="86"/>
        <v>700</v>
      </c>
      <c r="H363" s="62">
        <f t="shared" si="87"/>
        <v>8400</v>
      </c>
    </row>
    <row r="364" spans="2:8" s="9" customFormat="1" x14ac:dyDescent="0.25">
      <c r="B364" s="33"/>
      <c r="C364" s="73" t="s">
        <v>8</v>
      </c>
      <c r="D364" s="63">
        <v>3</v>
      </c>
      <c r="E364" s="64">
        <v>0.8</v>
      </c>
      <c r="F364" s="62">
        <v>800</v>
      </c>
      <c r="G364" s="62">
        <f t="shared" si="86"/>
        <v>2400</v>
      </c>
      <c r="H364" s="62">
        <f t="shared" si="87"/>
        <v>28800</v>
      </c>
    </row>
    <row r="365" spans="2:8" x14ac:dyDescent="0.25">
      <c r="B365" s="34">
        <v>2</v>
      </c>
      <c r="C365" s="75" t="s">
        <v>135</v>
      </c>
      <c r="D365" s="66">
        <f>SUM(D366:D371)</f>
        <v>10</v>
      </c>
      <c r="E365" s="66"/>
      <c r="F365" s="67"/>
      <c r="G365" s="67">
        <f>SUM(G366:G371)</f>
        <v>6400</v>
      </c>
      <c r="H365" s="67">
        <f>SUM(H366:H371)</f>
        <v>76800</v>
      </c>
    </row>
    <row r="366" spans="2:8" s="9" customFormat="1" x14ac:dyDescent="0.25">
      <c r="B366" s="33"/>
      <c r="C366" s="73" t="s">
        <v>88</v>
      </c>
      <c r="D366" s="63">
        <v>1</v>
      </c>
      <c r="E366" s="64">
        <v>1</v>
      </c>
      <c r="F366" s="62">
        <v>1000</v>
      </c>
      <c r="G366" s="62">
        <f t="shared" ref="G366:G371" si="88">D366*F366</f>
        <v>1000</v>
      </c>
      <c r="H366" s="62">
        <f t="shared" ref="H366:H371" si="89">G366*12</f>
        <v>12000</v>
      </c>
    </row>
    <row r="367" spans="2:8" s="9" customFormat="1" x14ac:dyDescent="0.25">
      <c r="B367" s="33"/>
      <c r="C367" s="73" t="s">
        <v>3</v>
      </c>
      <c r="D367" s="63">
        <v>1</v>
      </c>
      <c r="E367" s="64">
        <v>0.65</v>
      </c>
      <c r="F367" s="62">
        <v>650</v>
      </c>
      <c r="G367" s="62">
        <f t="shared" si="88"/>
        <v>650</v>
      </c>
      <c r="H367" s="62">
        <f t="shared" si="89"/>
        <v>7800</v>
      </c>
    </row>
    <row r="368" spans="2:8" s="9" customFormat="1" x14ac:dyDescent="0.25">
      <c r="B368" s="33"/>
      <c r="C368" s="73" t="s">
        <v>4</v>
      </c>
      <c r="D368" s="63">
        <v>2</v>
      </c>
      <c r="E368" s="64">
        <v>0.55000000000000004</v>
      </c>
      <c r="F368" s="62">
        <v>550</v>
      </c>
      <c r="G368" s="62">
        <f t="shared" si="88"/>
        <v>1100</v>
      </c>
      <c r="H368" s="62">
        <f t="shared" si="89"/>
        <v>13200</v>
      </c>
    </row>
    <row r="369" spans="2:8" s="9" customFormat="1" x14ac:dyDescent="0.25">
      <c r="B369" s="33"/>
      <c r="C369" s="73" t="s">
        <v>10</v>
      </c>
      <c r="D369" s="63">
        <v>3</v>
      </c>
      <c r="E369" s="64">
        <v>0.45</v>
      </c>
      <c r="F369" s="62">
        <v>450</v>
      </c>
      <c r="G369" s="62">
        <f t="shared" si="88"/>
        <v>1350</v>
      </c>
      <c r="H369" s="62">
        <f t="shared" si="89"/>
        <v>16200</v>
      </c>
    </row>
    <row r="370" spans="2:8" s="9" customFormat="1" x14ac:dyDescent="0.25">
      <c r="B370" s="33"/>
      <c r="C370" s="73" t="s">
        <v>6</v>
      </c>
      <c r="D370" s="63">
        <v>1</v>
      </c>
      <c r="E370" s="64">
        <v>0.7</v>
      </c>
      <c r="F370" s="62">
        <v>700</v>
      </c>
      <c r="G370" s="62">
        <f t="shared" si="88"/>
        <v>700</v>
      </c>
      <c r="H370" s="62">
        <f t="shared" si="89"/>
        <v>8400</v>
      </c>
    </row>
    <row r="371" spans="2:8" s="9" customFormat="1" x14ac:dyDescent="0.25">
      <c r="B371" s="33"/>
      <c r="C371" s="73" t="s">
        <v>8</v>
      </c>
      <c r="D371" s="63">
        <v>2</v>
      </c>
      <c r="E371" s="64">
        <v>0.8</v>
      </c>
      <c r="F371" s="62">
        <v>800</v>
      </c>
      <c r="G371" s="62">
        <f t="shared" si="88"/>
        <v>1600</v>
      </c>
      <c r="H371" s="62">
        <f t="shared" si="89"/>
        <v>19200</v>
      </c>
    </row>
    <row r="372" spans="2:8" ht="30" x14ac:dyDescent="0.25">
      <c r="B372" s="34">
        <v>3</v>
      </c>
      <c r="C372" s="75" t="s">
        <v>136</v>
      </c>
      <c r="D372" s="66">
        <f>SUM(D373:D376)</f>
        <v>6</v>
      </c>
      <c r="E372" s="66"/>
      <c r="F372" s="67"/>
      <c r="G372" s="67">
        <f>SUM(G373:G376)</f>
        <v>3750</v>
      </c>
      <c r="H372" s="67">
        <f>SUM(H373:H376)</f>
        <v>45000</v>
      </c>
    </row>
    <row r="373" spans="2:8" s="9" customFormat="1" x14ac:dyDescent="0.25">
      <c r="B373" s="33"/>
      <c r="C373" s="73" t="s">
        <v>88</v>
      </c>
      <c r="D373" s="63">
        <v>1</v>
      </c>
      <c r="E373" s="64">
        <v>1</v>
      </c>
      <c r="F373" s="62">
        <v>1000</v>
      </c>
      <c r="G373" s="62">
        <f>D373*F373</f>
        <v>1000</v>
      </c>
      <c r="H373" s="62">
        <f t="shared" ref="H373:H376" si="90">G373*12</f>
        <v>12000</v>
      </c>
    </row>
    <row r="374" spans="2:8" s="9" customFormat="1" x14ac:dyDescent="0.25">
      <c r="B374" s="33"/>
      <c r="C374" s="73" t="s">
        <v>3</v>
      </c>
      <c r="D374" s="63">
        <v>1</v>
      </c>
      <c r="E374" s="64">
        <v>0.65</v>
      </c>
      <c r="F374" s="62">
        <v>650</v>
      </c>
      <c r="G374" s="62">
        <f>D374*F374</f>
        <v>650</v>
      </c>
      <c r="H374" s="62">
        <f t="shared" si="90"/>
        <v>7800</v>
      </c>
    </row>
    <row r="375" spans="2:8" s="9" customFormat="1" x14ac:dyDescent="0.25">
      <c r="B375" s="33"/>
      <c r="C375" s="73" t="s">
        <v>4</v>
      </c>
      <c r="D375" s="63">
        <v>3</v>
      </c>
      <c r="E375" s="64">
        <v>0.55000000000000004</v>
      </c>
      <c r="F375" s="62">
        <v>550</v>
      </c>
      <c r="G375" s="62">
        <f>D375*F375</f>
        <v>1650</v>
      </c>
      <c r="H375" s="62">
        <f t="shared" si="90"/>
        <v>19800</v>
      </c>
    </row>
    <row r="376" spans="2:8" s="9" customFormat="1" x14ac:dyDescent="0.25">
      <c r="B376" s="33"/>
      <c r="C376" s="73" t="s">
        <v>10</v>
      </c>
      <c r="D376" s="63">
        <v>1</v>
      </c>
      <c r="E376" s="64">
        <v>0.45</v>
      </c>
      <c r="F376" s="62">
        <v>450</v>
      </c>
      <c r="G376" s="62">
        <f>D376*F376</f>
        <v>450</v>
      </c>
      <c r="H376" s="62">
        <f t="shared" si="90"/>
        <v>5400</v>
      </c>
    </row>
    <row r="377" spans="2:8" x14ac:dyDescent="0.25">
      <c r="B377" s="34">
        <v>4</v>
      </c>
      <c r="C377" s="75" t="s">
        <v>137</v>
      </c>
      <c r="D377" s="66">
        <f>SUM(D378:D383)</f>
        <v>7</v>
      </c>
      <c r="E377" s="66"/>
      <c r="F377" s="67"/>
      <c r="G377" s="67">
        <f>SUM(G378:G383)</f>
        <v>4600</v>
      </c>
      <c r="H377" s="67">
        <f>SUM(H378:H383)</f>
        <v>55200</v>
      </c>
    </row>
    <row r="378" spans="2:8" s="9" customFormat="1" x14ac:dyDescent="0.25">
      <c r="B378" s="33"/>
      <c r="C378" s="73" t="s">
        <v>88</v>
      </c>
      <c r="D378" s="63">
        <v>1</v>
      </c>
      <c r="E378" s="64">
        <v>1</v>
      </c>
      <c r="F378" s="62">
        <v>1000</v>
      </c>
      <c r="G378" s="62">
        <f t="shared" ref="G378:G383" si="91">D378*F378</f>
        <v>1000</v>
      </c>
      <c r="H378" s="62">
        <f t="shared" ref="H378:H383" si="92">G378*12</f>
        <v>12000</v>
      </c>
    </row>
    <row r="379" spans="2:8" s="9" customFormat="1" x14ac:dyDescent="0.25">
      <c r="B379" s="33"/>
      <c r="C379" s="73" t="s">
        <v>3</v>
      </c>
      <c r="D379" s="63">
        <v>1</v>
      </c>
      <c r="E379" s="64">
        <v>0.65</v>
      </c>
      <c r="F379" s="62">
        <v>650</v>
      </c>
      <c r="G379" s="62">
        <f t="shared" si="91"/>
        <v>650</v>
      </c>
      <c r="H379" s="62">
        <f t="shared" si="92"/>
        <v>7800</v>
      </c>
    </row>
    <row r="380" spans="2:8" s="9" customFormat="1" x14ac:dyDescent="0.25">
      <c r="B380" s="33"/>
      <c r="C380" s="73" t="s">
        <v>4</v>
      </c>
      <c r="D380" s="63">
        <v>1</v>
      </c>
      <c r="E380" s="64">
        <v>0.55000000000000004</v>
      </c>
      <c r="F380" s="62">
        <v>550</v>
      </c>
      <c r="G380" s="62">
        <f t="shared" si="91"/>
        <v>550</v>
      </c>
      <c r="H380" s="62">
        <f t="shared" si="92"/>
        <v>6600</v>
      </c>
    </row>
    <row r="381" spans="2:8" s="9" customFormat="1" x14ac:dyDescent="0.25">
      <c r="B381" s="33"/>
      <c r="C381" s="73" t="s">
        <v>10</v>
      </c>
      <c r="D381" s="63">
        <v>2</v>
      </c>
      <c r="E381" s="64">
        <v>0.45</v>
      </c>
      <c r="F381" s="62">
        <v>450</v>
      </c>
      <c r="G381" s="62">
        <f t="shared" si="91"/>
        <v>900</v>
      </c>
      <c r="H381" s="62">
        <f t="shared" si="92"/>
        <v>10800</v>
      </c>
    </row>
    <row r="382" spans="2:8" s="9" customFormat="1" x14ac:dyDescent="0.25">
      <c r="B382" s="33"/>
      <c r="C382" s="73" t="s">
        <v>6</v>
      </c>
      <c r="D382" s="63">
        <v>1</v>
      </c>
      <c r="E382" s="64">
        <v>0.7</v>
      </c>
      <c r="F382" s="62">
        <v>700</v>
      </c>
      <c r="G382" s="62">
        <f t="shared" si="91"/>
        <v>700</v>
      </c>
      <c r="H382" s="62">
        <f t="shared" si="92"/>
        <v>8400</v>
      </c>
    </row>
    <row r="383" spans="2:8" s="9" customFormat="1" x14ac:dyDescent="0.25">
      <c r="B383" s="33"/>
      <c r="C383" s="73" t="s">
        <v>8</v>
      </c>
      <c r="D383" s="63">
        <v>1</v>
      </c>
      <c r="E383" s="64">
        <v>0.8</v>
      </c>
      <c r="F383" s="62">
        <v>800</v>
      </c>
      <c r="G383" s="62">
        <f t="shared" si="91"/>
        <v>800</v>
      </c>
      <c r="H383" s="62">
        <f t="shared" si="92"/>
        <v>9600</v>
      </c>
    </row>
    <row r="384" spans="2:8" ht="29.25" customHeight="1" x14ac:dyDescent="0.25">
      <c r="B384" s="47" t="s">
        <v>203</v>
      </c>
      <c r="C384" s="71" t="s">
        <v>138</v>
      </c>
      <c r="D384" s="47">
        <f>SUM(D385:D397)</f>
        <v>39</v>
      </c>
      <c r="E384" s="47"/>
      <c r="F384" s="59"/>
      <c r="G384" s="59">
        <f>SUM(G385:G397)</f>
        <v>28800</v>
      </c>
      <c r="H384" s="59">
        <f>SUM(H385:H397)</f>
        <v>345600</v>
      </c>
    </row>
    <row r="385" spans="2:8" s="9" customFormat="1" x14ac:dyDescent="0.25">
      <c r="B385" s="33"/>
      <c r="C385" s="73" t="s">
        <v>83</v>
      </c>
      <c r="D385" s="63">
        <v>1</v>
      </c>
      <c r="E385" s="64">
        <v>1.8</v>
      </c>
      <c r="F385" s="62">
        <v>1800</v>
      </c>
      <c r="G385" s="62">
        <f t="shared" ref="G385:G397" si="93">D385*F385</f>
        <v>1800</v>
      </c>
      <c r="H385" s="62">
        <f t="shared" ref="H385:H397" si="94">G385*12</f>
        <v>21600</v>
      </c>
    </row>
    <row r="386" spans="2:8" s="9" customFormat="1" x14ac:dyDescent="0.25">
      <c r="B386" s="33"/>
      <c r="C386" s="73" t="s">
        <v>2</v>
      </c>
      <c r="D386" s="63">
        <v>2</v>
      </c>
      <c r="E386" s="64">
        <v>1.3</v>
      </c>
      <c r="F386" s="62">
        <v>1300</v>
      </c>
      <c r="G386" s="62">
        <f t="shared" si="93"/>
        <v>2600</v>
      </c>
      <c r="H386" s="62">
        <f t="shared" si="94"/>
        <v>31200</v>
      </c>
    </row>
    <row r="387" spans="2:8" s="9" customFormat="1" x14ac:dyDescent="0.25">
      <c r="B387" s="33"/>
      <c r="C387" s="72" t="s">
        <v>84</v>
      </c>
      <c r="D387" s="63">
        <v>1</v>
      </c>
      <c r="E387" s="64">
        <v>0.7</v>
      </c>
      <c r="F387" s="62">
        <v>700</v>
      </c>
      <c r="G387" s="62">
        <f t="shared" si="93"/>
        <v>700</v>
      </c>
      <c r="H387" s="62">
        <f t="shared" si="94"/>
        <v>8400</v>
      </c>
    </row>
    <row r="388" spans="2:8" s="9" customFormat="1" x14ac:dyDescent="0.25">
      <c r="B388" s="33"/>
      <c r="C388" s="73" t="s">
        <v>13</v>
      </c>
      <c r="D388" s="63">
        <v>1</v>
      </c>
      <c r="E388" s="64">
        <v>0.8</v>
      </c>
      <c r="F388" s="62">
        <v>800</v>
      </c>
      <c r="G388" s="62">
        <f t="shared" si="93"/>
        <v>800</v>
      </c>
      <c r="H388" s="62">
        <f t="shared" si="94"/>
        <v>9600</v>
      </c>
    </row>
    <row r="389" spans="2:8" s="9" customFormat="1" x14ac:dyDescent="0.25">
      <c r="B389" s="33"/>
      <c r="C389" s="74" t="s">
        <v>11</v>
      </c>
      <c r="D389" s="63">
        <v>1</v>
      </c>
      <c r="E389" s="64">
        <v>0.8</v>
      </c>
      <c r="F389" s="62">
        <v>800</v>
      </c>
      <c r="G389" s="62">
        <f t="shared" si="93"/>
        <v>800</v>
      </c>
      <c r="H389" s="62">
        <f t="shared" si="94"/>
        <v>9600</v>
      </c>
    </row>
    <row r="390" spans="2:8" s="9" customFormat="1" x14ac:dyDescent="0.25">
      <c r="B390" s="33"/>
      <c r="C390" s="72" t="s">
        <v>85</v>
      </c>
      <c r="D390" s="63">
        <v>3</v>
      </c>
      <c r="E390" s="64">
        <v>1</v>
      </c>
      <c r="F390" s="62">
        <v>1000</v>
      </c>
      <c r="G390" s="62">
        <f t="shared" si="93"/>
        <v>3000</v>
      </c>
      <c r="H390" s="62">
        <f t="shared" si="94"/>
        <v>36000</v>
      </c>
    </row>
    <row r="391" spans="2:8" s="9" customFormat="1" x14ac:dyDescent="0.25">
      <c r="B391" s="33"/>
      <c r="C391" s="72" t="s">
        <v>101</v>
      </c>
      <c r="D391" s="63">
        <v>1</v>
      </c>
      <c r="E391" s="64">
        <v>0.8</v>
      </c>
      <c r="F391" s="62">
        <v>800</v>
      </c>
      <c r="G391" s="62">
        <f t="shared" si="93"/>
        <v>800</v>
      </c>
      <c r="H391" s="62">
        <f t="shared" si="94"/>
        <v>9600</v>
      </c>
    </row>
    <row r="392" spans="2:8" s="9" customFormat="1" x14ac:dyDescent="0.25">
      <c r="B392" s="33"/>
      <c r="C392" s="72" t="s">
        <v>102</v>
      </c>
      <c r="D392" s="63">
        <v>1</v>
      </c>
      <c r="E392" s="64">
        <v>0.9</v>
      </c>
      <c r="F392" s="62">
        <v>900</v>
      </c>
      <c r="G392" s="62">
        <f t="shared" si="93"/>
        <v>900</v>
      </c>
      <c r="H392" s="62">
        <f t="shared" si="94"/>
        <v>10800</v>
      </c>
    </row>
    <row r="393" spans="2:8" s="9" customFormat="1" x14ac:dyDescent="0.25">
      <c r="B393" s="33"/>
      <c r="C393" s="73" t="s">
        <v>3</v>
      </c>
      <c r="D393" s="63">
        <v>4</v>
      </c>
      <c r="E393" s="64">
        <v>0.7</v>
      </c>
      <c r="F393" s="62">
        <v>700</v>
      </c>
      <c r="G393" s="62">
        <f t="shared" si="93"/>
        <v>2800</v>
      </c>
      <c r="H393" s="62">
        <f t="shared" si="94"/>
        <v>33600</v>
      </c>
    </row>
    <row r="394" spans="2:8" s="9" customFormat="1" x14ac:dyDescent="0.25">
      <c r="B394" s="33"/>
      <c r="C394" s="73" t="s">
        <v>89</v>
      </c>
      <c r="D394" s="63">
        <v>6</v>
      </c>
      <c r="E394" s="64">
        <v>0.6</v>
      </c>
      <c r="F394" s="62">
        <v>600</v>
      </c>
      <c r="G394" s="62">
        <f t="shared" si="93"/>
        <v>3600</v>
      </c>
      <c r="H394" s="62">
        <f t="shared" si="94"/>
        <v>43200</v>
      </c>
    </row>
    <row r="395" spans="2:8" s="9" customFormat="1" x14ac:dyDescent="0.25">
      <c r="B395" s="33"/>
      <c r="C395" s="73" t="s">
        <v>10</v>
      </c>
      <c r="D395" s="63">
        <v>12</v>
      </c>
      <c r="E395" s="64">
        <v>0.5</v>
      </c>
      <c r="F395" s="62">
        <v>500</v>
      </c>
      <c r="G395" s="62">
        <f t="shared" si="93"/>
        <v>6000</v>
      </c>
      <c r="H395" s="62">
        <f t="shared" si="94"/>
        <v>72000</v>
      </c>
    </row>
    <row r="396" spans="2:8" s="9" customFormat="1" x14ac:dyDescent="0.25">
      <c r="B396" s="33"/>
      <c r="C396" s="74" t="s">
        <v>7</v>
      </c>
      <c r="D396" s="63">
        <v>1</v>
      </c>
      <c r="E396" s="64">
        <v>1</v>
      </c>
      <c r="F396" s="62">
        <v>1000</v>
      </c>
      <c r="G396" s="62">
        <f t="shared" si="93"/>
        <v>1000</v>
      </c>
      <c r="H396" s="62">
        <f t="shared" si="94"/>
        <v>12000</v>
      </c>
    </row>
    <row r="397" spans="2:8" s="9" customFormat="1" x14ac:dyDescent="0.25">
      <c r="B397" s="33"/>
      <c r="C397" s="73" t="s">
        <v>8</v>
      </c>
      <c r="D397" s="63">
        <v>5</v>
      </c>
      <c r="E397" s="64">
        <v>0.8</v>
      </c>
      <c r="F397" s="62">
        <v>800</v>
      </c>
      <c r="G397" s="62">
        <f t="shared" si="93"/>
        <v>4000</v>
      </c>
      <c r="H397" s="62">
        <f t="shared" si="94"/>
        <v>48000</v>
      </c>
    </row>
    <row r="398" spans="2:8" x14ac:dyDescent="0.25">
      <c r="B398" s="34">
        <v>1</v>
      </c>
      <c r="C398" s="75" t="s">
        <v>139</v>
      </c>
      <c r="D398" s="66">
        <f>SUM(D399:D404)</f>
        <v>14</v>
      </c>
      <c r="E398" s="66"/>
      <c r="F398" s="67"/>
      <c r="G398" s="67">
        <f>SUM(G399:G404)</f>
        <v>8950</v>
      </c>
      <c r="H398" s="67">
        <f>SUM(H399:H404)</f>
        <v>107400</v>
      </c>
    </row>
    <row r="399" spans="2:8" s="9" customFormat="1" x14ac:dyDescent="0.25">
      <c r="B399" s="33"/>
      <c r="C399" s="73" t="s">
        <v>88</v>
      </c>
      <c r="D399" s="63">
        <v>1</v>
      </c>
      <c r="E399" s="64">
        <v>1</v>
      </c>
      <c r="F399" s="62">
        <v>1000</v>
      </c>
      <c r="G399" s="62">
        <f t="shared" ref="G399:G404" si="95">D399*F399</f>
        <v>1000</v>
      </c>
      <c r="H399" s="62">
        <f t="shared" ref="H399:H404" si="96">G399*12</f>
        <v>12000</v>
      </c>
    </row>
    <row r="400" spans="2:8" s="9" customFormat="1" x14ac:dyDescent="0.25">
      <c r="B400" s="33"/>
      <c r="C400" s="73" t="s">
        <v>3</v>
      </c>
      <c r="D400" s="63">
        <v>2</v>
      </c>
      <c r="E400" s="64">
        <v>0.65</v>
      </c>
      <c r="F400" s="62">
        <v>650</v>
      </c>
      <c r="G400" s="62">
        <f t="shared" si="95"/>
        <v>1300</v>
      </c>
      <c r="H400" s="62">
        <f t="shared" si="96"/>
        <v>15600</v>
      </c>
    </row>
    <row r="401" spans="2:8" s="9" customFormat="1" x14ac:dyDescent="0.25">
      <c r="B401" s="33"/>
      <c r="C401" s="73" t="s">
        <v>4</v>
      </c>
      <c r="D401" s="63">
        <v>4</v>
      </c>
      <c r="E401" s="64">
        <v>0.55000000000000004</v>
      </c>
      <c r="F401" s="62">
        <v>550</v>
      </c>
      <c r="G401" s="62">
        <f t="shared" si="95"/>
        <v>2200</v>
      </c>
      <c r="H401" s="62">
        <f t="shared" si="96"/>
        <v>26400</v>
      </c>
    </row>
    <row r="402" spans="2:8" s="9" customFormat="1" x14ac:dyDescent="0.25">
      <c r="B402" s="33"/>
      <c r="C402" s="73" t="s">
        <v>10</v>
      </c>
      <c r="D402" s="63">
        <v>3</v>
      </c>
      <c r="E402" s="64">
        <v>0.45</v>
      </c>
      <c r="F402" s="62">
        <v>450</v>
      </c>
      <c r="G402" s="62">
        <f t="shared" si="95"/>
        <v>1350</v>
      </c>
      <c r="H402" s="62">
        <f t="shared" si="96"/>
        <v>16200</v>
      </c>
    </row>
    <row r="403" spans="2:8" s="9" customFormat="1" x14ac:dyDescent="0.25">
      <c r="B403" s="33"/>
      <c r="C403" s="73" t="s">
        <v>6</v>
      </c>
      <c r="D403" s="63">
        <v>1</v>
      </c>
      <c r="E403" s="64">
        <v>0.7</v>
      </c>
      <c r="F403" s="62">
        <v>700</v>
      </c>
      <c r="G403" s="62">
        <f t="shared" si="95"/>
        <v>700</v>
      </c>
      <c r="H403" s="62">
        <f t="shared" si="96"/>
        <v>8400</v>
      </c>
    </row>
    <row r="404" spans="2:8" s="9" customFormat="1" x14ac:dyDescent="0.25">
      <c r="B404" s="33"/>
      <c r="C404" s="73" t="s">
        <v>8</v>
      </c>
      <c r="D404" s="63">
        <v>3</v>
      </c>
      <c r="E404" s="64">
        <v>0.8</v>
      </c>
      <c r="F404" s="62">
        <v>800</v>
      </c>
      <c r="G404" s="62">
        <f t="shared" si="95"/>
        <v>2400</v>
      </c>
      <c r="H404" s="62">
        <f t="shared" si="96"/>
        <v>28800</v>
      </c>
    </row>
    <row r="405" spans="2:8" x14ac:dyDescent="0.25">
      <c r="B405" s="34">
        <v>2</v>
      </c>
      <c r="C405" s="75" t="s">
        <v>140</v>
      </c>
      <c r="D405" s="66">
        <f>SUM(D406:D411)</f>
        <v>11</v>
      </c>
      <c r="E405" s="66"/>
      <c r="F405" s="67"/>
      <c r="G405" s="67">
        <f>SUM(G406:G411)</f>
        <v>6950</v>
      </c>
      <c r="H405" s="67">
        <f>SUM(H406:H411)</f>
        <v>83400</v>
      </c>
    </row>
    <row r="406" spans="2:8" s="9" customFormat="1" x14ac:dyDescent="0.25">
      <c r="B406" s="33"/>
      <c r="C406" s="73" t="s">
        <v>88</v>
      </c>
      <c r="D406" s="63">
        <v>1</v>
      </c>
      <c r="E406" s="64">
        <v>1</v>
      </c>
      <c r="F406" s="62">
        <v>1000</v>
      </c>
      <c r="G406" s="62">
        <f t="shared" ref="G406:G411" si="97">D406*F406</f>
        <v>1000</v>
      </c>
      <c r="H406" s="62">
        <f t="shared" ref="H406:H411" si="98">G406*12</f>
        <v>12000</v>
      </c>
    </row>
    <row r="407" spans="2:8" s="9" customFormat="1" x14ac:dyDescent="0.25">
      <c r="B407" s="33"/>
      <c r="C407" s="73" t="s">
        <v>141</v>
      </c>
      <c r="D407" s="63">
        <v>2</v>
      </c>
      <c r="E407" s="64">
        <v>0.65</v>
      </c>
      <c r="F407" s="62">
        <v>650</v>
      </c>
      <c r="G407" s="62">
        <f t="shared" si="97"/>
        <v>1300</v>
      </c>
      <c r="H407" s="62">
        <f t="shared" si="98"/>
        <v>15600</v>
      </c>
    </row>
    <row r="408" spans="2:8" s="9" customFormat="1" x14ac:dyDescent="0.25">
      <c r="B408" s="33"/>
      <c r="C408" s="73" t="s">
        <v>4</v>
      </c>
      <c r="D408" s="63">
        <v>1</v>
      </c>
      <c r="E408" s="64">
        <v>0.55000000000000004</v>
      </c>
      <c r="F408" s="62">
        <v>550</v>
      </c>
      <c r="G408" s="62">
        <f t="shared" si="97"/>
        <v>550</v>
      </c>
      <c r="H408" s="62">
        <f t="shared" si="98"/>
        <v>6600</v>
      </c>
    </row>
    <row r="409" spans="2:8" s="9" customFormat="1" x14ac:dyDescent="0.25">
      <c r="B409" s="33"/>
      <c r="C409" s="73" t="s">
        <v>10</v>
      </c>
      <c r="D409" s="63">
        <v>4</v>
      </c>
      <c r="E409" s="64">
        <v>0.45</v>
      </c>
      <c r="F409" s="62">
        <v>450</v>
      </c>
      <c r="G409" s="62">
        <f t="shared" si="97"/>
        <v>1800</v>
      </c>
      <c r="H409" s="62">
        <f t="shared" si="98"/>
        <v>21600</v>
      </c>
    </row>
    <row r="410" spans="2:8" s="9" customFormat="1" x14ac:dyDescent="0.25">
      <c r="B410" s="33"/>
      <c r="C410" s="73" t="s">
        <v>6</v>
      </c>
      <c r="D410" s="63">
        <v>1</v>
      </c>
      <c r="E410" s="64">
        <v>0.7</v>
      </c>
      <c r="F410" s="62">
        <v>700</v>
      </c>
      <c r="G410" s="62">
        <f t="shared" si="97"/>
        <v>700</v>
      </c>
      <c r="H410" s="62">
        <f t="shared" si="98"/>
        <v>8400</v>
      </c>
    </row>
    <row r="411" spans="2:8" s="9" customFormat="1" x14ac:dyDescent="0.25">
      <c r="B411" s="33"/>
      <c r="C411" s="73" t="s">
        <v>8</v>
      </c>
      <c r="D411" s="63">
        <v>2</v>
      </c>
      <c r="E411" s="64">
        <v>0.8</v>
      </c>
      <c r="F411" s="62">
        <v>800</v>
      </c>
      <c r="G411" s="62">
        <f t="shared" si="97"/>
        <v>1600</v>
      </c>
      <c r="H411" s="62">
        <f t="shared" si="98"/>
        <v>19200</v>
      </c>
    </row>
    <row r="412" spans="2:8" x14ac:dyDescent="0.25">
      <c r="B412" s="34">
        <v>3</v>
      </c>
      <c r="C412" s="75" t="s">
        <v>142</v>
      </c>
      <c r="D412" s="66">
        <f>SUM(D413:D414)</f>
        <v>2</v>
      </c>
      <c r="E412" s="66"/>
      <c r="F412" s="67"/>
      <c r="G412" s="67">
        <f>SUM(G413:G414)</f>
        <v>1200</v>
      </c>
      <c r="H412" s="67">
        <f>SUM(H413:H414)</f>
        <v>14400</v>
      </c>
    </row>
    <row r="413" spans="2:8" s="9" customFormat="1" x14ac:dyDescent="0.25">
      <c r="B413" s="33"/>
      <c r="C413" s="73" t="s">
        <v>3</v>
      </c>
      <c r="D413" s="63">
        <v>1</v>
      </c>
      <c r="E413" s="64">
        <v>0.65</v>
      </c>
      <c r="F413" s="62">
        <v>650</v>
      </c>
      <c r="G413" s="62">
        <f>D413*F413</f>
        <v>650</v>
      </c>
      <c r="H413" s="62">
        <f t="shared" ref="H413:H414" si="99">G413*12</f>
        <v>7800</v>
      </c>
    </row>
    <row r="414" spans="2:8" s="9" customFormat="1" x14ac:dyDescent="0.25">
      <c r="B414" s="33"/>
      <c r="C414" s="73" t="s">
        <v>4</v>
      </c>
      <c r="D414" s="63">
        <v>1</v>
      </c>
      <c r="E414" s="64">
        <v>0.55000000000000004</v>
      </c>
      <c r="F414" s="62">
        <v>550</v>
      </c>
      <c r="G414" s="62">
        <f>D414*F414</f>
        <v>550</v>
      </c>
      <c r="H414" s="62">
        <f t="shared" si="99"/>
        <v>6600</v>
      </c>
    </row>
    <row r="415" spans="2:8" x14ac:dyDescent="0.25">
      <c r="B415" s="34">
        <v>4</v>
      </c>
      <c r="C415" s="75" t="s">
        <v>143</v>
      </c>
      <c r="D415" s="66">
        <f>SUM(D416:D421)</f>
        <v>13</v>
      </c>
      <c r="E415" s="66"/>
      <c r="F415" s="67"/>
      <c r="G415" s="67">
        <f>SUM(G416:G421)</f>
        <v>8150</v>
      </c>
      <c r="H415" s="67">
        <f>SUM(H416:H421)</f>
        <v>97800</v>
      </c>
    </row>
    <row r="416" spans="2:8" s="9" customFormat="1" x14ac:dyDescent="0.25">
      <c r="B416" s="33"/>
      <c r="C416" s="73" t="s">
        <v>88</v>
      </c>
      <c r="D416" s="63">
        <v>1</v>
      </c>
      <c r="E416" s="64">
        <v>1</v>
      </c>
      <c r="F416" s="62">
        <v>1000</v>
      </c>
      <c r="G416" s="62">
        <f t="shared" ref="G416:G421" si="100">D416*F416</f>
        <v>1000</v>
      </c>
      <c r="H416" s="62">
        <f t="shared" ref="H416:H421" si="101">G416*12</f>
        <v>12000</v>
      </c>
    </row>
    <row r="417" spans="2:8" s="9" customFormat="1" x14ac:dyDescent="0.25">
      <c r="B417" s="33"/>
      <c r="C417" s="73" t="s">
        <v>3</v>
      </c>
      <c r="D417" s="63">
        <v>2</v>
      </c>
      <c r="E417" s="64">
        <v>0.65</v>
      </c>
      <c r="F417" s="62">
        <v>650</v>
      </c>
      <c r="G417" s="62">
        <f t="shared" si="100"/>
        <v>1300</v>
      </c>
      <c r="H417" s="62">
        <f t="shared" si="101"/>
        <v>15600</v>
      </c>
    </row>
    <row r="418" spans="2:8" s="9" customFormat="1" x14ac:dyDescent="0.25">
      <c r="B418" s="33"/>
      <c r="C418" s="73" t="s">
        <v>4</v>
      </c>
      <c r="D418" s="63">
        <v>4</v>
      </c>
      <c r="E418" s="64">
        <v>0.55000000000000004</v>
      </c>
      <c r="F418" s="62">
        <v>550</v>
      </c>
      <c r="G418" s="62">
        <f t="shared" si="100"/>
        <v>2200</v>
      </c>
      <c r="H418" s="62">
        <f t="shared" si="101"/>
        <v>26400</v>
      </c>
    </row>
    <row r="419" spans="2:8" s="9" customFormat="1" x14ac:dyDescent="0.25">
      <c r="B419" s="33"/>
      <c r="C419" s="73" t="s">
        <v>10</v>
      </c>
      <c r="D419" s="63">
        <v>3</v>
      </c>
      <c r="E419" s="64">
        <v>0.45</v>
      </c>
      <c r="F419" s="62">
        <v>450</v>
      </c>
      <c r="G419" s="62">
        <f t="shared" si="100"/>
        <v>1350</v>
      </c>
      <c r="H419" s="62">
        <f t="shared" si="101"/>
        <v>16200</v>
      </c>
    </row>
    <row r="420" spans="2:8" s="9" customFormat="1" x14ac:dyDescent="0.25">
      <c r="B420" s="33"/>
      <c r="C420" s="73" t="s">
        <v>6</v>
      </c>
      <c r="D420" s="63">
        <v>1</v>
      </c>
      <c r="E420" s="64">
        <v>0.7</v>
      </c>
      <c r="F420" s="62">
        <v>700</v>
      </c>
      <c r="G420" s="62">
        <f t="shared" si="100"/>
        <v>700</v>
      </c>
      <c r="H420" s="62">
        <f t="shared" si="101"/>
        <v>8400</v>
      </c>
    </row>
    <row r="421" spans="2:8" s="9" customFormat="1" x14ac:dyDescent="0.25">
      <c r="B421" s="33"/>
      <c r="C421" s="73" t="s">
        <v>8</v>
      </c>
      <c r="D421" s="63">
        <v>2</v>
      </c>
      <c r="E421" s="64">
        <v>0.8</v>
      </c>
      <c r="F421" s="62">
        <v>800</v>
      </c>
      <c r="G421" s="62">
        <f t="shared" si="100"/>
        <v>1600</v>
      </c>
      <c r="H421" s="62">
        <f t="shared" si="101"/>
        <v>19200</v>
      </c>
    </row>
    <row r="422" spans="2:8" x14ac:dyDescent="0.25">
      <c r="B422" s="34">
        <v>5</v>
      </c>
      <c r="C422" s="75" t="s">
        <v>144</v>
      </c>
      <c r="D422" s="66">
        <f>SUM(D423:D426)</f>
        <v>7</v>
      </c>
      <c r="E422" s="66"/>
      <c r="F422" s="67"/>
      <c r="G422" s="67">
        <f>SUM(G423:G426)</f>
        <v>4200</v>
      </c>
      <c r="H422" s="67">
        <f>SUM(H423:H426)</f>
        <v>50400</v>
      </c>
    </row>
    <row r="423" spans="2:8" s="9" customFormat="1" x14ac:dyDescent="0.25">
      <c r="B423" s="33"/>
      <c r="C423" s="73" t="s">
        <v>88</v>
      </c>
      <c r="D423" s="63">
        <v>1</v>
      </c>
      <c r="E423" s="64">
        <v>1</v>
      </c>
      <c r="F423" s="62">
        <v>1000</v>
      </c>
      <c r="G423" s="62">
        <f>D423*F423</f>
        <v>1000</v>
      </c>
      <c r="H423" s="62">
        <f t="shared" ref="H423:H426" si="102">G423*12</f>
        <v>12000</v>
      </c>
    </row>
    <row r="424" spans="2:8" s="9" customFormat="1" x14ac:dyDescent="0.25">
      <c r="B424" s="33"/>
      <c r="C424" s="73" t="s">
        <v>3</v>
      </c>
      <c r="D424" s="63">
        <v>1</v>
      </c>
      <c r="E424" s="64">
        <v>0.65</v>
      </c>
      <c r="F424" s="62">
        <v>650</v>
      </c>
      <c r="G424" s="62">
        <f>D424*F424</f>
        <v>650</v>
      </c>
      <c r="H424" s="62">
        <f t="shared" si="102"/>
        <v>7800</v>
      </c>
    </row>
    <row r="425" spans="2:8" s="9" customFormat="1" x14ac:dyDescent="0.25">
      <c r="B425" s="33"/>
      <c r="C425" s="73" t="s">
        <v>9</v>
      </c>
      <c r="D425" s="63">
        <v>3</v>
      </c>
      <c r="E425" s="64">
        <v>0.55000000000000004</v>
      </c>
      <c r="F425" s="62">
        <v>550</v>
      </c>
      <c r="G425" s="62">
        <f>D425*F425</f>
        <v>1650</v>
      </c>
      <c r="H425" s="62">
        <f t="shared" si="102"/>
        <v>19800</v>
      </c>
    </row>
    <row r="426" spans="2:8" s="9" customFormat="1" x14ac:dyDescent="0.25">
      <c r="B426" s="33"/>
      <c r="C426" s="73" t="s">
        <v>10</v>
      </c>
      <c r="D426" s="63">
        <v>2</v>
      </c>
      <c r="E426" s="64">
        <v>0.45</v>
      </c>
      <c r="F426" s="62">
        <v>450</v>
      </c>
      <c r="G426" s="62">
        <f>D426*F426</f>
        <v>900</v>
      </c>
      <c r="H426" s="62">
        <f t="shared" si="102"/>
        <v>10800</v>
      </c>
    </row>
    <row r="427" spans="2:8" ht="33" customHeight="1" x14ac:dyDescent="0.25">
      <c r="B427" s="47" t="s">
        <v>204</v>
      </c>
      <c r="C427" s="71" t="s">
        <v>145</v>
      </c>
      <c r="D427" s="47">
        <f>SUM(D428:D440)</f>
        <v>46</v>
      </c>
      <c r="E427" s="47"/>
      <c r="F427" s="59"/>
      <c r="G427" s="59">
        <f>SUM(G428:G440)</f>
        <v>35900</v>
      </c>
      <c r="H427" s="59">
        <f>SUM(H428:H440)</f>
        <v>430800</v>
      </c>
    </row>
    <row r="428" spans="2:8" s="9" customFormat="1" x14ac:dyDescent="0.25">
      <c r="B428" s="33"/>
      <c r="C428" s="73" t="s">
        <v>83</v>
      </c>
      <c r="D428" s="63">
        <v>1</v>
      </c>
      <c r="E428" s="64">
        <v>1.8</v>
      </c>
      <c r="F428" s="62">
        <v>1800</v>
      </c>
      <c r="G428" s="62">
        <f t="shared" ref="G428:G440" si="103">D428*F428</f>
        <v>1800</v>
      </c>
      <c r="H428" s="62">
        <f t="shared" ref="H428:H440" si="104">G428*12</f>
        <v>21600</v>
      </c>
    </row>
    <row r="429" spans="2:8" s="9" customFormat="1" x14ac:dyDescent="0.25">
      <c r="B429" s="33"/>
      <c r="C429" s="73" t="s">
        <v>2</v>
      </c>
      <c r="D429" s="63">
        <v>3</v>
      </c>
      <c r="E429" s="64">
        <v>1.3</v>
      </c>
      <c r="F429" s="62">
        <v>1300</v>
      </c>
      <c r="G429" s="62">
        <f t="shared" si="103"/>
        <v>3900</v>
      </c>
      <c r="H429" s="62">
        <f t="shared" si="104"/>
        <v>46800</v>
      </c>
    </row>
    <row r="430" spans="2:8" s="9" customFormat="1" x14ac:dyDescent="0.25">
      <c r="B430" s="33"/>
      <c r="C430" s="72" t="s">
        <v>84</v>
      </c>
      <c r="D430" s="63">
        <v>1</v>
      </c>
      <c r="E430" s="64">
        <v>0.7</v>
      </c>
      <c r="F430" s="62">
        <v>700</v>
      </c>
      <c r="G430" s="62">
        <f t="shared" si="103"/>
        <v>700</v>
      </c>
      <c r="H430" s="62">
        <f t="shared" si="104"/>
        <v>8400</v>
      </c>
    </row>
    <row r="431" spans="2:8" s="9" customFormat="1" x14ac:dyDescent="0.25">
      <c r="B431" s="33"/>
      <c r="C431" s="73" t="s">
        <v>13</v>
      </c>
      <c r="D431" s="63">
        <v>1</v>
      </c>
      <c r="E431" s="64">
        <v>0.8</v>
      </c>
      <c r="F431" s="62">
        <v>800</v>
      </c>
      <c r="G431" s="62">
        <f t="shared" si="103"/>
        <v>800</v>
      </c>
      <c r="H431" s="62">
        <f t="shared" si="104"/>
        <v>9600</v>
      </c>
    </row>
    <row r="432" spans="2:8" s="9" customFormat="1" x14ac:dyDescent="0.25">
      <c r="B432" s="33"/>
      <c r="C432" s="74" t="s">
        <v>11</v>
      </c>
      <c r="D432" s="63">
        <v>1</v>
      </c>
      <c r="E432" s="64">
        <v>0.8</v>
      </c>
      <c r="F432" s="62">
        <v>800</v>
      </c>
      <c r="G432" s="62">
        <f t="shared" si="103"/>
        <v>800</v>
      </c>
      <c r="H432" s="62">
        <f t="shared" si="104"/>
        <v>9600</v>
      </c>
    </row>
    <row r="433" spans="2:8" s="9" customFormat="1" x14ac:dyDescent="0.25">
      <c r="B433" s="33"/>
      <c r="C433" s="72" t="s">
        <v>85</v>
      </c>
      <c r="D433" s="63">
        <v>5</v>
      </c>
      <c r="E433" s="64">
        <v>1</v>
      </c>
      <c r="F433" s="62">
        <v>1000</v>
      </c>
      <c r="G433" s="62">
        <f t="shared" si="103"/>
        <v>5000</v>
      </c>
      <c r="H433" s="62">
        <f t="shared" si="104"/>
        <v>60000</v>
      </c>
    </row>
    <row r="434" spans="2:8" s="9" customFormat="1" x14ac:dyDescent="0.25">
      <c r="B434" s="33"/>
      <c r="C434" s="72" t="s">
        <v>101</v>
      </c>
      <c r="D434" s="63">
        <v>1</v>
      </c>
      <c r="E434" s="64">
        <v>0.8</v>
      </c>
      <c r="F434" s="62">
        <v>800</v>
      </c>
      <c r="G434" s="62">
        <f t="shared" si="103"/>
        <v>800</v>
      </c>
      <c r="H434" s="62">
        <f t="shared" si="104"/>
        <v>9600</v>
      </c>
    </row>
    <row r="435" spans="2:8" s="9" customFormat="1" x14ac:dyDescent="0.25">
      <c r="B435" s="33"/>
      <c r="C435" s="72" t="s">
        <v>102</v>
      </c>
      <c r="D435" s="63">
        <v>1</v>
      </c>
      <c r="E435" s="64">
        <v>0.9</v>
      </c>
      <c r="F435" s="62">
        <v>900</v>
      </c>
      <c r="G435" s="62">
        <f t="shared" si="103"/>
        <v>900</v>
      </c>
      <c r="H435" s="62">
        <f t="shared" si="104"/>
        <v>10800</v>
      </c>
    </row>
    <row r="436" spans="2:8" s="9" customFormat="1" x14ac:dyDescent="0.25">
      <c r="B436" s="33"/>
      <c r="C436" s="73" t="s">
        <v>3</v>
      </c>
      <c r="D436" s="63">
        <v>3</v>
      </c>
      <c r="E436" s="64">
        <v>0.7</v>
      </c>
      <c r="F436" s="62">
        <v>700</v>
      </c>
      <c r="G436" s="62">
        <f t="shared" si="103"/>
        <v>2100</v>
      </c>
      <c r="H436" s="62">
        <f t="shared" si="104"/>
        <v>25200</v>
      </c>
    </row>
    <row r="437" spans="2:8" s="9" customFormat="1" x14ac:dyDescent="0.25">
      <c r="B437" s="33"/>
      <c r="C437" s="73" t="s">
        <v>89</v>
      </c>
      <c r="D437" s="63">
        <v>6</v>
      </c>
      <c r="E437" s="64">
        <v>0.6</v>
      </c>
      <c r="F437" s="62">
        <v>600</v>
      </c>
      <c r="G437" s="62">
        <f t="shared" si="103"/>
        <v>3600</v>
      </c>
      <c r="H437" s="62">
        <f t="shared" si="104"/>
        <v>43200</v>
      </c>
    </row>
    <row r="438" spans="2:8" s="9" customFormat="1" x14ac:dyDescent="0.25">
      <c r="B438" s="33"/>
      <c r="C438" s="73" t="s">
        <v>10</v>
      </c>
      <c r="D438" s="63">
        <v>11</v>
      </c>
      <c r="E438" s="64">
        <v>0.5</v>
      </c>
      <c r="F438" s="62">
        <v>500</v>
      </c>
      <c r="G438" s="62">
        <f t="shared" si="103"/>
        <v>5500</v>
      </c>
      <c r="H438" s="62">
        <f t="shared" si="104"/>
        <v>66000</v>
      </c>
    </row>
    <row r="439" spans="2:8" s="9" customFormat="1" x14ac:dyDescent="0.25">
      <c r="B439" s="33"/>
      <c r="C439" s="74" t="s">
        <v>7</v>
      </c>
      <c r="D439" s="63">
        <v>2</v>
      </c>
      <c r="E439" s="64">
        <v>1</v>
      </c>
      <c r="F439" s="62">
        <v>1000</v>
      </c>
      <c r="G439" s="62">
        <f t="shared" si="103"/>
        <v>2000</v>
      </c>
      <c r="H439" s="62">
        <f t="shared" si="104"/>
        <v>24000</v>
      </c>
    </row>
    <row r="440" spans="2:8" s="9" customFormat="1" x14ac:dyDescent="0.25">
      <c r="B440" s="33"/>
      <c r="C440" s="73" t="s">
        <v>8</v>
      </c>
      <c r="D440" s="63">
        <v>10</v>
      </c>
      <c r="E440" s="64">
        <v>0.8</v>
      </c>
      <c r="F440" s="62">
        <v>800</v>
      </c>
      <c r="G440" s="62">
        <f t="shared" si="103"/>
        <v>8000</v>
      </c>
      <c r="H440" s="62">
        <f t="shared" si="104"/>
        <v>96000</v>
      </c>
    </row>
    <row r="441" spans="2:8" x14ac:dyDescent="0.25">
      <c r="B441" s="34">
        <v>1</v>
      </c>
      <c r="C441" s="75" t="s">
        <v>146</v>
      </c>
      <c r="D441" s="66">
        <f>SUM(D442:D447)</f>
        <v>10</v>
      </c>
      <c r="E441" s="66"/>
      <c r="F441" s="67"/>
      <c r="G441" s="67">
        <f>SUM(G442:G447)</f>
        <v>6750</v>
      </c>
      <c r="H441" s="67">
        <f>SUM(H442:H447)</f>
        <v>81000</v>
      </c>
    </row>
    <row r="442" spans="2:8" s="9" customFormat="1" x14ac:dyDescent="0.25">
      <c r="B442" s="33"/>
      <c r="C442" s="73" t="s">
        <v>88</v>
      </c>
      <c r="D442" s="63">
        <v>1</v>
      </c>
      <c r="E442" s="64">
        <v>1</v>
      </c>
      <c r="F442" s="62">
        <v>1000</v>
      </c>
      <c r="G442" s="62">
        <f t="shared" ref="G442:G447" si="105">D442*F442</f>
        <v>1000</v>
      </c>
      <c r="H442" s="62">
        <f t="shared" ref="H442:H447" si="106">G442*12</f>
        <v>12000</v>
      </c>
    </row>
    <row r="443" spans="2:8" s="9" customFormat="1" x14ac:dyDescent="0.25">
      <c r="B443" s="33"/>
      <c r="C443" s="73" t="s">
        <v>3</v>
      </c>
      <c r="D443" s="63">
        <v>1</v>
      </c>
      <c r="E443" s="64">
        <v>0.65</v>
      </c>
      <c r="F443" s="62">
        <v>650</v>
      </c>
      <c r="G443" s="62">
        <f t="shared" si="105"/>
        <v>650</v>
      </c>
      <c r="H443" s="62">
        <f t="shared" si="106"/>
        <v>7800</v>
      </c>
    </row>
    <row r="444" spans="2:8" s="9" customFormat="1" x14ac:dyDescent="0.25">
      <c r="B444" s="33"/>
      <c r="C444" s="73" t="s">
        <v>4</v>
      </c>
      <c r="D444" s="63">
        <v>2</v>
      </c>
      <c r="E444" s="64">
        <v>0.55000000000000004</v>
      </c>
      <c r="F444" s="62">
        <v>550</v>
      </c>
      <c r="G444" s="62">
        <f t="shared" si="105"/>
        <v>1100</v>
      </c>
      <c r="H444" s="62">
        <f t="shared" si="106"/>
        <v>13200</v>
      </c>
    </row>
    <row r="445" spans="2:8" s="9" customFormat="1" x14ac:dyDescent="0.25">
      <c r="B445" s="33"/>
      <c r="C445" s="73" t="s">
        <v>10</v>
      </c>
      <c r="D445" s="63">
        <v>2</v>
      </c>
      <c r="E445" s="64">
        <v>0.45</v>
      </c>
      <c r="F445" s="62">
        <v>450</v>
      </c>
      <c r="G445" s="62">
        <f t="shared" si="105"/>
        <v>900</v>
      </c>
      <c r="H445" s="62">
        <f t="shared" si="106"/>
        <v>10800</v>
      </c>
    </row>
    <row r="446" spans="2:8" s="9" customFormat="1" x14ac:dyDescent="0.25">
      <c r="B446" s="33"/>
      <c r="C446" s="73" t="s">
        <v>6</v>
      </c>
      <c r="D446" s="63">
        <v>1</v>
      </c>
      <c r="E446" s="64">
        <v>0.7</v>
      </c>
      <c r="F446" s="62">
        <v>700</v>
      </c>
      <c r="G446" s="62">
        <f t="shared" si="105"/>
        <v>700</v>
      </c>
      <c r="H446" s="62">
        <f t="shared" si="106"/>
        <v>8400</v>
      </c>
    </row>
    <row r="447" spans="2:8" s="9" customFormat="1" x14ac:dyDescent="0.25">
      <c r="B447" s="33"/>
      <c r="C447" s="73" t="s">
        <v>8</v>
      </c>
      <c r="D447" s="63">
        <v>3</v>
      </c>
      <c r="E447" s="64">
        <v>0.8</v>
      </c>
      <c r="F447" s="62">
        <v>800</v>
      </c>
      <c r="G447" s="62">
        <f t="shared" si="105"/>
        <v>2400</v>
      </c>
      <c r="H447" s="62">
        <f t="shared" si="106"/>
        <v>28800</v>
      </c>
    </row>
    <row r="448" spans="2:8" ht="33.75" customHeight="1" x14ac:dyDescent="0.25">
      <c r="B448" s="34">
        <v>2</v>
      </c>
      <c r="C448" s="75" t="s">
        <v>147</v>
      </c>
      <c r="D448" s="66">
        <f>SUM(D449:D454)</f>
        <v>9</v>
      </c>
      <c r="E448" s="66"/>
      <c r="F448" s="67"/>
      <c r="G448" s="67">
        <f>SUM(G449:G454)</f>
        <v>6050</v>
      </c>
      <c r="H448" s="67">
        <f>SUM(H449:H454)</f>
        <v>72600</v>
      </c>
    </row>
    <row r="449" spans="2:8" s="9" customFormat="1" x14ac:dyDescent="0.25">
      <c r="B449" s="33"/>
      <c r="C449" s="73" t="s">
        <v>88</v>
      </c>
      <c r="D449" s="63">
        <v>1</v>
      </c>
      <c r="E449" s="64">
        <v>1</v>
      </c>
      <c r="F449" s="62">
        <v>1000</v>
      </c>
      <c r="G449" s="62">
        <f t="shared" ref="G449:G454" si="107">D449*F449</f>
        <v>1000</v>
      </c>
      <c r="H449" s="62">
        <f t="shared" ref="H449:H454" si="108">G449*12</f>
        <v>12000</v>
      </c>
    </row>
    <row r="450" spans="2:8" s="9" customFormat="1" x14ac:dyDescent="0.25">
      <c r="B450" s="33"/>
      <c r="C450" s="73" t="s">
        <v>3</v>
      </c>
      <c r="D450" s="63">
        <v>1</v>
      </c>
      <c r="E450" s="64">
        <v>0.65</v>
      </c>
      <c r="F450" s="62">
        <v>650</v>
      </c>
      <c r="G450" s="62">
        <f t="shared" si="107"/>
        <v>650</v>
      </c>
      <c r="H450" s="62">
        <f t="shared" si="108"/>
        <v>7800</v>
      </c>
    </row>
    <row r="451" spans="2:8" s="9" customFormat="1" x14ac:dyDescent="0.25">
      <c r="B451" s="33"/>
      <c r="C451" s="73" t="s">
        <v>4</v>
      </c>
      <c r="D451" s="63">
        <v>3</v>
      </c>
      <c r="E451" s="64">
        <v>0.55000000000000004</v>
      </c>
      <c r="F451" s="62">
        <v>550</v>
      </c>
      <c r="G451" s="62">
        <f t="shared" si="107"/>
        <v>1650</v>
      </c>
      <c r="H451" s="62">
        <f t="shared" si="108"/>
        <v>19800</v>
      </c>
    </row>
    <row r="452" spans="2:8" s="9" customFormat="1" x14ac:dyDescent="0.25">
      <c r="B452" s="33"/>
      <c r="C452" s="73" t="s">
        <v>10</v>
      </c>
      <c r="D452" s="63">
        <v>1</v>
      </c>
      <c r="E452" s="64">
        <v>0.45</v>
      </c>
      <c r="F452" s="62">
        <v>450</v>
      </c>
      <c r="G452" s="62">
        <f t="shared" si="107"/>
        <v>450</v>
      </c>
      <c r="H452" s="62">
        <f t="shared" si="108"/>
        <v>5400</v>
      </c>
    </row>
    <row r="453" spans="2:8" s="9" customFormat="1" x14ac:dyDescent="0.25">
      <c r="B453" s="33"/>
      <c r="C453" s="73" t="s">
        <v>6</v>
      </c>
      <c r="D453" s="63">
        <v>1</v>
      </c>
      <c r="E453" s="64">
        <v>0.7</v>
      </c>
      <c r="F453" s="62">
        <v>700</v>
      </c>
      <c r="G453" s="62">
        <f t="shared" si="107"/>
        <v>700</v>
      </c>
      <c r="H453" s="62">
        <f t="shared" si="108"/>
        <v>8400</v>
      </c>
    </row>
    <row r="454" spans="2:8" s="9" customFormat="1" x14ac:dyDescent="0.25">
      <c r="B454" s="33"/>
      <c r="C454" s="73" t="s">
        <v>8</v>
      </c>
      <c r="D454" s="63">
        <v>2</v>
      </c>
      <c r="E454" s="64">
        <v>0.8</v>
      </c>
      <c r="F454" s="62">
        <v>800</v>
      </c>
      <c r="G454" s="62">
        <f t="shared" si="107"/>
        <v>1600</v>
      </c>
      <c r="H454" s="62">
        <f t="shared" si="108"/>
        <v>19200</v>
      </c>
    </row>
    <row r="455" spans="2:8" x14ac:dyDescent="0.25">
      <c r="B455" s="34">
        <v>3</v>
      </c>
      <c r="C455" s="75" t="s">
        <v>173</v>
      </c>
      <c r="D455" s="66">
        <f>SUM(D456:D461)</f>
        <v>9</v>
      </c>
      <c r="E455" s="66"/>
      <c r="F455" s="67"/>
      <c r="G455" s="67">
        <f>SUM(G456:G461)</f>
        <v>5850</v>
      </c>
      <c r="H455" s="67">
        <f>SUM(H456:H461)</f>
        <v>70200</v>
      </c>
    </row>
    <row r="456" spans="2:8" s="9" customFormat="1" x14ac:dyDescent="0.25">
      <c r="B456" s="33"/>
      <c r="C456" s="73" t="s">
        <v>88</v>
      </c>
      <c r="D456" s="63">
        <v>1</v>
      </c>
      <c r="E456" s="64">
        <v>1</v>
      </c>
      <c r="F456" s="62">
        <v>1000</v>
      </c>
      <c r="G456" s="62">
        <f t="shared" ref="G456:G461" si="109">D456*F456</f>
        <v>1000</v>
      </c>
      <c r="H456" s="62">
        <f t="shared" ref="H456:H461" si="110">G456*12</f>
        <v>12000</v>
      </c>
    </row>
    <row r="457" spans="2:8" s="9" customFormat="1" x14ac:dyDescent="0.25">
      <c r="B457" s="33"/>
      <c r="C457" s="73" t="s">
        <v>22</v>
      </c>
      <c r="D457" s="63">
        <v>1</v>
      </c>
      <c r="E457" s="64">
        <v>0.65</v>
      </c>
      <c r="F457" s="62">
        <v>650</v>
      </c>
      <c r="G457" s="62">
        <f t="shared" si="109"/>
        <v>650</v>
      </c>
      <c r="H457" s="62">
        <f t="shared" si="110"/>
        <v>7800</v>
      </c>
    </row>
    <row r="458" spans="2:8" s="9" customFormat="1" x14ac:dyDescent="0.25">
      <c r="B458" s="33"/>
      <c r="C458" s="73" t="s">
        <v>4</v>
      </c>
      <c r="D458" s="63">
        <v>1</v>
      </c>
      <c r="E458" s="64">
        <v>0.55000000000000004</v>
      </c>
      <c r="F458" s="62">
        <v>550</v>
      </c>
      <c r="G458" s="62">
        <f t="shared" si="109"/>
        <v>550</v>
      </c>
      <c r="H458" s="62">
        <f t="shared" si="110"/>
        <v>6600</v>
      </c>
    </row>
    <row r="459" spans="2:8" s="9" customFormat="1" x14ac:dyDescent="0.25">
      <c r="B459" s="33"/>
      <c r="C459" s="73" t="s">
        <v>10</v>
      </c>
      <c r="D459" s="63">
        <v>3</v>
      </c>
      <c r="E459" s="64">
        <v>0.45</v>
      </c>
      <c r="F459" s="62">
        <v>450</v>
      </c>
      <c r="G459" s="62">
        <f t="shared" si="109"/>
        <v>1350</v>
      </c>
      <c r="H459" s="62">
        <f t="shared" si="110"/>
        <v>16200</v>
      </c>
    </row>
    <row r="460" spans="2:8" s="9" customFormat="1" x14ac:dyDescent="0.25">
      <c r="B460" s="33"/>
      <c r="C460" s="73" t="s">
        <v>6</v>
      </c>
      <c r="D460" s="63">
        <v>1</v>
      </c>
      <c r="E460" s="64">
        <v>0.7</v>
      </c>
      <c r="F460" s="62">
        <v>700</v>
      </c>
      <c r="G460" s="62">
        <f t="shared" si="109"/>
        <v>700</v>
      </c>
      <c r="H460" s="62">
        <f t="shared" si="110"/>
        <v>8400</v>
      </c>
    </row>
    <row r="461" spans="2:8" s="9" customFormat="1" x14ac:dyDescent="0.25">
      <c r="B461" s="33"/>
      <c r="C461" s="73" t="s">
        <v>8</v>
      </c>
      <c r="D461" s="63">
        <v>2</v>
      </c>
      <c r="E461" s="64">
        <v>0.8</v>
      </c>
      <c r="F461" s="62">
        <v>800</v>
      </c>
      <c r="G461" s="62">
        <f t="shared" si="109"/>
        <v>1600</v>
      </c>
      <c r="H461" s="62">
        <f t="shared" si="110"/>
        <v>19200</v>
      </c>
    </row>
    <row r="462" spans="2:8" ht="30" x14ac:dyDescent="0.25">
      <c r="B462" s="34">
        <v>4</v>
      </c>
      <c r="C462" s="75" t="s">
        <v>148</v>
      </c>
      <c r="D462" s="66">
        <f>SUM(D463:D468)</f>
        <v>13</v>
      </c>
      <c r="E462" s="66"/>
      <c r="F462" s="67"/>
      <c r="G462" s="67">
        <f>SUM(G463:G468)</f>
        <v>8500</v>
      </c>
      <c r="H462" s="67">
        <f>SUM(H463:H468)</f>
        <v>102000</v>
      </c>
    </row>
    <row r="463" spans="2:8" s="9" customFormat="1" x14ac:dyDescent="0.25">
      <c r="B463" s="33"/>
      <c r="C463" s="73" t="s">
        <v>88</v>
      </c>
      <c r="D463" s="63">
        <v>1</v>
      </c>
      <c r="E463" s="64">
        <v>1</v>
      </c>
      <c r="F463" s="62">
        <v>1000</v>
      </c>
      <c r="G463" s="62">
        <f t="shared" ref="G463:G468" si="111">D463*F463</f>
        <v>1000</v>
      </c>
      <c r="H463" s="62">
        <f t="shared" ref="H463:H468" si="112">G463*12</f>
        <v>12000</v>
      </c>
    </row>
    <row r="464" spans="2:8" s="9" customFormat="1" x14ac:dyDescent="0.25">
      <c r="B464" s="33"/>
      <c r="C464" s="73" t="s">
        <v>3</v>
      </c>
      <c r="D464" s="63">
        <v>2</v>
      </c>
      <c r="E464" s="64">
        <v>0.65</v>
      </c>
      <c r="F464" s="62">
        <v>650</v>
      </c>
      <c r="G464" s="62">
        <f t="shared" si="111"/>
        <v>1300</v>
      </c>
      <c r="H464" s="62">
        <f t="shared" si="112"/>
        <v>15600</v>
      </c>
    </row>
    <row r="465" spans="2:8" s="9" customFormat="1" x14ac:dyDescent="0.25">
      <c r="B465" s="33"/>
      <c r="C465" s="73" t="s">
        <v>4</v>
      </c>
      <c r="D465" s="63">
        <v>4</v>
      </c>
      <c r="E465" s="64">
        <v>0.55000000000000004</v>
      </c>
      <c r="F465" s="62">
        <v>550</v>
      </c>
      <c r="G465" s="62">
        <f t="shared" si="111"/>
        <v>2200</v>
      </c>
      <c r="H465" s="62">
        <f t="shared" si="112"/>
        <v>26400</v>
      </c>
    </row>
    <row r="466" spans="2:8" s="9" customFormat="1" x14ac:dyDescent="0.25">
      <c r="B466" s="33"/>
      <c r="C466" s="73" t="s">
        <v>10</v>
      </c>
      <c r="D466" s="63">
        <v>2</v>
      </c>
      <c r="E466" s="64">
        <v>0.45</v>
      </c>
      <c r="F466" s="62">
        <v>450</v>
      </c>
      <c r="G466" s="62">
        <f t="shared" si="111"/>
        <v>900</v>
      </c>
      <c r="H466" s="62">
        <f t="shared" si="112"/>
        <v>10800</v>
      </c>
    </row>
    <row r="467" spans="2:8" s="9" customFormat="1" x14ac:dyDescent="0.25">
      <c r="B467" s="33"/>
      <c r="C467" s="73" t="s">
        <v>6</v>
      </c>
      <c r="D467" s="63">
        <v>1</v>
      </c>
      <c r="E467" s="64">
        <v>0.7</v>
      </c>
      <c r="F467" s="62">
        <v>700</v>
      </c>
      <c r="G467" s="62">
        <f t="shared" si="111"/>
        <v>700</v>
      </c>
      <c r="H467" s="62">
        <f t="shared" si="112"/>
        <v>8400</v>
      </c>
    </row>
    <row r="468" spans="2:8" s="9" customFormat="1" x14ac:dyDescent="0.25">
      <c r="B468" s="33"/>
      <c r="C468" s="73" t="s">
        <v>8</v>
      </c>
      <c r="D468" s="63">
        <v>3</v>
      </c>
      <c r="E468" s="64">
        <v>0.8</v>
      </c>
      <c r="F468" s="62">
        <v>800</v>
      </c>
      <c r="G468" s="62">
        <f t="shared" si="111"/>
        <v>2400</v>
      </c>
      <c r="H468" s="62">
        <f t="shared" si="112"/>
        <v>28800</v>
      </c>
    </row>
    <row r="469" spans="2:8" ht="30" x14ac:dyDescent="0.25">
      <c r="B469" s="34">
        <v>5</v>
      </c>
      <c r="C469" s="75" t="s">
        <v>149</v>
      </c>
      <c r="D469" s="66">
        <f>SUM(D470:D475)</f>
        <v>14</v>
      </c>
      <c r="E469" s="66"/>
      <c r="F469" s="67"/>
      <c r="G469" s="67">
        <f>SUM(G470:G475)</f>
        <v>8750</v>
      </c>
      <c r="H469" s="67">
        <f>SUM(H470:H475)</f>
        <v>105000</v>
      </c>
    </row>
    <row r="470" spans="2:8" s="9" customFormat="1" x14ac:dyDescent="0.25">
      <c r="B470" s="33"/>
      <c r="C470" s="73" t="s">
        <v>88</v>
      </c>
      <c r="D470" s="63">
        <v>1</v>
      </c>
      <c r="E470" s="64">
        <v>1</v>
      </c>
      <c r="F470" s="62">
        <v>1000</v>
      </c>
      <c r="G470" s="62">
        <f t="shared" ref="G470:G475" si="113">D470*F470</f>
        <v>1000</v>
      </c>
      <c r="H470" s="62">
        <f t="shared" ref="H470:H475" si="114">G470*12</f>
        <v>12000</v>
      </c>
    </row>
    <row r="471" spans="2:8" s="9" customFormat="1" x14ac:dyDescent="0.25">
      <c r="B471" s="33"/>
      <c r="C471" s="73" t="s">
        <v>3</v>
      </c>
      <c r="D471" s="63">
        <v>1</v>
      </c>
      <c r="E471" s="64">
        <v>0.65</v>
      </c>
      <c r="F471" s="62">
        <v>650</v>
      </c>
      <c r="G471" s="62">
        <f t="shared" si="113"/>
        <v>650</v>
      </c>
      <c r="H471" s="62">
        <f t="shared" si="114"/>
        <v>7800</v>
      </c>
    </row>
    <row r="472" spans="2:8" s="9" customFormat="1" x14ac:dyDescent="0.25">
      <c r="B472" s="33"/>
      <c r="C472" s="73" t="s">
        <v>4</v>
      </c>
      <c r="D472" s="63">
        <v>4</v>
      </c>
      <c r="E472" s="64">
        <v>0.55000000000000004</v>
      </c>
      <c r="F472" s="62">
        <v>550</v>
      </c>
      <c r="G472" s="62">
        <f t="shared" si="113"/>
        <v>2200</v>
      </c>
      <c r="H472" s="62">
        <f t="shared" si="114"/>
        <v>26400</v>
      </c>
    </row>
    <row r="473" spans="2:8" s="9" customFormat="1" x14ac:dyDescent="0.25">
      <c r="B473" s="33"/>
      <c r="C473" s="73" t="s">
        <v>10</v>
      </c>
      <c r="D473" s="63">
        <v>4</v>
      </c>
      <c r="E473" s="64">
        <v>0.45</v>
      </c>
      <c r="F473" s="62">
        <v>450</v>
      </c>
      <c r="G473" s="62">
        <f t="shared" si="113"/>
        <v>1800</v>
      </c>
      <c r="H473" s="62">
        <f t="shared" si="114"/>
        <v>21600</v>
      </c>
    </row>
    <row r="474" spans="2:8" s="9" customFormat="1" x14ac:dyDescent="0.25">
      <c r="B474" s="33"/>
      <c r="C474" s="73" t="s">
        <v>6</v>
      </c>
      <c r="D474" s="63">
        <v>1</v>
      </c>
      <c r="E474" s="64">
        <v>0.7</v>
      </c>
      <c r="F474" s="62">
        <v>700</v>
      </c>
      <c r="G474" s="62">
        <f t="shared" si="113"/>
        <v>700</v>
      </c>
      <c r="H474" s="62">
        <f t="shared" si="114"/>
        <v>8400</v>
      </c>
    </row>
    <row r="475" spans="2:8" s="9" customFormat="1" x14ac:dyDescent="0.25">
      <c r="B475" s="33"/>
      <c r="C475" s="73" t="s">
        <v>8</v>
      </c>
      <c r="D475" s="63">
        <v>3</v>
      </c>
      <c r="E475" s="64">
        <v>0.8</v>
      </c>
      <c r="F475" s="62">
        <v>800</v>
      </c>
      <c r="G475" s="62">
        <f t="shared" si="113"/>
        <v>2400</v>
      </c>
      <c r="H475" s="62">
        <f t="shared" si="114"/>
        <v>28800</v>
      </c>
    </row>
    <row r="476" spans="2:8" ht="30" x14ac:dyDescent="0.25">
      <c r="B476" s="34">
        <v>6</v>
      </c>
      <c r="C476" s="75" t="s">
        <v>150</v>
      </c>
      <c r="D476" s="66">
        <f>SUM(D477:D482)</f>
        <v>14</v>
      </c>
      <c r="E476" s="66"/>
      <c r="F476" s="67"/>
      <c r="G476" s="67">
        <f>SUM(G477:G482)</f>
        <v>9050</v>
      </c>
      <c r="H476" s="67">
        <f>SUM(H477:H482)</f>
        <v>108600</v>
      </c>
    </row>
    <row r="477" spans="2:8" s="9" customFormat="1" x14ac:dyDescent="0.25">
      <c r="B477" s="33"/>
      <c r="C477" s="73" t="s">
        <v>88</v>
      </c>
      <c r="D477" s="63">
        <v>1</v>
      </c>
      <c r="E477" s="64">
        <v>1</v>
      </c>
      <c r="F477" s="62">
        <v>1000</v>
      </c>
      <c r="G477" s="62">
        <f t="shared" ref="G477:G482" si="115">D477*F477</f>
        <v>1000</v>
      </c>
      <c r="H477" s="62">
        <f t="shared" ref="H477:H482" si="116">G477*12</f>
        <v>12000</v>
      </c>
    </row>
    <row r="478" spans="2:8" s="9" customFormat="1" x14ac:dyDescent="0.25">
      <c r="B478" s="33"/>
      <c r="C478" s="73" t="s">
        <v>3</v>
      </c>
      <c r="D478" s="63">
        <v>2</v>
      </c>
      <c r="E478" s="64">
        <v>0.65</v>
      </c>
      <c r="F478" s="62">
        <v>650</v>
      </c>
      <c r="G478" s="62">
        <f t="shared" si="115"/>
        <v>1300</v>
      </c>
      <c r="H478" s="62">
        <f t="shared" si="116"/>
        <v>15600</v>
      </c>
    </row>
    <row r="479" spans="2:8" s="9" customFormat="1" x14ac:dyDescent="0.25">
      <c r="B479" s="33"/>
      <c r="C479" s="73" t="s">
        <v>4</v>
      </c>
      <c r="D479" s="63">
        <v>5</v>
      </c>
      <c r="E479" s="64">
        <v>0.55000000000000004</v>
      </c>
      <c r="F479" s="62">
        <v>550</v>
      </c>
      <c r="G479" s="62">
        <f t="shared" si="115"/>
        <v>2750</v>
      </c>
      <c r="H479" s="62">
        <f t="shared" si="116"/>
        <v>33000</v>
      </c>
    </row>
    <row r="480" spans="2:8" s="9" customFormat="1" x14ac:dyDescent="0.25">
      <c r="B480" s="33"/>
      <c r="C480" s="73" t="s">
        <v>10</v>
      </c>
      <c r="D480" s="63">
        <v>2</v>
      </c>
      <c r="E480" s="64">
        <v>0.45</v>
      </c>
      <c r="F480" s="62">
        <v>450</v>
      </c>
      <c r="G480" s="62">
        <f t="shared" si="115"/>
        <v>900</v>
      </c>
      <c r="H480" s="62">
        <f t="shared" si="116"/>
        <v>10800</v>
      </c>
    </row>
    <row r="481" spans="2:8" s="9" customFormat="1" x14ac:dyDescent="0.25">
      <c r="B481" s="33"/>
      <c r="C481" s="73" t="s">
        <v>6</v>
      </c>
      <c r="D481" s="63">
        <v>1</v>
      </c>
      <c r="E481" s="64">
        <v>0.7</v>
      </c>
      <c r="F481" s="62">
        <v>700</v>
      </c>
      <c r="G481" s="62">
        <f t="shared" si="115"/>
        <v>700</v>
      </c>
      <c r="H481" s="62">
        <f t="shared" si="116"/>
        <v>8400</v>
      </c>
    </row>
    <row r="482" spans="2:8" s="9" customFormat="1" x14ac:dyDescent="0.25">
      <c r="B482" s="33"/>
      <c r="C482" s="73" t="s">
        <v>8</v>
      </c>
      <c r="D482" s="63">
        <v>3</v>
      </c>
      <c r="E482" s="64">
        <v>0.8</v>
      </c>
      <c r="F482" s="62">
        <v>800</v>
      </c>
      <c r="G482" s="62">
        <f t="shared" si="115"/>
        <v>2400</v>
      </c>
      <c r="H482" s="62">
        <f t="shared" si="116"/>
        <v>28800</v>
      </c>
    </row>
    <row r="483" spans="2:8" s="16" customFormat="1" x14ac:dyDescent="0.25">
      <c r="B483" s="78" t="s">
        <v>205</v>
      </c>
      <c r="C483" s="71" t="s">
        <v>151</v>
      </c>
      <c r="D483" s="47">
        <f>SUM(D484:D495)</f>
        <v>29</v>
      </c>
      <c r="E483" s="47"/>
      <c r="F483" s="59"/>
      <c r="G483" s="59">
        <f>SUM(G484:G495)</f>
        <v>24100</v>
      </c>
      <c r="H483" s="59">
        <f>SUM(H484:H495)</f>
        <v>289200</v>
      </c>
    </row>
    <row r="484" spans="2:8" s="9" customFormat="1" x14ac:dyDescent="0.25">
      <c r="B484" s="33"/>
      <c r="C484" s="73" t="s">
        <v>152</v>
      </c>
      <c r="D484" s="63">
        <v>1</v>
      </c>
      <c r="E484" s="64">
        <v>1.8</v>
      </c>
      <c r="F484" s="62">
        <v>1800</v>
      </c>
      <c r="G484" s="62">
        <f t="shared" ref="G484:G486" si="117">D484*F484</f>
        <v>1800</v>
      </c>
      <c r="H484" s="62">
        <f t="shared" ref="H484:H486" si="118">G484*12</f>
        <v>21600</v>
      </c>
    </row>
    <row r="485" spans="2:8" s="9" customFormat="1" x14ac:dyDescent="0.25">
      <c r="B485" s="33"/>
      <c r="C485" s="73" t="s">
        <v>153</v>
      </c>
      <c r="D485" s="63">
        <v>3</v>
      </c>
      <c r="E485" s="64">
        <v>1.2</v>
      </c>
      <c r="F485" s="62">
        <v>1200</v>
      </c>
      <c r="G485" s="62">
        <f t="shared" si="117"/>
        <v>3600</v>
      </c>
      <c r="H485" s="62">
        <f t="shared" si="118"/>
        <v>43200</v>
      </c>
    </row>
    <row r="486" spans="2:8" s="9" customFormat="1" x14ac:dyDescent="0.25">
      <c r="B486" s="33"/>
      <c r="C486" s="73" t="s">
        <v>154</v>
      </c>
      <c r="D486" s="63">
        <v>1</v>
      </c>
      <c r="E486" s="64">
        <v>0.7</v>
      </c>
      <c r="F486" s="62">
        <v>700</v>
      </c>
      <c r="G486" s="62">
        <f t="shared" si="117"/>
        <v>700</v>
      </c>
      <c r="H486" s="62">
        <f t="shared" si="118"/>
        <v>8400</v>
      </c>
    </row>
    <row r="487" spans="2:8" s="9" customFormat="1" x14ac:dyDescent="0.25">
      <c r="B487" s="33"/>
      <c r="C487" s="73" t="s">
        <v>13</v>
      </c>
      <c r="D487" s="63"/>
      <c r="E487" s="64"/>
      <c r="F487" s="62"/>
      <c r="G487" s="62"/>
      <c r="H487" s="62"/>
    </row>
    <row r="488" spans="2:8" s="9" customFormat="1" x14ac:dyDescent="0.25">
      <c r="B488" s="33"/>
      <c r="C488" s="72" t="s">
        <v>155</v>
      </c>
      <c r="D488" s="63">
        <v>5</v>
      </c>
      <c r="E488" s="64">
        <v>1</v>
      </c>
      <c r="F488" s="62">
        <v>1000</v>
      </c>
      <c r="G488" s="62">
        <f t="shared" ref="G488:G495" si="119">D488*F488</f>
        <v>5000</v>
      </c>
      <c r="H488" s="62">
        <f t="shared" ref="H488:H495" si="120">G488*12</f>
        <v>60000</v>
      </c>
    </row>
    <row r="489" spans="2:8" s="9" customFormat="1" x14ac:dyDescent="0.25">
      <c r="B489" s="33"/>
      <c r="C489" s="72" t="s">
        <v>86</v>
      </c>
      <c r="D489" s="63">
        <v>1</v>
      </c>
      <c r="E489" s="64">
        <v>0.8</v>
      </c>
      <c r="F489" s="62">
        <v>800</v>
      </c>
      <c r="G489" s="62">
        <f t="shared" si="119"/>
        <v>800</v>
      </c>
      <c r="H489" s="62">
        <f t="shared" si="120"/>
        <v>9600</v>
      </c>
    </row>
    <row r="490" spans="2:8" s="9" customFormat="1" ht="30" x14ac:dyDescent="0.25">
      <c r="B490" s="33"/>
      <c r="C490" s="72" t="s">
        <v>156</v>
      </c>
      <c r="D490" s="63">
        <v>1</v>
      </c>
      <c r="E490" s="64">
        <v>0.7</v>
      </c>
      <c r="F490" s="62">
        <v>700</v>
      </c>
      <c r="G490" s="62">
        <f t="shared" si="119"/>
        <v>700</v>
      </c>
      <c r="H490" s="62">
        <f t="shared" si="120"/>
        <v>8400</v>
      </c>
    </row>
    <row r="491" spans="2:8" s="9" customFormat="1" x14ac:dyDescent="0.25">
      <c r="B491" s="33"/>
      <c r="C491" s="73" t="s">
        <v>3</v>
      </c>
      <c r="D491" s="63">
        <v>6</v>
      </c>
      <c r="E491" s="64">
        <v>0.7</v>
      </c>
      <c r="F491" s="62">
        <v>700</v>
      </c>
      <c r="G491" s="62">
        <f t="shared" si="119"/>
        <v>4200</v>
      </c>
      <c r="H491" s="62">
        <f t="shared" si="120"/>
        <v>50400</v>
      </c>
    </row>
    <row r="492" spans="2:8" s="9" customFormat="1" x14ac:dyDescent="0.25">
      <c r="B492" s="33"/>
      <c r="C492" s="73" t="s">
        <v>9</v>
      </c>
      <c r="D492" s="63">
        <v>7</v>
      </c>
      <c r="E492" s="64">
        <v>0.6</v>
      </c>
      <c r="F492" s="62">
        <v>600</v>
      </c>
      <c r="G492" s="62">
        <f t="shared" si="119"/>
        <v>4200</v>
      </c>
      <c r="H492" s="62">
        <f t="shared" si="120"/>
        <v>50400</v>
      </c>
    </row>
    <row r="493" spans="2:8" s="9" customFormat="1" x14ac:dyDescent="0.25">
      <c r="B493" s="33"/>
      <c r="C493" s="73" t="s">
        <v>10</v>
      </c>
      <c r="D493" s="63">
        <v>1</v>
      </c>
      <c r="E493" s="64">
        <v>0.5</v>
      </c>
      <c r="F493" s="62">
        <v>500</v>
      </c>
      <c r="G493" s="62">
        <f t="shared" si="119"/>
        <v>500</v>
      </c>
      <c r="H493" s="62">
        <f t="shared" si="120"/>
        <v>6000</v>
      </c>
    </row>
    <row r="494" spans="2:8" s="9" customFormat="1" x14ac:dyDescent="0.25">
      <c r="B494" s="33"/>
      <c r="C494" s="77" t="s">
        <v>7</v>
      </c>
      <c r="D494" s="63">
        <v>1</v>
      </c>
      <c r="E494" s="64">
        <v>1</v>
      </c>
      <c r="F494" s="62">
        <v>1000</v>
      </c>
      <c r="G494" s="62">
        <f t="shared" si="119"/>
        <v>1000</v>
      </c>
      <c r="H494" s="62">
        <f t="shared" si="120"/>
        <v>12000</v>
      </c>
    </row>
    <row r="495" spans="2:8" s="9" customFormat="1" x14ac:dyDescent="0.25">
      <c r="B495" s="33"/>
      <c r="C495" s="77" t="s">
        <v>11</v>
      </c>
      <c r="D495" s="63">
        <v>2</v>
      </c>
      <c r="E495" s="64">
        <v>0.8</v>
      </c>
      <c r="F495" s="62">
        <v>800</v>
      </c>
      <c r="G495" s="62">
        <f t="shared" si="119"/>
        <v>1600</v>
      </c>
      <c r="H495" s="62">
        <f t="shared" si="120"/>
        <v>19200</v>
      </c>
    </row>
    <row r="496" spans="2:8" ht="30" x14ac:dyDescent="0.25">
      <c r="B496" s="34">
        <v>1</v>
      </c>
      <c r="C496" s="75" t="s">
        <v>157</v>
      </c>
      <c r="D496" s="66">
        <f>SUM(D497:D503)</f>
        <v>30</v>
      </c>
      <c r="E496" s="66"/>
      <c r="F496" s="67"/>
      <c r="G496" s="67">
        <f>SUM(G497:G503)</f>
        <v>20600</v>
      </c>
      <c r="H496" s="67">
        <f>SUM(H497:H503)</f>
        <v>247200</v>
      </c>
    </row>
    <row r="497" spans="2:8" s="9" customFormat="1" x14ac:dyDescent="0.25">
      <c r="B497" s="33"/>
      <c r="C497" s="73" t="s">
        <v>83</v>
      </c>
      <c r="D497" s="63">
        <v>1</v>
      </c>
      <c r="E497" s="64">
        <v>1.4</v>
      </c>
      <c r="F497" s="62">
        <v>1400</v>
      </c>
      <c r="G497" s="62">
        <f t="shared" ref="G497:G503" si="121">D497*F497</f>
        <v>1400</v>
      </c>
      <c r="H497" s="62">
        <f t="shared" ref="H497:H503" si="122">G497*12</f>
        <v>16800</v>
      </c>
    </row>
    <row r="498" spans="2:8" s="9" customFormat="1" x14ac:dyDescent="0.25">
      <c r="B498" s="33"/>
      <c r="C498" s="73" t="s">
        <v>2</v>
      </c>
      <c r="D498" s="63">
        <v>1</v>
      </c>
      <c r="E498" s="64">
        <v>0.8</v>
      </c>
      <c r="F498" s="62">
        <v>800</v>
      </c>
      <c r="G498" s="62">
        <f t="shared" si="121"/>
        <v>800</v>
      </c>
      <c r="H498" s="62">
        <f t="shared" si="122"/>
        <v>9600</v>
      </c>
    </row>
    <row r="499" spans="2:8" s="9" customFormat="1" x14ac:dyDescent="0.25">
      <c r="B499" s="33"/>
      <c r="C499" s="73" t="s">
        <v>3</v>
      </c>
      <c r="D499" s="63">
        <v>3</v>
      </c>
      <c r="E499" s="64">
        <v>0.65</v>
      </c>
      <c r="F499" s="62">
        <v>650</v>
      </c>
      <c r="G499" s="62">
        <f t="shared" si="121"/>
        <v>1950</v>
      </c>
      <c r="H499" s="62">
        <f t="shared" si="122"/>
        <v>23400</v>
      </c>
    </row>
    <row r="500" spans="2:8" s="9" customFormat="1" x14ac:dyDescent="0.25">
      <c r="B500" s="33"/>
      <c r="C500" s="73" t="s">
        <v>4</v>
      </c>
      <c r="D500" s="63">
        <v>7</v>
      </c>
      <c r="E500" s="64">
        <v>0.55000000000000004</v>
      </c>
      <c r="F500" s="62">
        <v>550</v>
      </c>
      <c r="G500" s="62">
        <f t="shared" si="121"/>
        <v>3850</v>
      </c>
      <c r="H500" s="62">
        <f t="shared" si="122"/>
        <v>46200</v>
      </c>
    </row>
    <row r="501" spans="2:8" s="9" customFormat="1" x14ac:dyDescent="0.25">
      <c r="B501" s="33"/>
      <c r="C501" s="73" t="s">
        <v>10</v>
      </c>
      <c r="D501" s="63">
        <v>5</v>
      </c>
      <c r="E501" s="64">
        <v>0.45</v>
      </c>
      <c r="F501" s="62">
        <v>450</v>
      </c>
      <c r="G501" s="62">
        <f t="shared" si="121"/>
        <v>2250</v>
      </c>
      <c r="H501" s="62">
        <f t="shared" si="122"/>
        <v>27000</v>
      </c>
    </row>
    <row r="502" spans="2:8" s="9" customFormat="1" x14ac:dyDescent="0.25">
      <c r="B502" s="33"/>
      <c r="C502" s="73" t="s">
        <v>6</v>
      </c>
      <c r="D502" s="63">
        <v>1</v>
      </c>
      <c r="E502" s="64">
        <v>0.75</v>
      </c>
      <c r="F502" s="62">
        <v>750</v>
      </c>
      <c r="G502" s="62">
        <f t="shared" si="121"/>
        <v>750</v>
      </c>
      <c r="H502" s="62">
        <f t="shared" si="122"/>
        <v>9000</v>
      </c>
    </row>
    <row r="503" spans="2:8" s="9" customFormat="1" x14ac:dyDescent="0.25">
      <c r="B503" s="33"/>
      <c r="C503" s="73" t="s">
        <v>8</v>
      </c>
      <c r="D503" s="63">
        <v>12</v>
      </c>
      <c r="E503" s="64">
        <v>0.8</v>
      </c>
      <c r="F503" s="62">
        <v>800</v>
      </c>
      <c r="G503" s="62">
        <f t="shared" si="121"/>
        <v>9600</v>
      </c>
      <c r="H503" s="62">
        <f t="shared" si="122"/>
        <v>115200</v>
      </c>
    </row>
    <row r="504" spans="2:8" ht="30" x14ac:dyDescent="0.25">
      <c r="B504" s="34">
        <v>2</v>
      </c>
      <c r="C504" s="75" t="s">
        <v>158</v>
      </c>
      <c r="D504" s="66">
        <f>SUM(D505:D510)</f>
        <v>15</v>
      </c>
      <c r="E504" s="66"/>
      <c r="F504" s="67"/>
      <c r="G504" s="67">
        <f>SUM(G505:G510)</f>
        <v>9300</v>
      </c>
      <c r="H504" s="67">
        <f>SUM(H505:H510)</f>
        <v>111600</v>
      </c>
    </row>
    <row r="505" spans="2:8" s="9" customFormat="1" x14ac:dyDescent="0.25">
      <c r="B505" s="33"/>
      <c r="C505" s="73" t="s">
        <v>88</v>
      </c>
      <c r="D505" s="63">
        <v>1</v>
      </c>
      <c r="E505" s="64">
        <v>1</v>
      </c>
      <c r="F505" s="62">
        <v>1000</v>
      </c>
      <c r="G505" s="62">
        <f t="shared" ref="G505:G510" si="123">D505*F505</f>
        <v>1000</v>
      </c>
      <c r="H505" s="62">
        <f t="shared" ref="H505:H510" si="124">G505*12</f>
        <v>12000</v>
      </c>
    </row>
    <row r="506" spans="2:8" s="9" customFormat="1" x14ac:dyDescent="0.25">
      <c r="B506" s="33"/>
      <c r="C506" s="73" t="s">
        <v>3</v>
      </c>
      <c r="D506" s="63">
        <v>1</v>
      </c>
      <c r="E506" s="64">
        <v>0.65</v>
      </c>
      <c r="F506" s="62">
        <v>650</v>
      </c>
      <c r="G506" s="62">
        <f t="shared" si="123"/>
        <v>650</v>
      </c>
      <c r="H506" s="62">
        <f t="shared" si="124"/>
        <v>7800</v>
      </c>
    </row>
    <row r="507" spans="2:8" s="9" customFormat="1" x14ac:dyDescent="0.25">
      <c r="B507" s="33"/>
      <c r="C507" s="73" t="s">
        <v>4</v>
      </c>
      <c r="D507" s="63">
        <v>5</v>
      </c>
      <c r="E507" s="64">
        <v>0.55000000000000004</v>
      </c>
      <c r="F507" s="62">
        <v>550</v>
      </c>
      <c r="G507" s="62">
        <f t="shared" si="123"/>
        <v>2750</v>
      </c>
      <c r="H507" s="62">
        <f t="shared" si="124"/>
        <v>33000</v>
      </c>
    </row>
    <row r="508" spans="2:8" s="9" customFormat="1" x14ac:dyDescent="0.25">
      <c r="B508" s="33"/>
      <c r="C508" s="73" t="s">
        <v>10</v>
      </c>
      <c r="D508" s="63">
        <v>4</v>
      </c>
      <c r="E508" s="64">
        <v>0.45</v>
      </c>
      <c r="F508" s="62">
        <v>450</v>
      </c>
      <c r="G508" s="62">
        <f t="shared" si="123"/>
        <v>1800</v>
      </c>
      <c r="H508" s="62">
        <f t="shared" si="124"/>
        <v>21600</v>
      </c>
    </row>
    <row r="509" spans="2:8" s="9" customFormat="1" x14ac:dyDescent="0.25">
      <c r="B509" s="33"/>
      <c r="C509" s="73" t="s">
        <v>6</v>
      </c>
      <c r="D509" s="63">
        <v>1</v>
      </c>
      <c r="E509" s="64">
        <v>0.7</v>
      </c>
      <c r="F509" s="62">
        <v>700</v>
      </c>
      <c r="G509" s="62">
        <f t="shared" si="123"/>
        <v>700</v>
      </c>
      <c r="H509" s="62">
        <f t="shared" si="124"/>
        <v>8400</v>
      </c>
    </row>
    <row r="510" spans="2:8" s="9" customFormat="1" x14ac:dyDescent="0.25">
      <c r="B510" s="33"/>
      <c r="C510" s="73" t="s">
        <v>8</v>
      </c>
      <c r="D510" s="63">
        <v>3</v>
      </c>
      <c r="E510" s="64">
        <v>0.8</v>
      </c>
      <c r="F510" s="62">
        <v>800</v>
      </c>
      <c r="G510" s="62">
        <f t="shared" si="123"/>
        <v>2400</v>
      </c>
      <c r="H510" s="62">
        <f t="shared" si="124"/>
        <v>28800</v>
      </c>
    </row>
    <row r="511" spans="2:8" x14ac:dyDescent="0.25">
      <c r="B511" s="34">
        <v>3</v>
      </c>
      <c r="C511" s="75" t="s">
        <v>159</v>
      </c>
      <c r="D511" s="66">
        <f>SUM(D512:D517)</f>
        <v>8</v>
      </c>
      <c r="E511" s="66"/>
      <c r="F511" s="67"/>
      <c r="G511" s="67">
        <f>SUM(G512:G517)</f>
        <v>5150</v>
      </c>
      <c r="H511" s="67">
        <f>SUM(H512:H517)</f>
        <v>61800</v>
      </c>
    </row>
    <row r="512" spans="2:8" s="9" customFormat="1" x14ac:dyDescent="0.25">
      <c r="B512" s="33"/>
      <c r="C512" s="73" t="s">
        <v>88</v>
      </c>
      <c r="D512" s="63">
        <v>1</v>
      </c>
      <c r="E512" s="64">
        <v>1</v>
      </c>
      <c r="F512" s="62">
        <v>1000</v>
      </c>
      <c r="G512" s="62">
        <f t="shared" ref="G512:G517" si="125">D512*F512</f>
        <v>1000</v>
      </c>
      <c r="H512" s="62">
        <f t="shared" ref="H512:H517" si="126">G512*12</f>
        <v>12000</v>
      </c>
    </row>
    <row r="513" spans="2:8" s="9" customFormat="1" x14ac:dyDescent="0.25">
      <c r="B513" s="33"/>
      <c r="C513" s="73" t="s">
        <v>3</v>
      </c>
      <c r="D513" s="63">
        <v>1</v>
      </c>
      <c r="E513" s="64">
        <v>0.65</v>
      </c>
      <c r="F513" s="62">
        <v>650</v>
      </c>
      <c r="G513" s="62">
        <f t="shared" si="125"/>
        <v>650</v>
      </c>
      <c r="H513" s="62">
        <f t="shared" si="126"/>
        <v>7800</v>
      </c>
    </row>
    <row r="514" spans="2:8" s="9" customFormat="1" x14ac:dyDescent="0.25">
      <c r="B514" s="33"/>
      <c r="C514" s="73" t="s">
        <v>4</v>
      </c>
      <c r="D514" s="63">
        <v>2</v>
      </c>
      <c r="E514" s="64">
        <v>0.55000000000000004</v>
      </c>
      <c r="F514" s="62">
        <v>550</v>
      </c>
      <c r="G514" s="62">
        <f t="shared" si="125"/>
        <v>1100</v>
      </c>
      <c r="H514" s="62">
        <f t="shared" si="126"/>
        <v>13200</v>
      </c>
    </row>
    <row r="515" spans="2:8" s="9" customFormat="1" x14ac:dyDescent="0.25">
      <c r="B515" s="33"/>
      <c r="C515" s="73" t="s">
        <v>10</v>
      </c>
      <c r="D515" s="63">
        <v>2</v>
      </c>
      <c r="E515" s="64">
        <v>0.45</v>
      </c>
      <c r="F515" s="62">
        <v>450</v>
      </c>
      <c r="G515" s="62">
        <f t="shared" si="125"/>
        <v>900</v>
      </c>
      <c r="H515" s="62">
        <f t="shared" si="126"/>
        <v>10800</v>
      </c>
    </row>
    <row r="516" spans="2:8" s="9" customFormat="1" x14ac:dyDescent="0.25">
      <c r="B516" s="33"/>
      <c r="C516" s="73" t="s">
        <v>6</v>
      </c>
      <c r="D516" s="63">
        <v>1</v>
      </c>
      <c r="E516" s="64">
        <v>0.7</v>
      </c>
      <c r="F516" s="62">
        <v>700</v>
      </c>
      <c r="G516" s="62">
        <f t="shared" si="125"/>
        <v>700</v>
      </c>
      <c r="H516" s="62">
        <f t="shared" si="126"/>
        <v>8400</v>
      </c>
    </row>
    <row r="517" spans="2:8" s="9" customFormat="1" x14ac:dyDescent="0.25">
      <c r="B517" s="33"/>
      <c r="C517" s="73" t="s">
        <v>8</v>
      </c>
      <c r="D517" s="63">
        <v>1</v>
      </c>
      <c r="E517" s="64">
        <v>0.8</v>
      </c>
      <c r="F517" s="62">
        <v>800</v>
      </c>
      <c r="G517" s="62">
        <f t="shared" si="125"/>
        <v>800</v>
      </c>
      <c r="H517" s="62">
        <f t="shared" si="126"/>
        <v>9600</v>
      </c>
    </row>
    <row r="518" spans="2:8" x14ac:dyDescent="0.25">
      <c r="B518" s="34">
        <v>4</v>
      </c>
      <c r="C518" s="75" t="s">
        <v>160</v>
      </c>
      <c r="D518" s="66">
        <f>SUM(D519:D524)</f>
        <v>7</v>
      </c>
      <c r="E518" s="66"/>
      <c r="F518" s="67"/>
      <c r="G518" s="67">
        <f>SUM(G519:G524)</f>
        <v>4600</v>
      </c>
      <c r="H518" s="67">
        <f>SUM(H519:H524)</f>
        <v>55200</v>
      </c>
    </row>
    <row r="519" spans="2:8" s="9" customFormat="1" x14ac:dyDescent="0.25">
      <c r="B519" s="33"/>
      <c r="C519" s="73" t="s">
        <v>88</v>
      </c>
      <c r="D519" s="63">
        <v>1</v>
      </c>
      <c r="E519" s="64">
        <v>1</v>
      </c>
      <c r="F519" s="62">
        <v>1000</v>
      </c>
      <c r="G519" s="62">
        <f t="shared" ref="G519:G524" si="127">D519*F519</f>
        <v>1000</v>
      </c>
      <c r="H519" s="62">
        <f t="shared" ref="H519:H524" si="128">G519*12</f>
        <v>12000</v>
      </c>
    </row>
    <row r="520" spans="2:8" s="9" customFormat="1" x14ac:dyDescent="0.25">
      <c r="B520" s="33"/>
      <c r="C520" s="73" t="s">
        <v>3</v>
      </c>
      <c r="D520" s="63">
        <v>1</v>
      </c>
      <c r="E520" s="64">
        <v>0.65</v>
      </c>
      <c r="F520" s="62">
        <v>650</v>
      </c>
      <c r="G520" s="62">
        <f t="shared" si="127"/>
        <v>650</v>
      </c>
      <c r="H520" s="62">
        <f t="shared" si="128"/>
        <v>7800</v>
      </c>
    </row>
    <row r="521" spans="2:8" s="9" customFormat="1" x14ac:dyDescent="0.25">
      <c r="B521" s="33"/>
      <c r="C521" s="73" t="s">
        <v>4</v>
      </c>
      <c r="D521" s="63">
        <v>1</v>
      </c>
      <c r="E521" s="64">
        <v>0.55000000000000004</v>
      </c>
      <c r="F521" s="62">
        <v>550</v>
      </c>
      <c r="G521" s="62">
        <f t="shared" si="127"/>
        <v>550</v>
      </c>
      <c r="H521" s="62">
        <f t="shared" si="128"/>
        <v>6600</v>
      </c>
    </row>
    <row r="522" spans="2:8" s="9" customFormat="1" x14ac:dyDescent="0.25">
      <c r="B522" s="33"/>
      <c r="C522" s="73" t="s">
        <v>10</v>
      </c>
      <c r="D522" s="63">
        <v>2</v>
      </c>
      <c r="E522" s="64">
        <v>0.45</v>
      </c>
      <c r="F522" s="62">
        <v>450</v>
      </c>
      <c r="G522" s="62">
        <f t="shared" si="127"/>
        <v>900</v>
      </c>
      <c r="H522" s="62">
        <f t="shared" si="128"/>
        <v>10800</v>
      </c>
    </row>
    <row r="523" spans="2:8" s="9" customFormat="1" x14ac:dyDescent="0.25">
      <c r="B523" s="33"/>
      <c r="C523" s="73" t="s">
        <v>6</v>
      </c>
      <c r="D523" s="63">
        <v>1</v>
      </c>
      <c r="E523" s="64">
        <v>0.7</v>
      </c>
      <c r="F523" s="62">
        <v>700</v>
      </c>
      <c r="G523" s="62">
        <f t="shared" si="127"/>
        <v>700</v>
      </c>
      <c r="H523" s="62">
        <f t="shared" si="128"/>
        <v>8400</v>
      </c>
    </row>
    <row r="524" spans="2:8" s="9" customFormat="1" x14ac:dyDescent="0.25">
      <c r="B524" s="33"/>
      <c r="C524" s="73" t="s">
        <v>8</v>
      </c>
      <c r="D524" s="63">
        <v>1</v>
      </c>
      <c r="E524" s="64">
        <v>0.8</v>
      </c>
      <c r="F524" s="62">
        <v>800</v>
      </c>
      <c r="G524" s="62">
        <f t="shared" si="127"/>
        <v>800</v>
      </c>
      <c r="H524" s="62">
        <f t="shared" si="128"/>
        <v>9600</v>
      </c>
    </row>
    <row r="525" spans="2:8" x14ac:dyDescent="0.25">
      <c r="B525" s="34">
        <v>5</v>
      </c>
      <c r="C525" s="75" t="s">
        <v>161</v>
      </c>
      <c r="D525" s="66">
        <f>SUM(D526:D531)</f>
        <v>9</v>
      </c>
      <c r="E525" s="66"/>
      <c r="F525" s="67"/>
      <c r="G525" s="67">
        <f>SUM(G526:G531)</f>
        <v>5700</v>
      </c>
      <c r="H525" s="67">
        <f>SUM(H526:H531)</f>
        <v>68400</v>
      </c>
    </row>
    <row r="526" spans="2:8" s="9" customFormat="1" x14ac:dyDescent="0.25">
      <c r="B526" s="33"/>
      <c r="C526" s="73" t="s">
        <v>88</v>
      </c>
      <c r="D526" s="63">
        <v>1</v>
      </c>
      <c r="E526" s="64">
        <v>1</v>
      </c>
      <c r="F526" s="62">
        <v>1000</v>
      </c>
      <c r="G526" s="62">
        <f t="shared" ref="G526:G531" si="129">D526*F526</f>
        <v>1000</v>
      </c>
      <c r="H526" s="62">
        <f t="shared" ref="H526:H531" si="130">G526*12</f>
        <v>12000</v>
      </c>
    </row>
    <row r="527" spans="2:8" s="9" customFormat="1" x14ac:dyDescent="0.25">
      <c r="B527" s="33"/>
      <c r="C527" s="73" t="s">
        <v>3</v>
      </c>
      <c r="D527" s="63">
        <v>1</v>
      </c>
      <c r="E527" s="64">
        <v>0.65</v>
      </c>
      <c r="F527" s="62">
        <v>650</v>
      </c>
      <c r="G527" s="62">
        <f t="shared" si="129"/>
        <v>650</v>
      </c>
      <c r="H527" s="62">
        <f t="shared" si="130"/>
        <v>7800</v>
      </c>
    </row>
    <row r="528" spans="2:8" s="9" customFormat="1" x14ac:dyDescent="0.25">
      <c r="B528" s="33"/>
      <c r="C528" s="73" t="s">
        <v>4</v>
      </c>
      <c r="D528" s="63">
        <v>3</v>
      </c>
      <c r="E528" s="64">
        <v>0.55000000000000004</v>
      </c>
      <c r="F528" s="62">
        <v>550</v>
      </c>
      <c r="G528" s="62">
        <f t="shared" si="129"/>
        <v>1650</v>
      </c>
      <c r="H528" s="62">
        <f t="shared" si="130"/>
        <v>19800</v>
      </c>
    </row>
    <row r="529" spans="2:8" s="9" customFormat="1" x14ac:dyDescent="0.25">
      <c r="B529" s="33"/>
      <c r="C529" s="73" t="s">
        <v>10</v>
      </c>
      <c r="D529" s="63">
        <v>2</v>
      </c>
      <c r="E529" s="64">
        <v>0.45</v>
      </c>
      <c r="F529" s="62">
        <v>450</v>
      </c>
      <c r="G529" s="62">
        <f t="shared" si="129"/>
        <v>900</v>
      </c>
      <c r="H529" s="62">
        <f t="shared" si="130"/>
        <v>10800</v>
      </c>
    </row>
    <row r="530" spans="2:8" s="9" customFormat="1" x14ac:dyDescent="0.25">
      <c r="B530" s="33"/>
      <c r="C530" s="73" t="s">
        <v>6</v>
      </c>
      <c r="D530" s="63">
        <v>1</v>
      </c>
      <c r="E530" s="64">
        <v>0.7</v>
      </c>
      <c r="F530" s="62">
        <v>700</v>
      </c>
      <c r="G530" s="62">
        <f t="shared" si="129"/>
        <v>700</v>
      </c>
      <c r="H530" s="62">
        <f t="shared" si="130"/>
        <v>8400</v>
      </c>
    </row>
    <row r="531" spans="2:8" s="9" customFormat="1" x14ac:dyDescent="0.25">
      <c r="B531" s="33"/>
      <c r="C531" s="73" t="s">
        <v>8</v>
      </c>
      <c r="D531" s="63">
        <v>1</v>
      </c>
      <c r="E531" s="64">
        <v>0.8</v>
      </c>
      <c r="F531" s="62">
        <v>800</v>
      </c>
      <c r="G531" s="62">
        <f t="shared" si="129"/>
        <v>800</v>
      </c>
      <c r="H531" s="62">
        <f t="shared" si="130"/>
        <v>9600</v>
      </c>
    </row>
    <row r="532" spans="2:8" ht="34.5" customHeight="1" x14ac:dyDescent="0.25">
      <c r="B532" s="34">
        <v>6</v>
      </c>
      <c r="C532" s="75" t="s">
        <v>162</v>
      </c>
      <c r="D532" s="66">
        <f>SUM(D533:D538)</f>
        <v>15</v>
      </c>
      <c r="E532" s="66"/>
      <c r="F532" s="67"/>
      <c r="G532" s="67">
        <f>SUM(G533:G538)</f>
        <v>9400</v>
      </c>
      <c r="H532" s="67">
        <f>SUM(H533:H538)</f>
        <v>112800</v>
      </c>
    </row>
    <row r="533" spans="2:8" s="9" customFormat="1" x14ac:dyDescent="0.25">
      <c r="B533" s="33"/>
      <c r="C533" s="73" t="s">
        <v>88</v>
      </c>
      <c r="D533" s="63">
        <v>1</v>
      </c>
      <c r="E533" s="64">
        <v>1</v>
      </c>
      <c r="F533" s="62">
        <v>1000</v>
      </c>
      <c r="G533" s="62">
        <f t="shared" ref="G533:G538" si="131">D533*F533</f>
        <v>1000</v>
      </c>
      <c r="H533" s="62">
        <f t="shared" ref="H533:H538" si="132">G533*12</f>
        <v>12000</v>
      </c>
    </row>
    <row r="534" spans="2:8" s="9" customFormat="1" x14ac:dyDescent="0.25">
      <c r="B534" s="33"/>
      <c r="C534" s="73" t="s">
        <v>3</v>
      </c>
      <c r="D534" s="63">
        <v>2</v>
      </c>
      <c r="E534" s="64">
        <v>0.65</v>
      </c>
      <c r="F534" s="62">
        <v>650</v>
      </c>
      <c r="G534" s="62">
        <f t="shared" si="131"/>
        <v>1300</v>
      </c>
      <c r="H534" s="62">
        <f t="shared" si="132"/>
        <v>15600</v>
      </c>
    </row>
    <row r="535" spans="2:8" s="9" customFormat="1" x14ac:dyDescent="0.25">
      <c r="B535" s="33"/>
      <c r="C535" s="73" t="s">
        <v>4</v>
      </c>
      <c r="D535" s="63">
        <v>4</v>
      </c>
      <c r="E535" s="64">
        <v>0.55000000000000004</v>
      </c>
      <c r="F535" s="62">
        <v>550</v>
      </c>
      <c r="G535" s="62">
        <f t="shared" si="131"/>
        <v>2200</v>
      </c>
      <c r="H535" s="62">
        <f t="shared" si="132"/>
        <v>26400</v>
      </c>
    </row>
    <row r="536" spans="2:8" s="9" customFormat="1" x14ac:dyDescent="0.25">
      <c r="B536" s="33"/>
      <c r="C536" s="73" t="s">
        <v>10</v>
      </c>
      <c r="D536" s="63">
        <v>4</v>
      </c>
      <c r="E536" s="64">
        <v>0.45</v>
      </c>
      <c r="F536" s="62">
        <v>450</v>
      </c>
      <c r="G536" s="62">
        <f t="shared" si="131"/>
        <v>1800</v>
      </c>
      <c r="H536" s="62">
        <f t="shared" si="132"/>
        <v>21600</v>
      </c>
    </row>
    <row r="537" spans="2:8" s="9" customFormat="1" x14ac:dyDescent="0.25">
      <c r="B537" s="33"/>
      <c r="C537" s="73" t="s">
        <v>6</v>
      </c>
      <c r="D537" s="63">
        <v>1</v>
      </c>
      <c r="E537" s="64">
        <v>0.7</v>
      </c>
      <c r="F537" s="62">
        <v>700</v>
      </c>
      <c r="G537" s="62">
        <f t="shared" si="131"/>
        <v>700</v>
      </c>
      <c r="H537" s="62">
        <f t="shared" si="132"/>
        <v>8400</v>
      </c>
    </row>
    <row r="538" spans="2:8" s="9" customFormat="1" x14ac:dyDescent="0.25">
      <c r="B538" s="33"/>
      <c r="C538" s="73" t="s">
        <v>8</v>
      </c>
      <c r="D538" s="63">
        <v>3</v>
      </c>
      <c r="E538" s="64">
        <v>0.8</v>
      </c>
      <c r="F538" s="62">
        <v>800</v>
      </c>
      <c r="G538" s="62">
        <f t="shared" si="131"/>
        <v>2400</v>
      </c>
      <c r="H538" s="62">
        <f t="shared" si="132"/>
        <v>28800</v>
      </c>
    </row>
    <row r="539" spans="2:8" x14ac:dyDescent="0.25">
      <c r="B539" s="78" t="s">
        <v>206</v>
      </c>
      <c r="C539" s="71" t="s">
        <v>163</v>
      </c>
      <c r="D539" s="47">
        <f>SUM(D540:D542)</f>
        <v>4</v>
      </c>
      <c r="E539" s="47"/>
      <c r="F539" s="59"/>
      <c r="G539" s="59">
        <f>SUM(G540:G542)</f>
        <v>2900</v>
      </c>
      <c r="H539" s="59">
        <f>SUM(H540:H542)</f>
        <v>34800</v>
      </c>
    </row>
    <row r="540" spans="2:8" s="9" customFormat="1" x14ac:dyDescent="0.25">
      <c r="B540" s="33"/>
      <c r="C540" s="73" t="s">
        <v>152</v>
      </c>
      <c r="D540" s="63">
        <v>1</v>
      </c>
      <c r="E540" s="64">
        <v>1</v>
      </c>
      <c r="F540" s="62">
        <v>1000</v>
      </c>
      <c r="G540" s="62">
        <f>D540*F540</f>
        <v>1000</v>
      </c>
      <c r="H540" s="62">
        <f t="shared" ref="H540:H542" si="133">G540*12</f>
        <v>12000</v>
      </c>
    </row>
    <row r="541" spans="2:8" s="9" customFormat="1" x14ac:dyDescent="0.25">
      <c r="B541" s="33"/>
      <c r="C541" s="73" t="s">
        <v>3</v>
      </c>
      <c r="D541" s="63">
        <v>1</v>
      </c>
      <c r="E541" s="64">
        <v>0.7</v>
      </c>
      <c r="F541" s="62">
        <v>700</v>
      </c>
      <c r="G541" s="62">
        <f>D541*F541</f>
        <v>700</v>
      </c>
      <c r="H541" s="62">
        <f t="shared" si="133"/>
        <v>8400</v>
      </c>
    </row>
    <row r="542" spans="2:8" s="9" customFormat="1" x14ac:dyDescent="0.25">
      <c r="B542" s="33"/>
      <c r="C542" s="73" t="s">
        <v>4</v>
      </c>
      <c r="D542" s="63">
        <v>2</v>
      </c>
      <c r="E542" s="64">
        <v>0.6</v>
      </c>
      <c r="F542" s="62">
        <v>600</v>
      </c>
      <c r="G542" s="62">
        <f>D542*F542</f>
        <v>1200</v>
      </c>
      <c r="H542" s="62">
        <f t="shared" si="133"/>
        <v>14400</v>
      </c>
    </row>
    <row r="543" spans="2:8" x14ac:dyDescent="0.25">
      <c r="B543" s="78"/>
      <c r="C543" s="71" t="s">
        <v>77</v>
      </c>
      <c r="D543" s="47">
        <f>D4+D20+D27+D34+D41+D48+D55+D62+D69+D76+D83+D90+D97+D111+D118+D125+D132+D146+D153+D160+D176+D183+D190+D197+D204+D211+D218+D225+D232+D246+D253+D260+D267+D274+D281+D288+D295+D309+D316+D323+D330+D337+D344+D358+D365+D372+D377+D384+D398+D405+D412+D415+D422+D427+D441+D448+D455+D462+D469+D476+D483+D496+D504+D511+D518+D525+D532+D539</f>
        <v>1021</v>
      </c>
      <c r="E543" s="47"/>
      <c r="F543" s="59"/>
      <c r="G543" s="59">
        <f>G4+G20+G27+G34+G41+G48+G55+G62+G69+G76+G83+G90+G97+G111+G118+G125+G132+G146+G153+G160+G176+G183+G190+G197+G204+G211+G218+G225+G232+G246+G253+G260+G267+G274+G281+G288+G295+G309+G316+G323+G330+G337+G344+G358+G365+G372+G377+G384+G398+G405+G412+G415+G422+G427+G441+G448+G455+G462+G469+G476+G483+G496+G504+G511+G518+G525+G532+G539</f>
        <v>713650</v>
      </c>
      <c r="H543" s="59">
        <f>H4+H20+H27+H34+H41+H48+H55+H62+H69+H76+H83+H90+H97+H111+H118+H125+H132+H146+H153+H160+H176+H183+H190+H197+H204+H211+H218+H225+H232+H246+H253+H260+H267+H274+H281+H288+H295+H309+H316+H323+H330+H337+H344+H358+H365+H372+H377+H384+H398+H405+H412+H415+H422+H427+H441+H448+H455+H462+H469+H476+H483+H496+H504+H511+H518+H525+H532+H539</f>
        <v>8563800</v>
      </c>
    </row>
    <row r="545" spans="4:5" ht="21" x14ac:dyDescent="0.25">
      <c r="D545" s="12"/>
      <c r="E545" s="12"/>
    </row>
    <row r="547" spans="4:5" x14ac:dyDescent="0.25">
      <c r="D547" s="13"/>
      <c r="E547" s="13"/>
    </row>
  </sheetData>
  <autoFilter ref="B3:H543"/>
  <mergeCells count="1">
    <mergeCell ref="B2:H2"/>
  </mergeCells>
  <printOptions horizontalCentered="1"/>
  <pageMargins left="0" right="0" top="0.196850393700787" bottom="0.196850393700787" header="0.196850393700787" footer="0.196850393700787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S815"/>
  <sheetViews>
    <sheetView tabSelected="1" view="pageBreakPreview" zoomScaleNormal="100" zoomScaleSheetLayoutView="100" workbookViewId="0">
      <pane ySplit="3" topLeftCell="A4" activePane="bottomLeft" state="frozen"/>
      <selection pane="bottomLeft" activeCell="C1" sqref="C1"/>
    </sheetView>
  </sheetViews>
  <sheetFormatPr defaultColWidth="12.5703125" defaultRowHeight="15" x14ac:dyDescent="0.25"/>
  <cols>
    <col min="1" max="1" width="3.85546875" style="22" customWidth="1"/>
    <col min="2" max="2" width="5.28515625" style="32" customWidth="1"/>
    <col min="3" max="3" width="50.85546875" style="84" customWidth="1"/>
    <col min="4" max="4" width="15.5703125" style="20" customWidth="1"/>
    <col min="5" max="5" width="16.140625" style="21" customWidth="1"/>
    <col min="6" max="6" width="18.28515625" style="35" customWidth="1"/>
    <col min="7" max="7" width="18.85546875" style="35" customWidth="1"/>
    <col min="8" max="8" width="18.85546875" style="37" customWidth="1"/>
    <col min="9" max="9" width="14" style="22" hidden="1" customWidth="1"/>
    <col min="10" max="10" width="12.140625" style="22" hidden="1" customWidth="1"/>
    <col min="11" max="11" width="12.5703125" style="22" hidden="1" customWidth="1"/>
    <col min="12" max="12" width="12.28515625" style="22" hidden="1" customWidth="1"/>
    <col min="13" max="13" width="15" style="22" hidden="1" customWidth="1"/>
    <col min="14" max="14" width="11.28515625" style="22" hidden="1" customWidth="1"/>
    <col min="15" max="15" width="17.28515625" style="22" hidden="1" customWidth="1"/>
    <col min="16" max="16" width="14.85546875" style="22" hidden="1" customWidth="1"/>
    <col min="17" max="17" width="12.140625" style="22" hidden="1" customWidth="1"/>
    <col min="18" max="18" width="15" style="22" hidden="1" customWidth="1"/>
    <col min="19" max="188" width="9.140625" style="22" customWidth="1"/>
    <col min="189" max="189" width="42.140625" style="22" customWidth="1"/>
    <col min="190" max="190" width="10.5703125" style="22" customWidth="1"/>
    <col min="191" max="191" width="10" style="22" customWidth="1"/>
    <col min="192" max="16384" width="12.5703125" style="22"/>
  </cols>
  <sheetData>
    <row r="1" spans="1:18" ht="38.25" customHeight="1" x14ac:dyDescent="0.25">
      <c r="B1" s="282"/>
      <c r="C1" s="280"/>
      <c r="D1" s="280"/>
      <c r="E1" s="281" t="s">
        <v>271</v>
      </c>
      <c r="F1" s="280"/>
      <c r="G1" s="280"/>
      <c r="H1" s="280"/>
      <c r="I1" s="279"/>
      <c r="J1" s="279"/>
      <c r="K1" s="279"/>
      <c r="L1" s="279"/>
      <c r="M1" s="279"/>
      <c r="N1" s="279"/>
    </row>
    <row r="2" spans="1:18" x14ac:dyDescent="0.25">
      <c r="B2" s="201"/>
      <c r="C2" s="200"/>
      <c r="D2" s="200"/>
      <c r="E2" s="200" t="s">
        <v>80</v>
      </c>
      <c r="F2" s="200"/>
      <c r="G2" s="200"/>
      <c r="H2" s="199"/>
      <c r="I2" s="278" t="s">
        <v>196</v>
      </c>
      <c r="J2" s="278" t="s">
        <v>197</v>
      </c>
      <c r="K2" s="278" t="s">
        <v>198</v>
      </c>
      <c r="L2" s="278" t="s">
        <v>199</v>
      </c>
      <c r="M2" s="278" t="s">
        <v>200</v>
      </c>
      <c r="N2" s="278" t="s">
        <v>201</v>
      </c>
      <c r="O2" s="308" t="s">
        <v>222</v>
      </c>
      <c r="P2" s="308"/>
      <c r="Q2" s="308"/>
      <c r="R2" s="277" t="s">
        <v>270</v>
      </c>
    </row>
    <row r="3" spans="1:18" s="23" customFormat="1" ht="87.75" customHeight="1" x14ac:dyDescent="0.25">
      <c r="A3" s="276"/>
      <c r="B3" s="223" t="s">
        <v>195</v>
      </c>
      <c r="C3" s="274" t="s">
        <v>174</v>
      </c>
      <c r="D3" s="274" t="s">
        <v>0</v>
      </c>
      <c r="E3" s="275" t="s">
        <v>175</v>
      </c>
      <c r="F3" s="274" t="s">
        <v>176</v>
      </c>
      <c r="G3" s="274" t="s">
        <v>177</v>
      </c>
      <c r="H3" s="274" t="s">
        <v>178</v>
      </c>
      <c r="I3" s="273" t="s">
        <v>269</v>
      </c>
      <c r="J3" s="273" t="s">
        <v>268</v>
      </c>
      <c r="K3" s="273" t="s">
        <v>267</v>
      </c>
      <c r="L3" s="273" t="s">
        <v>266</v>
      </c>
      <c r="M3" s="273" t="s">
        <v>265</v>
      </c>
      <c r="N3" s="273" t="s">
        <v>64</v>
      </c>
      <c r="O3" s="273" t="s">
        <v>222</v>
      </c>
      <c r="P3" s="273" t="s">
        <v>85</v>
      </c>
      <c r="Q3" s="273" t="s">
        <v>13</v>
      </c>
      <c r="R3" s="273"/>
    </row>
    <row r="4" spans="1:18" x14ac:dyDescent="0.25">
      <c r="A4" s="155"/>
      <c r="B4" s="178"/>
      <c r="C4" s="246" t="s">
        <v>15</v>
      </c>
      <c r="D4" s="245">
        <v>1</v>
      </c>
      <c r="E4" s="222">
        <v>5.6</v>
      </c>
      <c r="F4" s="243">
        <f t="shared" ref="F4:F9" si="0">E4*1000</f>
        <v>5600</v>
      </c>
      <c r="G4" s="243">
        <f t="shared" ref="G4:G9" si="1">D4*F4</f>
        <v>5600</v>
      </c>
      <c r="H4" s="243">
        <f t="shared" ref="H4:H9" si="2">G4*12</f>
        <v>67200</v>
      </c>
      <c r="I4" s="155"/>
      <c r="J4" s="155"/>
      <c r="K4" s="155"/>
      <c r="L4" s="155"/>
      <c r="M4" s="155"/>
      <c r="N4" s="155"/>
    </row>
    <row r="5" spans="1:18" x14ac:dyDescent="0.25">
      <c r="A5" s="155"/>
      <c r="B5" s="178"/>
      <c r="C5" s="246" t="s">
        <v>16</v>
      </c>
      <c r="D5" s="245">
        <v>3</v>
      </c>
      <c r="E5" s="222">
        <v>4.8</v>
      </c>
      <c r="F5" s="243">
        <f t="shared" si="0"/>
        <v>4800</v>
      </c>
      <c r="G5" s="243">
        <f t="shared" si="1"/>
        <v>14400</v>
      </c>
      <c r="H5" s="243">
        <f t="shared" si="2"/>
        <v>172800</v>
      </c>
      <c r="I5" s="155"/>
      <c r="J5" s="155"/>
      <c r="K5" s="155"/>
      <c r="L5" s="155"/>
      <c r="M5" s="155"/>
      <c r="N5" s="155"/>
    </row>
    <row r="6" spans="1:18" x14ac:dyDescent="0.25">
      <c r="A6" s="155"/>
      <c r="B6" s="272"/>
      <c r="C6" s="257" t="s">
        <v>264</v>
      </c>
      <c r="D6" s="271">
        <v>1</v>
      </c>
      <c r="E6" s="259">
        <v>1.3</v>
      </c>
      <c r="F6" s="243">
        <f t="shared" si="0"/>
        <v>1300</v>
      </c>
      <c r="G6" s="244">
        <f t="shared" si="1"/>
        <v>1300</v>
      </c>
      <c r="H6" s="244">
        <f t="shared" si="2"/>
        <v>15600</v>
      </c>
      <c r="I6" s="155"/>
      <c r="J6" s="155"/>
      <c r="K6" s="155"/>
      <c r="L6" s="155"/>
      <c r="M6" s="155"/>
      <c r="N6" s="155"/>
    </row>
    <row r="7" spans="1:18" x14ac:dyDescent="0.25">
      <c r="A7" s="155"/>
      <c r="B7" s="272"/>
      <c r="C7" s="257" t="s">
        <v>263</v>
      </c>
      <c r="D7" s="271">
        <v>3</v>
      </c>
      <c r="E7" s="259">
        <v>1.2</v>
      </c>
      <c r="F7" s="243">
        <f t="shared" si="0"/>
        <v>1200</v>
      </c>
      <c r="G7" s="244">
        <f t="shared" si="1"/>
        <v>3600</v>
      </c>
      <c r="H7" s="244">
        <f t="shared" si="2"/>
        <v>43200</v>
      </c>
      <c r="I7" s="155"/>
      <c r="J7" s="155"/>
      <c r="K7" s="155"/>
      <c r="L7" s="155"/>
      <c r="M7" s="155"/>
      <c r="N7" s="155"/>
    </row>
    <row r="8" spans="1:18" ht="21" customHeight="1" x14ac:dyDescent="0.25">
      <c r="A8" s="155"/>
      <c r="B8" s="272"/>
      <c r="C8" s="257" t="s">
        <v>262</v>
      </c>
      <c r="D8" s="271">
        <v>1</v>
      </c>
      <c r="E8" s="259">
        <v>2.5</v>
      </c>
      <c r="F8" s="243">
        <f t="shared" si="0"/>
        <v>2500</v>
      </c>
      <c r="G8" s="244">
        <f t="shared" si="1"/>
        <v>2500</v>
      </c>
      <c r="H8" s="244">
        <f t="shared" si="2"/>
        <v>30000</v>
      </c>
      <c r="I8" s="155"/>
      <c r="J8" s="155"/>
      <c r="K8" s="155"/>
      <c r="L8" s="155"/>
      <c r="M8" s="155"/>
      <c r="N8" s="155"/>
    </row>
    <row r="9" spans="1:18" ht="18.75" customHeight="1" x14ac:dyDescent="0.25">
      <c r="A9" s="169"/>
      <c r="B9" s="272"/>
      <c r="C9" s="257" t="s">
        <v>261</v>
      </c>
      <c r="D9" s="271">
        <v>1</v>
      </c>
      <c r="E9" s="259">
        <v>2.5</v>
      </c>
      <c r="F9" s="243">
        <f t="shared" si="0"/>
        <v>2500</v>
      </c>
      <c r="G9" s="244">
        <f t="shared" si="1"/>
        <v>2500</v>
      </c>
      <c r="H9" s="244">
        <f t="shared" si="2"/>
        <v>30000</v>
      </c>
      <c r="I9" s="155"/>
      <c r="J9" s="155"/>
      <c r="K9" s="155"/>
      <c r="L9" s="155"/>
      <c r="M9" s="155"/>
      <c r="N9" s="155"/>
    </row>
    <row r="10" spans="1:18" s="25" customFormat="1" ht="30" x14ac:dyDescent="0.25">
      <c r="A10" s="256"/>
      <c r="B10" s="173" t="s">
        <v>196</v>
      </c>
      <c r="C10" s="215" t="s">
        <v>260</v>
      </c>
      <c r="D10" s="253">
        <f>D11+D12+D13+D17</f>
        <v>38</v>
      </c>
      <c r="E10" s="253"/>
      <c r="F10" s="251"/>
      <c r="G10" s="251">
        <f>G11+G12+G13+G17</f>
        <v>54500</v>
      </c>
      <c r="H10" s="251">
        <f>H11+H12+H13+H17</f>
        <v>654000</v>
      </c>
      <c r="I10" s="155"/>
      <c r="J10" s="155"/>
      <c r="K10" s="155"/>
      <c r="L10" s="155"/>
      <c r="M10" s="155"/>
      <c r="N10" s="155"/>
    </row>
    <row r="11" spans="1:18" x14ac:dyDescent="0.25">
      <c r="A11" s="155"/>
      <c r="B11" s="178"/>
      <c r="C11" s="246" t="s">
        <v>33</v>
      </c>
      <c r="D11" s="245">
        <v>1</v>
      </c>
      <c r="E11" s="222">
        <v>3.6</v>
      </c>
      <c r="F11" s="244">
        <f>E11*1000</f>
        <v>3600</v>
      </c>
      <c r="G11" s="244">
        <f>D11*F11</f>
        <v>3600</v>
      </c>
      <c r="H11" s="243">
        <f>G11*12</f>
        <v>43200</v>
      </c>
      <c r="I11" s="155"/>
      <c r="J11" s="155"/>
      <c r="K11" s="155"/>
      <c r="L11" s="155"/>
      <c r="M11" s="155"/>
      <c r="N11" s="155"/>
    </row>
    <row r="12" spans="1:18" x14ac:dyDescent="0.25">
      <c r="A12" s="155"/>
      <c r="B12" s="178"/>
      <c r="C12" s="246" t="s">
        <v>27</v>
      </c>
      <c r="D12" s="245">
        <v>1</v>
      </c>
      <c r="E12" s="222">
        <v>2.8</v>
      </c>
      <c r="F12" s="244">
        <f>E12*1000</f>
        <v>2800</v>
      </c>
      <c r="G12" s="244">
        <f>D12*F12</f>
        <v>2800</v>
      </c>
      <c r="H12" s="243">
        <f>G12*12</f>
        <v>33600</v>
      </c>
      <c r="I12" s="155"/>
      <c r="J12" s="155"/>
      <c r="K12" s="155"/>
      <c r="L12" s="155"/>
      <c r="M12" s="155"/>
      <c r="N12" s="155"/>
    </row>
    <row r="13" spans="1:18" x14ac:dyDescent="0.25">
      <c r="A13" s="270"/>
      <c r="B13" s="267">
        <v>1</v>
      </c>
      <c r="C13" s="266" t="s">
        <v>259</v>
      </c>
      <c r="D13" s="269">
        <f>SUM(D14:D16)</f>
        <v>9</v>
      </c>
      <c r="E13" s="266"/>
      <c r="F13" s="244"/>
      <c r="G13" s="263">
        <f>SUM(G14:G16)</f>
        <v>13700</v>
      </c>
      <c r="H13" s="263">
        <f>SUM(H14:H16)</f>
        <v>164400</v>
      </c>
      <c r="I13" s="155"/>
      <c r="J13" s="155"/>
      <c r="K13" s="155"/>
      <c r="L13" s="155"/>
      <c r="M13" s="155"/>
      <c r="N13" s="155"/>
    </row>
    <row r="14" spans="1:18" x14ac:dyDescent="0.25">
      <c r="A14" s="155"/>
      <c r="B14" s="178"/>
      <c r="C14" s="246" t="s">
        <v>21</v>
      </c>
      <c r="D14" s="245">
        <v>1</v>
      </c>
      <c r="E14" s="222">
        <v>2.5</v>
      </c>
      <c r="F14" s="244">
        <f>E14*1000</f>
        <v>2500</v>
      </c>
      <c r="G14" s="244">
        <f>D14*F14</f>
        <v>2500</v>
      </c>
      <c r="H14" s="243">
        <f>G14*12</f>
        <v>30000</v>
      </c>
      <c r="I14" s="155"/>
      <c r="J14" s="155"/>
      <c r="K14" s="155"/>
      <c r="L14" s="155"/>
      <c r="M14" s="155"/>
      <c r="N14" s="155"/>
    </row>
    <row r="15" spans="1:18" x14ac:dyDescent="0.25">
      <c r="A15" s="155"/>
      <c r="B15" s="178"/>
      <c r="C15" s="246" t="s">
        <v>22</v>
      </c>
      <c r="D15" s="245">
        <v>8</v>
      </c>
      <c r="E15" s="222">
        <v>1.4</v>
      </c>
      <c r="F15" s="244">
        <f>E15*1000</f>
        <v>1400</v>
      </c>
      <c r="G15" s="244">
        <f>D15*F15</f>
        <v>11200</v>
      </c>
      <c r="H15" s="243">
        <f>G15*12</f>
        <v>134400</v>
      </c>
      <c r="I15" s="155"/>
      <c r="J15" s="155"/>
      <c r="K15" s="155"/>
      <c r="L15" s="155"/>
      <c r="M15" s="155"/>
      <c r="N15" s="155"/>
    </row>
    <row r="16" spans="1:18" hidden="1" x14ac:dyDescent="0.25">
      <c r="A16" s="155" t="s">
        <v>224</v>
      </c>
      <c r="B16" s="178"/>
      <c r="C16" s="246" t="s">
        <v>22</v>
      </c>
      <c r="D16" s="245">
        <v>0</v>
      </c>
      <c r="E16" s="222">
        <v>1.4</v>
      </c>
      <c r="F16" s="244">
        <f>E16*1000</f>
        <v>1400</v>
      </c>
      <c r="G16" s="243">
        <f>D16*F16</f>
        <v>0</v>
      </c>
      <c r="H16" s="243">
        <f>G16*12</f>
        <v>0</v>
      </c>
      <c r="I16" s="155"/>
      <c r="J16" s="155"/>
      <c r="K16" s="155"/>
      <c r="L16" s="155"/>
      <c r="M16" s="155"/>
      <c r="N16" s="155"/>
    </row>
    <row r="17" spans="1:14" s="25" customFormat="1" x14ac:dyDescent="0.25">
      <c r="A17" s="268"/>
      <c r="B17" s="267">
        <v>2</v>
      </c>
      <c r="C17" s="266" t="s">
        <v>258</v>
      </c>
      <c r="D17" s="260">
        <f>SUM(D18:D23)</f>
        <v>27</v>
      </c>
      <c r="E17" s="260"/>
      <c r="F17" s="244"/>
      <c r="G17" s="263">
        <f>SUM(G18:G23)</f>
        <v>34400</v>
      </c>
      <c r="H17" s="263">
        <f>SUM(H18:H23)</f>
        <v>412800</v>
      </c>
      <c r="I17" s="155"/>
      <c r="J17" s="155"/>
      <c r="K17" s="155"/>
      <c r="L17" s="155"/>
      <c r="M17" s="155"/>
      <c r="N17" s="155"/>
    </row>
    <row r="18" spans="1:14" x14ac:dyDescent="0.25">
      <c r="A18" s="155"/>
      <c r="B18" s="178"/>
      <c r="C18" s="246" t="s">
        <v>21</v>
      </c>
      <c r="D18" s="245">
        <v>1</v>
      </c>
      <c r="E18" s="222">
        <v>2.5</v>
      </c>
      <c r="F18" s="244">
        <f t="shared" ref="F18:F23" si="3">E18*1000</f>
        <v>2500</v>
      </c>
      <c r="G18" s="243">
        <f t="shared" ref="G18:G23" si="4">D18*F18</f>
        <v>2500</v>
      </c>
      <c r="H18" s="243">
        <f t="shared" ref="H18:H23" si="5">G18*12</f>
        <v>30000</v>
      </c>
      <c r="I18" s="155"/>
      <c r="J18" s="155"/>
      <c r="K18" s="155"/>
      <c r="L18" s="155"/>
      <c r="M18" s="155"/>
      <c r="N18" s="155"/>
    </row>
    <row r="19" spans="1:14" x14ac:dyDescent="0.25">
      <c r="A19" s="155"/>
      <c r="B19" s="178"/>
      <c r="C19" s="246" t="s">
        <v>22</v>
      </c>
      <c r="D19" s="245">
        <v>8</v>
      </c>
      <c r="E19" s="222">
        <v>1.4</v>
      </c>
      <c r="F19" s="244">
        <f t="shared" si="3"/>
        <v>1400</v>
      </c>
      <c r="G19" s="244">
        <f t="shared" si="4"/>
        <v>11200</v>
      </c>
      <c r="H19" s="243">
        <f t="shared" si="5"/>
        <v>134400</v>
      </c>
      <c r="I19" s="155"/>
      <c r="J19" s="155"/>
      <c r="K19" s="155"/>
      <c r="L19" s="155"/>
      <c r="M19" s="155"/>
      <c r="N19" s="155"/>
    </row>
    <row r="20" spans="1:14" x14ac:dyDescent="0.25">
      <c r="A20" s="155"/>
      <c r="B20" s="178"/>
      <c r="C20" s="246" t="s">
        <v>9</v>
      </c>
      <c r="D20" s="245">
        <v>6</v>
      </c>
      <c r="E20" s="222">
        <v>1.1499999999999999</v>
      </c>
      <c r="F20" s="244">
        <f t="shared" si="3"/>
        <v>1150</v>
      </c>
      <c r="G20" s="244">
        <f t="shared" si="4"/>
        <v>6900</v>
      </c>
      <c r="H20" s="243">
        <f t="shared" si="5"/>
        <v>82800</v>
      </c>
      <c r="I20" s="155"/>
      <c r="J20" s="155"/>
      <c r="K20" s="155"/>
      <c r="L20" s="155"/>
      <c r="M20" s="155"/>
      <c r="N20" s="155"/>
    </row>
    <row r="21" spans="1:14" x14ac:dyDescent="0.25">
      <c r="A21" s="155"/>
      <c r="B21" s="178"/>
      <c r="C21" s="246" t="s">
        <v>10</v>
      </c>
      <c r="D21" s="245">
        <v>5</v>
      </c>
      <c r="E21" s="222">
        <v>0.9</v>
      </c>
      <c r="F21" s="244">
        <f t="shared" si="3"/>
        <v>900</v>
      </c>
      <c r="G21" s="244">
        <f t="shared" si="4"/>
        <v>4500</v>
      </c>
      <c r="H21" s="243">
        <f t="shared" si="5"/>
        <v>54000</v>
      </c>
      <c r="I21" s="155"/>
      <c r="J21" s="155"/>
      <c r="K21" s="155"/>
      <c r="L21" s="155"/>
      <c r="M21" s="155"/>
      <c r="N21" s="155"/>
    </row>
    <row r="22" spans="1:14" x14ac:dyDescent="0.25">
      <c r="A22" s="155" t="s">
        <v>226</v>
      </c>
      <c r="B22" s="178"/>
      <c r="C22" s="246" t="s">
        <v>257</v>
      </c>
      <c r="D22" s="245">
        <v>5</v>
      </c>
      <c r="E22" s="222">
        <v>1.4</v>
      </c>
      <c r="F22" s="243">
        <f t="shared" si="3"/>
        <v>1400</v>
      </c>
      <c r="G22" s="243">
        <f t="shared" si="4"/>
        <v>7000</v>
      </c>
      <c r="H22" s="243">
        <f t="shared" si="5"/>
        <v>84000</v>
      </c>
      <c r="I22" s="155"/>
      <c r="J22" s="155"/>
      <c r="K22" s="155"/>
      <c r="L22" s="155"/>
      <c r="M22" s="155"/>
      <c r="N22" s="155"/>
    </row>
    <row r="23" spans="1:14" x14ac:dyDescent="0.25">
      <c r="A23" s="155" t="s">
        <v>226</v>
      </c>
      <c r="B23" s="178"/>
      <c r="C23" s="246" t="s">
        <v>256</v>
      </c>
      <c r="D23" s="245">
        <v>2</v>
      </c>
      <c r="E23" s="222">
        <v>1.1499999999999999</v>
      </c>
      <c r="F23" s="243">
        <f t="shared" si="3"/>
        <v>1150</v>
      </c>
      <c r="G23" s="243">
        <f t="shared" si="4"/>
        <v>2300</v>
      </c>
      <c r="H23" s="243">
        <f t="shared" si="5"/>
        <v>27600</v>
      </c>
      <c r="I23" s="155"/>
      <c r="J23" s="155"/>
      <c r="K23" s="155"/>
      <c r="L23" s="155"/>
      <c r="M23" s="155"/>
      <c r="N23" s="155"/>
    </row>
    <row r="24" spans="1:14" s="25" customFormat="1" ht="25.5" customHeight="1" x14ac:dyDescent="0.25">
      <c r="A24" s="256"/>
      <c r="B24" s="173" t="s">
        <v>197</v>
      </c>
      <c r="C24" s="215" t="s">
        <v>32</v>
      </c>
      <c r="D24" s="253">
        <f>D25+D26+D30</f>
        <v>20</v>
      </c>
      <c r="E24" s="252"/>
      <c r="F24" s="252"/>
      <c r="G24" s="251">
        <f>G25+G26+G30</f>
        <v>30300</v>
      </c>
      <c r="H24" s="251">
        <f>H25+H26+H30</f>
        <v>363600</v>
      </c>
      <c r="I24" s="155"/>
      <c r="J24" s="155"/>
      <c r="K24" s="155"/>
      <c r="L24" s="155"/>
      <c r="M24" s="155"/>
      <c r="N24" s="155"/>
    </row>
    <row r="25" spans="1:14" x14ac:dyDescent="0.25">
      <c r="A25" s="155"/>
      <c r="B25" s="178"/>
      <c r="C25" s="246" t="s">
        <v>33</v>
      </c>
      <c r="D25" s="245">
        <v>1</v>
      </c>
      <c r="E25" s="222">
        <v>3.6</v>
      </c>
      <c r="F25" s="244">
        <f>E25*1000</f>
        <v>3600</v>
      </c>
      <c r="G25" s="244">
        <f>D25*F25</f>
        <v>3600</v>
      </c>
      <c r="H25" s="243">
        <f>G25*12</f>
        <v>43200</v>
      </c>
      <c r="I25" s="155"/>
      <c r="J25" s="155"/>
      <c r="K25" s="155"/>
      <c r="L25" s="155"/>
      <c r="M25" s="155"/>
      <c r="N25" s="155"/>
    </row>
    <row r="26" spans="1:14" s="25" customFormat="1" ht="30" x14ac:dyDescent="0.25">
      <c r="A26" s="242"/>
      <c r="B26" s="182">
        <v>1</v>
      </c>
      <c r="C26" s="250" t="s">
        <v>34</v>
      </c>
      <c r="D26" s="249">
        <f>SUM(D27:D29)</f>
        <v>9</v>
      </c>
      <c r="E26" s="248"/>
      <c r="F26" s="244"/>
      <c r="G26" s="247">
        <f>SUM(G27:G29)</f>
        <v>12850</v>
      </c>
      <c r="H26" s="247">
        <f>SUM(H27:H29)</f>
        <v>154200</v>
      </c>
      <c r="I26" s="155"/>
      <c r="J26" s="155"/>
      <c r="K26" s="155"/>
      <c r="L26" s="155"/>
      <c r="M26" s="155"/>
      <c r="N26" s="155"/>
    </row>
    <row r="27" spans="1:14" x14ac:dyDescent="0.25">
      <c r="A27" s="155"/>
      <c r="B27" s="178"/>
      <c r="C27" s="246" t="s">
        <v>21</v>
      </c>
      <c r="D27" s="245">
        <v>1</v>
      </c>
      <c r="E27" s="222">
        <v>2.4</v>
      </c>
      <c r="F27" s="244">
        <f>E27*1000</f>
        <v>2400</v>
      </c>
      <c r="G27" s="243">
        <f>D27*F27</f>
        <v>2400</v>
      </c>
      <c r="H27" s="243">
        <f>G27*12</f>
        <v>28800</v>
      </c>
      <c r="I27" s="155"/>
      <c r="J27" s="155"/>
      <c r="K27" s="155"/>
      <c r="L27" s="155"/>
      <c r="M27" s="155"/>
      <c r="N27" s="155"/>
    </row>
    <row r="28" spans="1:14" x14ac:dyDescent="0.25">
      <c r="A28" s="155"/>
      <c r="B28" s="178"/>
      <c r="C28" s="246" t="s">
        <v>22</v>
      </c>
      <c r="D28" s="245">
        <v>5</v>
      </c>
      <c r="E28" s="222">
        <v>1.4</v>
      </c>
      <c r="F28" s="244">
        <f>E28*1000</f>
        <v>1400</v>
      </c>
      <c r="G28" s="243">
        <f>D28*F28</f>
        <v>7000</v>
      </c>
      <c r="H28" s="243">
        <f>G28*12</f>
        <v>84000</v>
      </c>
      <c r="I28" s="155"/>
      <c r="J28" s="155"/>
      <c r="K28" s="155"/>
      <c r="L28" s="155"/>
      <c r="M28" s="155"/>
      <c r="N28" s="155"/>
    </row>
    <row r="29" spans="1:14" x14ac:dyDescent="0.25">
      <c r="A29" s="155"/>
      <c r="B29" s="178"/>
      <c r="C29" s="246" t="s">
        <v>9</v>
      </c>
      <c r="D29" s="245">
        <v>3</v>
      </c>
      <c r="E29" s="222">
        <v>1.1499999999999999</v>
      </c>
      <c r="F29" s="244">
        <f>E29*1000</f>
        <v>1150</v>
      </c>
      <c r="G29" s="243">
        <f>D29*F29</f>
        <v>3450</v>
      </c>
      <c r="H29" s="243">
        <f>G29*12</f>
        <v>41400</v>
      </c>
      <c r="I29" s="155"/>
      <c r="J29" s="155"/>
      <c r="K29" s="155"/>
      <c r="L29" s="155"/>
      <c r="M29" s="155"/>
      <c r="N29" s="155"/>
    </row>
    <row r="30" spans="1:14" s="25" customFormat="1" ht="30" x14ac:dyDescent="0.25">
      <c r="A30" s="242"/>
      <c r="B30" s="182">
        <v>2</v>
      </c>
      <c r="C30" s="250" t="s">
        <v>35</v>
      </c>
      <c r="D30" s="249">
        <f>SUM(D31:D33)</f>
        <v>10</v>
      </c>
      <c r="E30" s="248"/>
      <c r="F30" s="244"/>
      <c r="G30" s="247">
        <f>SUM(G31:G33)</f>
        <v>13850</v>
      </c>
      <c r="H30" s="247">
        <f>SUM(H31:H33)</f>
        <v>166200</v>
      </c>
      <c r="I30" s="155"/>
      <c r="J30" s="155"/>
      <c r="K30" s="155"/>
      <c r="L30" s="155"/>
      <c r="M30" s="155"/>
      <c r="N30" s="155"/>
    </row>
    <row r="31" spans="1:14" x14ac:dyDescent="0.25">
      <c r="A31" s="155"/>
      <c r="B31" s="178"/>
      <c r="C31" s="246" t="s">
        <v>21</v>
      </c>
      <c r="D31" s="245">
        <v>1</v>
      </c>
      <c r="E31" s="222">
        <v>2.5</v>
      </c>
      <c r="F31" s="244">
        <f>E31*1000</f>
        <v>2500</v>
      </c>
      <c r="G31" s="243">
        <f>D31*F31</f>
        <v>2500</v>
      </c>
      <c r="H31" s="243">
        <f>G31*12</f>
        <v>30000</v>
      </c>
      <c r="I31" s="155"/>
      <c r="J31" s="155"/>
      <c r="K31" s="155"/>
      <c r="L31" s="155"/>
      <c r="M31" s="155"/>
      <c r="N31" s="155"/>
    </row>
    <row r="32" spans="1:14" x14ac:dyDescent="0.25">
      <c r="A32" s="155"/>
      <c r="B32" s="178"/>
      <c r="C32" s="246" t="s">
        <v>22</v>
      </c>
      <c r="D32" s="245">
        <v>4</v>
      </c>
      <c r="E32" s="222">
        <v>1.4</v>
      </c>
      <c r="F32" s="244">
        <f>E32*1000</f>
        <v>1400</v>
      </c>
      <c r="G32" s="243">
        <f>D32*F32</f>
        <v>5600</v>
      </c>
      <c r="H32" s="243">
        <f>G32*12</f>
        <v>67200</v>
      </c>
      <c r="I32" s="155"/>
      <c r="J32" s="155"/>
      <c r="K32" s="155"/>
      <c r="L32" s="155"/>
      <c r="M32" s="155"/>
      <c r="N32" s="155"/>
    </row>
    <row r="33" spans="1:14" x14ac:dyDescent="0.25">
      <c r="A33" s="155"/>
      <c r="B33" s="178"/>
      <c r="C33" s="246" t="s">
        <v>9</v>
      </c>
      <c r="D33" s="245">
        <v>5</v>
      </c>
      <c r="E33" s="222">
        <v>1.1499999999999999</v>
      </c>
      <c r="F33" s="244">
        <f>E33*1000</f>
        <v>1150</v>
      </c>
      <c r="G33" s="243">
        <f>D33*F33</f>
        <v>5750</v>
      </c>
      <c r="H33" s="243">
        <f>G33*12</f>
        <v>69000</v>
      </c>
      <c r="I33" s="155"/>
      <c r="J33" s="155"/>
      <c r="K33" s="155"/>
      <c r="L33" s="155"/>
      <c r="M33" s="155"/>
      <c r="N33" s="155"/>
    </row>
    <row r="34" spans="1:14" s="25" customFormat="1" ht="45" x14ac:dyDescent="0.25">
      <c r="A34" s="256"/>
      <c r="B34" s="173" t="s">
        <v>198</v>
      </c>
      <c r="C34" s="265" t="s">
        <v>255</v>
      </c>
      <c r="D34" s="253">
        <f>D35+D36+D37+D42</f>
        <v>40</v>
      </c>
      <c r="E34" s="252"/>
      <c r="F34" s="253"/>
      <c r="G34" s="251">
        <f>G35+G36+G37+G42</f>
        <v>53750</v>
      </c>
      <c r="H34" s="251">
        <f>H35+H36+H37+H42</f>
        <v>645000</v>
      </c>
      <c r="I34" s="155"/>
      <c r="J34" s="155"/>
      <c r="K34" s="155"/>
      <c r="L34" s="155"/>
      <c r="M34" s="155"/>
      <c r="N34" s="155"/>
    </row>
    <row r="35" spans="1:14" x14ac:dyDescent="0.25">
      <c r="A35" s="155"/>
      <c r="B35" s="178"/>
      <c r="C35" s="246" t="s">
        <v>26</v>
      </c>
      <c r="D35" s="245">
        <v>1</v>
      </c>
      <c r="E35" s="222">
        <v>3.6</v>
      </c>
      <c r="F35" s="244">
        <f>E35*1000</f>
        <v>3600</v>
      </c>
      <c r="G35" s="244">
        <f>D35*F35</f>
        <v>3600</v>
      </c>
      <c r="H35" s="243">
        <f>G35*12</f>
        <v>43200</v>
      </c>
      <c r="I35" s="155"/>
      <c r="J35" s="155"/>
      <c r="K35" s="155"/>
      <c r="L35" s="155"/>
      <c r="M35" s="155"/>
      <c r="N35" s="155"/>
    </row>
    <row r="36" spans="1:14" x14ac:dyDescent="0.25">
      <c r="A36" s="155"/>
      <c r="B36" s="178"/>
      <c r="C36" s="246" t="s">
        <v>27</v>
      </c>
      <c r="D36" s="245">
        <v>1</v>
      </c>
      <c r="E36" s="222">
        <v>2.6</v>
      </c>
      <c r="F36" s="244">
        <f>E36*1000</f>
        <v>2600</v>
      </c>
      <c r="G36" s="243">
        <f>D36*F36</f>
        <v>2600</v>
      </c>
      <c r="H36" s="243">
        <f>G36*12</f>
        <v>31200</v>
      </c>
      <c r="I36" s="155"/>
      <c r="J36" s="155"/>
      <c r="K36" s="155"/>
      <c r="L36" s="155"/>
      <c r="M36" s="155"/>
      <c r="N36" s="155"/>
    </row>
    <row r="37" spans="1:14" s="25" customFormat="1" ht="30" x14ac:dyDescent="0.25">
      <c r="A37" s="242"/>
      <c r="B37" s="182">
        <v>1</v>
      </c>
      <c r="C37" s="250" t="s">
        <v>254</v>
      </c>
      <c r="D37" s="249">
        <f>SUM(D38:D41)</f>
        <v>22</v>
      </c>
      <c r="E37" s="248"/>
      <c r="F37" s="244"/>
      <c r="G37" s="247">
        <f>SUM(G38:G41)</f>
        <v>27550</v>
      </c>
      <c r="H37" s="247">
        <f>SUM(H38:H41)</f>
        <v>330600</v>
      </c>
      <c r="I37" s="155"/>
      <c r="J37" s="155"/>
      <c r="K37" s="155"/>
      <c r="L37" s="155"/>
      <c r="M37" s="155"/>
      <c r="N37" s="155"/>
    </row>
    <row r="38" spans="1:14" ht="17.25" customHeight="1" x14ac:dyDescent="0.25">
      <c r="A38" s="155"/>
      <c r="B38" s="178"/>
      <c r="C38" s="246" t="s">
        <v>21</v>
      </c>
      <c r="D38" s="245">
        <v>1</v>
      </c>
      <c r="E38" s="222">
        <v>2.4</v>
      </c>
      <c r="F38" s="244">
        <f>E38*1000</f>
        <v>2400</v>
      </c>
      <c r="G38" s="243">
        <f>D38*F38</f>
        <v>2400</v>
      </c>
      <c r="H38" s="243">
        <f>G38*12</f>
        <v>28800</v>
      </c>
      <c r="I38" s="155"/>
      <c r="J38" s="155"/>
      <c r="K38" s="155"/>
      <c r="L38" s="155"/>
      <c r="M38" s="155"/>
      <c r="N38" s="155"/>
    </row>
    <row r="39" spans="1:14" x14ac:dyDescent="0.25">
      <c r="A39" s="155"/>
      <c r="B39" s="178"/>
      <c r="C39" s="246" t="s">
        <v>22</v>
      </c>
      <c r="D39" s="245">
        <v>7</v>
      </c>
      <c r="E39" s="222">
        <v>1.4</v>
      </c>
      <c r="F39" s="244">
        <f>E39*1000</f>
        <v>1400</v>
      </c>
      <c r="G39" s="243">
        <f>D39*F39</f>
        <v>9800</v>
      </c>
      <c r="H39" s="243">
        <f>G39*12</f>
        <v>117600</v>
      </c>
      <c r="I39" s="155"/>
      <c r="J39" s="155"/>
      <c r="K39" s="155"/>
      <c r="L39" s="155"/>
      <c r="M39" s="155"/>
      <c r="N39" s="155"/>
    </row>
    <row r="40" spans="1:14" x14ac:dyDescent="0.25">
      <c r="A40" s="155"/>
      <c r="B40" s="178"/>
      <c r="C40" s="246" t="s">
        <v>9</v>
      </c>
      <c r="D40" s="245">
        <v>11</v>
      </c>
      <c r="E40" s="222">
        <v>1.1499999999999999</v>
      </c>
      <c r="F40" s="244">
        <f>E40*1000</f>
        <v>1150</v>
      </c>
      <c r="G40" s="243">
        <f>D40*F40</f>
        <v>12650</v>
      </c>
      <c r="H40" s="243">
        <f>G40*12</f>
        <v>151800</v>
      </c>
      <c r="I40" s="155"/>
      <c r="J40" s="155"/>
      <c r="K40" s="155"/>
      <c r="L40" s="155"/>
      <c r="M40" s="155"/>
      <c r="N40" s="155"/>
    </row>
    <row r="41" spans="1:14" x14ac:dyDescent="0.25">
      <c r="A41" s="155"/>
      <c r="B41" s="178"/>
      <c r="C41" s="246" t="s">
        <v>10</v>
      </c>
      <c r="D41" s="245">
        <v>3</v>
      </c>
      <c r="E41" s="222">
        <v>0.9</v>
      </c>
      <c r="F41" s="244">
        <f>E41*1000</f>
        <v>900</v>
      </c>
      <c r="G41" s="243">
        <f>D41*F41</f>
        <v>2700</v>
      </c>
      <c r="H41" s="243">
        <f>G41*12</f>
        <v>32400</v>
      </c>
      <c r="I41" s="155"/>
      <c r="J41" s="155"/>
      <c r="K41" s="155"/>
      <c r="L41" s="155"/>
      <c r="M41" s="155"/>
      <c r="N41" s="155"/>
    </row>
    <row r="42" spans="1:14" s="25" customFormat="1" ht="60" x14ac:dyDescent="0.25">
      <c r="A42" s="242"/>
      <c r="B42" s="182">
        <v>2</v>
      </c>
      <c r="C42" s="250" t="s">
        <v>253</v>
      </c>
      <c r="D42" s="249">
        <f>SUM(D43:D46)</f>
        <v>16</v>
      </c>
      <c r="E42" s="248"/>
      <c r="F42" s="244"/>
      <c r="G42" s="247">
        <f>SUM(G43:G46)</f>
        <v>20000</v>
      </c>
      <c r="H42" s="247">
        <f>SUM(H43:H46)</f>
        <v>240000</v>
      </c>
      <c r="I42" s="155"/>
      <c r="J42" s="155"/>
      <c r="K42" s="155"/>
      <c r="L42" s="155"/>
      <c r="M42" s="155"/>
      <c r="N42" s="155"/>
    </row>
    <row r="43" spans="1:14" x14ac:dyDescent="0.25">
      <c r="A43" s="155"/>
      <c r="B43" s="178"/>
      <c r="C43" s="246" t="s">
        <v>21</v>
      </c>
      <c r="D43" s="245">
        <v>1</v>
      </c>
      <c r="E43" s="222">
        <v>2.5</v>
      </c>
      <c r="F43" s="244">
        <f>E43*1000</f>
        <v>2500</v>
      </c>
      <c r="G43" s="243">
        <f>D43*F43</f>
        <v>2500</v>
      </c>
      <c r="H43" s="243">
        <f>G43*12</f>
        <v>30000</v>
      </c>
      <c r="I43" s="155"/>
      <c r="J43" s="155"/>
      <c r="K43" s="155"/>
      <c r="L43" s="155"/>
      <c r="M43" s="155"/>
      <c r="N43" s="155"/>
    </row>
    <row r="44" spans="1:14" x14ac:dyDescent="0.25">
      <c r="A44" s="155"/>
      <c r="B44" s="178"/>
      <c r="C44" s="246" t="s">
        <v>22</v>
      </c>
      <c r="D44" s="245">
        <v>5</v>
      </c>
      <c r="E44" s="222">
        <v>1.4</v>
      </c>
      <c r="F44" s="244">
        <f>E44*1000</f>
        <v>1400</v>
      </c>
      <c r="G44" s="243">
        <f>D44*F44</f>
        <v>7000</v>
      </c>
      <c r="H44" s="243">
        <f>G44*12</f>
        <v>84000</v>
      </c>
      <c r="I44" s="155"/>
      <c r="J44" s="155"/>
      <c r="K44" s="155"/>
      <c r="L44" s="155"/>
      <c r="M44" s="155"/>
      <c r="N44" s="155"/>
    </row>
    <row r="45" spans="1:14" x14ac:dyDescent="0.25">
      <c r="A45" s="155"/>
      <c r="B45" s="178"/>
      <c r="C45" s="246" t="s">
        <v>9</v>
      </c>
      <c r="D45" s="245">
        <v>6</v>
      </c>
      <c r="E45" s="222">
        <v>1.1499999999999999</v>
      </c>
      <c r="F45" s="244">
        <f>E45*1000</f>
        <v>1150</v>
      </c>
      <c r="G45" s="243">
        <f>D45*F45</f>
        <v>6900</v>
      </c>
      <c r="H45" s="243">
        <f>G45*12</f>
        <v>82800</v>
      </c>
      <c r="I45" s="155"/>
      <c r="J45" s="155"/>
      <c r="K45" s="155"/>
      <c r="L45" s="155"/>
      <c r="M45" s="155"/>
      <c r="N45" s="155"/>
    </row>
    <row r="46" spans="1:14" x14ac:dyDescent="0.25">
      <c r="A46" s="155"/>
      <c r="B46" s="178"/>
      <c r="C46" s="246" t="s">
        <v>10</v>
      </c>
      <c r="D46" s="245">
        <v>4</v>
      </c>
      <c r="E46" s="222">
        <v>0.9</v>
      </c>
      <c r="F46" s="244">
        <f>E46*1000</f>
        <v>900</v>
      </c>
      <c r="G46" s="243">
        <f>D46*F46</f>
        <v>3600</v>
      </c>
      <c r="H46" s="243">
        <f>G46*12</f>
        <v>43200</v>
      </c>
      <c r="I46" s="155"/>
      <c r="J46" s="155"/>
      <c r="K46" s="155"/>
      <c r="L46" s="155"/>
      <c r="M46" s="155"/>
      <c r="N46" s="155"/>
    </row>
    <row r="47" spans="1:14" s="25" customFormat="1" ht="63" x14ac:dyDescent="0.25">
      <c r="A47" s="256"/>
      <c r="B47" s="173" t="s">
        <v>199</v>
      </c>
      <c r="C47" s="261" t="s">
        <v>252</v>
      </c>
      <c r="D47" s="253">
        <f>D48+D49+D50+D54</f>
        <v>20</v>
      </c>
      <c r="E47" s="253"/>
      <c r="F47" s="253"/>
      <c r="G47" s="251">
        <f>G48+G49+G50+G54</f>
        <v>32250</v>
      </c>
      <c r="H47" s="251">
        <f>H48+H49+H50+H54</f>
        <v>387000</v>
      </c>
      <c r="I47" s="155"/>
      <c r="J47" s="155"/>
      <c r="K47" s="155"/>
      <c r="L47" s="155"/>
      <c r="M47" s="155"/>
      <c r="N47" s="155"/>
    </row>
    <row r="48" spans="1:14" x14ac:dyDescent="0.25">
      <c r="A48" s="155"/>
      <c r="B48" s="178"/>
      <c r="C48" s="257" t="s">
        <v>33</v>
      </c>
      <c r="D48" s="245">
        <v>1</v>
      </c>
      <c r="E48" s="259">
        <v>3.6</v>
      </c>
      <c r="F48" s="244">
        <f>E48*1000</f>
        <v>3600</v>
      </c>
      <c r="G48" s="244">
        <f>D48*F48</f>
        <v>3600</v>
      </c>
      <c r="H48" s="243">
        <f>G48*12</f>
        <v>43200</v>
      </c>
      <c r="I48" s="155"/>
      <c r="J48" s="155"/>
      <c r="K48" s="155"/>
      <c r="L48" s="155"/>
      <c r="M48" s="155"/>
      <c r="N48" s="155"/>
    </row>
    <row r="49" spans="1:14" x14ac:dyDescent="0.25">
      <c r="A49" s="155"/>
      <c r="B49" s="178"/>
      <c r="C49" s="257" t="s">
        <v>27</v>
      </c>
      <c r="D49" s="245">
        <v>1</v>
      </c>
      <c r="E49" s="259">
        <v>2.6</v>
      </c>
      <c r="F49" s="244">
        <f>E49*1000</f>
        <v>2600</v>
      </c>
      <c r="G49" s="244">
        <f>D49*F49</f>
        <v>2600</v>
      </c>
      <c r="H49" s="243">
        <f>G49*12</f>
        <v>31200</v>
      </c>
      <c r="I49" s="155"/>
      <c r="J49" s="155"/>
      <c r="K49" s="155"/>
      <c r="L49" s="155"/>
      <c r="M49" s="155"/>
      <c r="N49" s="155"/>
    </row>
    <row r="50" spans="1:14" s="25" customFormat="1" x14ac:dyDescent="0.25">
      <c r="A50" s="242"/>
      <c r="B50" s="182">
        <v>1</v>
      </c>
      <c r="C50" s="262" t="s">
        <v>251</v>
      </c>
      <c r="D50" s="249">
        <f>SUM(D51:D53)</f>
        <v>8</v>
      </c>
      <c r="E50" s="264"/>
      <c r="F50" s="244"/>
      <c r="G50" s="263">
        <f>SUM(G51:G53)</f>
        <v>10950</v>
      </c>
      <c r="H50" s="263">
        <f>SUM(H51:H53)</f>
        <v>131400</v>
      </c>
      <c r="I50" s="155"/>
      <c r="J50" s="155"/>
      <c r="K50" s="155"/>
      <c r="L50" s="155"/>
      <c r="M50" s="155"/>
      <c r="N50" s="155"/>
    </row>
    <row r="51" spans="1:14" x14ac:dyDescent="0.25">
      <c r="A51" s="155"/>
      <c r="B51" s="178"/>
      <c r="C51" s="257" t="s">
        <v>21</v>
      </c>
      <c r="D51" s="245">
        <v>1</v>
      </c>
      <c r="E51" s="259">
        <v>2.4</v>
      </c>
      <c r="F51" s="244">
        <f>E51*1000</f>
        <v>2400</v>
      </c>
      <c r="G51" s="244">
        <f>D51*F51</f>
        <v>2400</v>
      </c>
      <c r="H51" s="243">
        <f>G51*12</f>
        <v>28800</v>
      </c>
      <c r="I51" s="155"/>
      <c r="J51" s="155"/>
      <c r="K51" s="155"/>
      <c r="L51" s="155"/>
      <c r="M51" s="155"/>
      <c r="N51" s="155"/>
    </row>
    <row r="52" spans="1:14" x14ac:dyDescent="0.25">
      <c r="A52" s="155"/>
      <c r="B52" s="178"/>
      <c r="C52" s="257" t="s">
        <v>22</v>
      </c>
      <c r="D52" s="245">
        <v>2</v>
      </c>
      <c r="E52" s="222">
        <v>1.4</v>
      </c>
      <c r="F52" s="244">
        <f>E52*1000</f>
        <v>1400</v>
      </c>
      <c r="G52" s="244">
        <f>D52*F52</f>
        <v>2800</v>
      </c>
      <c r="H52" s="243">
        <f>G52*12</f>
        <v>33600</v>
      </c>
      <c r="I52" s="155"/>
      <c r="J52" s="155"/>
      <c r="K52" s="155"/>
      <c r="L52" s="155"/>
      <c r="M52" s="155"/>
      <c r="N52" s="155"/>
    </row>
    <row r="53" spans="1:14" x14ac:dyDescent="0.25">
      <c r="A53" s="155"/>
      <c r="B53" s="178"/>
      <c r="C53" s="246" t="s">
        <v>9</v>
      </c>
      <c r="D53" s="245">
        <v>5</v>
      </c>
      <c r="E53" s="222">
        <v>1.1499999999999999</v>
      </c>
      <c r="F53" s="244">
        <f>E53*1000</f>
        <v>1150</v>
      </c>
      <c r="G53" s="244">
        <f>D53*F53</f>
        <v>5750</v>
      </c>
      <c r="H53" s="243">
        <f>G53*12</f>
        <v>69000</v>
      </c>
      <c r="I53" s="155"/>
      <c r="J53" s="155"/>
      <c r="K53" s="155"/>
      <c r="L53" s="155"/>
      <c r="M53" s="155"/>
      <c r="N53" s="155"/>
    </row>
    <row r="54" spans="1:14" s="25" customFormat="1" ht="30" x14ac:dyDescent="0.25">
      <c r="A54" s="242"/>
      <c r="B54" s="182">
        <v>2</v>
      </c>
      <c r="C54" s="262" t="s">
        <v>250</v>
      </c>
      <c r="D54" s="249">
        <f>SUM(D55:D56)</f>
        <v>10</v>
      </c>
      <c r="E54" s="248"/>
      <c r="F54" s="244"/>
      <c r="G54" s="247">
        <f>SUM(G55:G56)</f>
        <v>15100</v>
      </c>
      <c r="H54" s="247">
        <f>SUM(H55:H56)</f>
        <v>181200</v>
      </c>
      <c r="I54" s="155"/>
      <c r="J54" s="155"/>
      <c r="K54" s="155"/>
      <c r="L54" s="155"/>
      <c r="M54" s="155"/>
      <c r="N54" s="155"/>
    </row>
    <row r="55" spans="1:14" x14ac:dyDescent="0.25">
      <c r="A55" s="155"/>
      <c r="B55" s="178"/>
      <c r="C55" s="257" t="s">
        <v>21</v>
      </c>
      <c r="D55" s="245">
        <v>1</v>
      </c>
      <c r="E55" s="222">
        <v>2.5</v>
      </c>
      <c r="F55" s="244">
        <f>E55*1000</f>
        <v>2500</v>
      </c>
      <c r="G55" s="244">
        <f>D55*F55</f>
        <v>2500</v>
      </c>
      <c r="H55" s="243">
        <f>G55*12</f>
        <v>30000</v>
      </c>
      <c r="I55" s="155"/>
      <c r="J55" s="155"/>
      <c r="K55" s="155"/>
      <c r="L55" s="155"/>
      <c r="M55" s="155"/>
      <c r="N55" s="155"/>
    </row>
    <row r="56" spans="1:14" x14ac:dyDescent="0.25">
      <c r="A56" s="155"/>
      <c r="B56" s="178"/>
      <c r="C56" s="257" t="s">
        <v>22</v>
      </c>
      <c r="D56" s="245">
        <v>9</v>
      </c>
      <c r="E56" s="222">
        <v>1.4</v>
      </c>
      <c r="F56" s="244">
        <f>E56*1000</f>
        <v>1400</v>
      </c>
      <c r="G56" s="244">
        <f>D56*F56</f>
        <v>12600</v>
      </c>
      <c r="H56" s="243">
        <f>G56*12</f>
        <v>151200</v>
      </c>
      <c r="I56" s="155"/>
      <c r="J56" s="155"/>
      <c r="K56" s="155"/>
      <c r="L56" s="155"/>
      <c r="M56" s="155"/>
      <c r="N56" s="155"/>
    </row>
    <row r="57" spans="1:14" s="25" customFormat="1" ht="47.25" x14ac:dyDescent="0.25">
      <c r="A57" s="256"/>
      <c r="B57" s="173" t="s">
        <v>200</v>
      </c>
      <c r="C57" s="261" t="s">
        <v>249</v>
      </c>
      <c r="D57" s="253">
        <f>D58+D59+D60+D64+D68</f>
        <v>57</v>
      </c>
      <c r="E57" s="253"/>
      <c r="F57" s="253"/>
      <c r="G57" s="251">
        <f>G58+G59+G60+G64+G68</f>
        <v>82250</v>
      </c>
      <c r="H57" s="251">
        <f>H58+H59+H60+H64+H68</f>
        <v>987000</v>
      </c>
      <c r="I57" s="155"/>
      <c r="J57" s="155"/>
      <c r="K57" s="155"/>
      <c r="L57" s="155"/>
      <c r="M57" s="155"/>
      <c r="N57" s="155"/>
    </row>
    <row r="58" spans="1:14" x14ac:dyDescent="0.25">
      <c r="A58" s="155"/>
      <c r="B58" s="178"/>
      <c r="C58" s="257" t="s">
        <v>33</v>
      </c>
      <c r="D58" s="245">
        <v>1</v>
      </c>
      <c r="E58" s="259">
        <v>3.6</v>
      </c>
      <c r="F58" s="244">
        <f>E58*1000</f>
        <v>3600</v>
      </c>
      <c r="G58" s="244">
        <f>D58*F58</f>
        <v>3600</v>
      </c>
      <c r="H58" s="243">
        <f>G58*12</f>
        <v>43200</v>
      </c>
      <c r="I58" s="155"/>
      <c r="J58" s="155"/>
      <c r="K58" s="155"/>
      <c r="L58" s="155"/>
      <c r="M58" s="155"/>
      <c r="N58" s="155"/>
    </row>
    <row r="59" spans="1:14" x14ac:dyDescent="0.25">
      <c r="A59" s="155"/>
      <c r="B59" s="178"/>
      <c r="C59" s="257" t="s">
        <v>27</v>
      </c>
      <c r="D59" s="245">
        <v>1</v>
      </c>
      <c r="E59" s="259">
        <v>2.6</v>
      </c>
      <c r="F59" s="244">
        <f>E59*1000</f>
        <v>2600</v>
      </c>
      <c r="G59" s="244">
        <f>D59*F59</f>
        <v>2600</v>
      </c>
      <c r="H59" s="243">
        <f>G59*12</f>
        <v>31200</v>
      </c>
      <c r="I59" s="155"/>
      <c r="J59" s="155"/>
      <c r="K59" s="155"/>
      <c r="L59" s="155"/>
      <c r="M59" s="155"/>
      <c r="N59" s="155"/>
    </row>
    <row r="60" spans="1:14" s="25" customFormat="1" x14ac:dyDescent="0.25">
      <c r="A60" s="242"/>
      <c r="B60" s="182">
        <v>1</v>
      </c>
      <c r="C60" s="258" t="s">
        <v>248</v>
      </c>
      <c r="D60" s="249">
        <f>SUM(D61:D63)</f>
        <v>10</v>
      </c>
      <c r="E60" s="260"/>
      <c r="F60" s="244"/>
      <c r="G60" s="247">
        <f>SUM(G61:G63)</f>
        <v>13750</v>
      </c>
      <c r="H60" s="247">
        <f>SUM(H61:H63)</f>
        <v>165000</v>
      </c>
      <c r="I60" s="155"/>
      <c r="J60" s="155"/>
      <c r="K60" s="155"/>
      <c r="L60" s="155"/>
      <c r="M60" s="155"/>
      <c r="N60" s="155"/>
    </row>
    <row r="61" spans="1:14" x14ac:dyDescent="0.25">
      <c r="A61" s="155"/>
      <c r="B61" s="178"/>
      <c r="C61" s="257" t="s">
        <v>21</v>
      </c>
      <c r="D61" s="245">
        <v>1</v>
      </c>
      <c r="E61" s="259">
        <v>2.4</v>
      </c>
      <c r="F61" s="244">
        <f>E61*1000</f>
        <v>2400</v>
      </c>
      <c r="G61" s="244">
        <f>D61*F61</f>
        <v>2400</v>
      </c>
      <c r="H61" s="243">
        <f>G61*12</f>
        <v>28800</v>
      </c>
      <c r="I61" s="155"/>
      <c r="J61" s="155"/>
      <c r="K61" s="155"/>
      <c r="L61" s="155"/>
      <c r="M61" s="155"/>
      <c r="N61" s="155"/>
    </row>
    <row r="62" spans="1:14" x14ac:dyDescent="0.25">
      <c r="A62" s="155"/>
      <c r="B62" s="178"/>
      <c r="C62" s="257" t="s">
        <v>22</v>
      </c>
      <c r="D62" s="245">
        <v>4</v>
      </c>
      <c r="E62" s="222">
        <v>1.4</v>
      </c>
      <c r="F62" s="244">
        <f>E62*1000</f>
        <v>1400</v>
      </c>
      <c r="G62" s="244">
        <f>D62*F62</f>
        <v>5600</v>
      </c>
      <c r="H62" s="243">
        <f>G62*12</f>
        <v>67200</v>
      </c>
      <c r="I62" s="155"/>
      <c r="J62" s="155"/>
      <c r="K62" s="155"/>
      <c r="L62" s="155"/>
      <c r="M62" s="155"/>
      <c r="N62" s="155"/>
    </row>
    <row r="63" spans="1:14" x14ac:dyDescent="0.25">
      <c r="A63" s="155"/>
      <c r="B63" s="178"/>
      <c r="C63" s="246" t="s">
        <v>9</v>
      </c>
      <c r="D63" s="245">
        <v>5</v>
      </c>
      <c r="E63" s="222">
        <v>1.1499999999999999</v>
      </c>
      <c r="F63" s="244">
        <f>E63*1000</f>
        <v>1150</v>
      </c>
      <c r="G63" s="244">
        <f>D63*F63</f>
        <v>5750</v>
      </c>
      <c r="H63" s="243">
        <f>G63*12</f>
        <v>69000</v>
      </c>
      <c r="I63" s="155"/>
      <c r="J63" s="155"/>
      <c r="K63" s="155"/>
      <c r="L63" s="155"/>
      <c r="M63" s="155"/>
      <c r="N63" s="155"/>
    </row>
    <row r="64" spans="1:14" s="25" customFormat="1" ht="30" x14ac:dyDescent="0.25">
      <c r="A64" s="242"/>
      <c r="B64" s="182">
        <v>2</v>
      </c>
      <c r="C64" s="258" t="s">
        <v>247</v>
      </c>
      <c r="D64" s="249">
        <f>SUM(D65:D67)</f>
        <v>36</v>
      </c>
      <c r="E64" s="249"/>
      <c r="F64" s="244"/>
      <c r="G64" s="247">
        <f>SUM(G65:G67)</f>
        <v>49000</v>
      </c>
      <c r="H64" s="247">
        <f>SUM(H65:H67)</f>
        <v>588000</v>
      </c>
      <c r="I64" s="155"/>
      <c r="J64" s="155"/>
      <c r="K64" s="155"/>
      <c r="L64" s="155"/>
      <c r="M64" s="155"/>
      <c r="N64" s="155"/>
    </row>
    <row r="65" spans="1:14" x14ac:dyDescent="0.25">
      <c r="A65" s="155"/>
      <c r="B65" s="178"/>
      <c r="C65" s="257" t="s">
        <v>21</v>
      </c>
      <c r="D65" s="245">
        <v>1</v>
      </c>
      <c r="E65" s="222">
        <v>2.5</v>
      </c>
      <c r="F65" s="244">
        <f>E65*1000</f>
        <v>2500</v>
      </c>
      <c r="G65" s="244">
        <f>D65*F65</f>
        <v>2500</v>
      </c>
      <c r="H65" s="243">
        <f>G65*12</f>
        <v>30000</v>
      </c>
      <c r="I65" s="155"/>
      <c r="J65" s="155"/>
      <c r="K65" s="155"/>
      <c r="L65" s="155"/>
      <c r="M65" s="155"/>
      <c r="N65" s="155"/>
    </row>
    <row r="66" spans="1:14" x14ac:dyDescent="0.25">
      <c r="A66" s="155"/>
      <c r="B66" s="178"/>
      <c r="C66" s="257" t="s">
        <v>22</v>
      </c>
      <c r="D66" s="245">
        <v>25</v>
      </c>
      <c r="E66" s="222">
        <v>1.4</v>
      </c>
      <c r="F66" s="244">
        <f>E66*1000</f>
        <v>1400</v>
      </c>
      <c r="G66" s="244">
        <f>D66*F66</f>
        <v>35000</v>
      </c>
      <c r="H66" s="243">
        <f>G66*12</f>
        <v>420000</v>
      </c>
      <c r="I66" s="155"/>
      <c r="J66" s="155"/>
      <c r="K66" s="155"/>
      <c r="L66" s="155"/>
      <c r="M66" s="155"/>
      <c r="N66" s="155"/>
    </row>
    <row r="67" spans="1:14" x14ac:dyDescent="0.25">
      <c r="A67" s="155"/>
      <c r="B67" s="178"/>
      <c r="C67" s="246" t="s">
        <v>9</v>
      </c>
      <c r="D67" s="245">
        <v>10</v>
      </c>
      <c r="E67" s="222">
        <v>1.1499999999999999</v>
      </c>
      <c r="F67" s="244">
        <f>E67*1000</f>
        <v>1150</v>
      </c>
      <c r="G67" s="244">
        <f>D67*F67</f>
        <v>11500</v>
      </c>
      <c r="H67" s="243">
        <f>G67*12</f>
        <v>138000</v>
      </c>
      <c r="I67" s="155"/>
      <c r="J67" s="155"/>
      <c r="K67" s="155"/>
      <c r="L67" s="155"/>
      <c r="M67" s="155"/>
      <c r="N67" s="155"/>
    </row>
    <row r="68" spans="1:14" s="25" customFormat="1" ht="45" x14ac:dyDescent="0.25">
      <c r="A68" s="242"/>
      <c r="B68" s="182">
        <v>3</v>
      </c>
      <c r="C68" s="258" t="s">
        <v>246</v>
      </c>
      <c r="D68" s="249">
        <f>SUM(D69:D73)</f>
        <v>9</v>
      </c>
      <c r="E68" s="248"/>
      <c r="F68" s="244"/>
      <c r="G68" s="247">
        <f>SUM(G69:G73)</f>
        <v>13300</v>
      </c>
      <c r="H68" s="247">
        <f>SUM(H69:H73)</f>
        <v>159600</v>
      </c>
      <c r="I68" s="155"/>
      <c r="J68" s="155"/>
      <c r="K68" s="155"/>
      <c r="L68" s="155"/>
      <c r="M68" s="155"/>
      <c r="N68" s="155"/>
    </row>
    <row r="69" spans="1:14" x14ac:dyDescent="0.25">
      <c r="A69" s="155"/>
      <c r="B69" s="178"/>
      <c r="C69" s="257" t="s">
        <v>21</v>
      </c>
      <c r="D69" s="245">
        <v>1</v>
      </c>
      <c r="E69" s="222">
        <v>2.5</v>
      </c>
      <c r="F69" s="244">
        <f>E69*1000</f>
        <v>2500</v>
      </c>
      <c r="G69" s="244">
        <f>D69*F69</f>
        <v>2500</v>
      </c>
      <c r="H69" s="243">
        <f>G69*12</f>
        <v>30000</v>
      </c>
      <c r="I69" s="155"/>
      <c r="J69" s="155"/>
      <c r="K69" s="155"/>
      <c r="L69" s="155"/>
      <c r="M69" s="155"/>
      <c r="N69" s="155"/>
    </row>
    <row r="70" spans="1:14" x14ac:dyDescent="0.25">
      <c r="A70" s="155"/>
      <c r="B70" s="178"/>
      <c r="C70" s="257" t="s">
        <v>22</v>
      </c>
      <c r="D70" s="245">
        <v>1</v>
      </c>
      <c r="E70" s="222">
        <v>2</v>
      </c>
      <c r="F70" s="244">
        <f>E70*1000</f>
        <v>2000</v>
      </c>
      <c r="G70" s="244">
        <f>D70*F70</f>
        <v>2000</v>
      </c>
      <c r="H70" s="243">
        <f>G70*12</f>
        <v>24000</v>
      </c>
      <c r="I70" s="155"/>
      <c r="J70" s="155"/>
      <c r="K70" s="155"/>
      <c r="L70" s="155"/>
      <c r="M70" s="155"/>
      <c r="N70" s="155"/>
    </row>
    <row r="71" spans="1:14" x14ac:dyDescent="0.25">
      <c r="A71" s="155"/>
      <c r="B71" s="178"/>
      <c r="C71" s="257" t="s">
        <v>22</v>
      </c>
      <c r="D71" s="245">
        <v>4</v>
      </c>
      <c r="E71" s="222">
        <v>1.4</v>
      </c>
      <c r="F71" s="244">
        <f>E71*1000</f>
        <v>1400</v>
      </c>
      <c r="G71" s="244">
        <f>D71*F71</f>
        <v>5600</v>
      </c>
      <c r="H71" s="243">
        <f>G71*12</f>
        <v>67200</v>
      </c>
      <c r="I71" s="155"/>
      <c r="J71" s="155"/>
      <c r="K71" s="155"/>
      <c r="L71" s="155"/>
      <c r="M71" s="155"/>
      <c r="N71" s="155"/>
    </row>
    <row r="72" spans="1:14" x14ac:dyDescent="0.25">
      <c r="A72" s="155"/>
      <c r="B72" s="178"/>
      <c r="C72" s="246" t="s">
        <v>9</v>
      </c>
      <c r="D72" s="245">
        <v>2</v>
      </c>
      <c r="E72" s="222">
        <v>1.1499999999999999</v>
      </c>
      <c r="F72" s="244">
        <f>E72*1000</f>
        <v>1150</v>
      </c>
      <c r="G72" s="244">
        <f>D72*F72</f>
        <v>2300</v>
      </c>
      <c r="H72" s="243">
        <f>G72*12</f>
        <v>27600</v>
      </c>
      <c r="I72" s="155"/>
      <c r="J72" s="155"/>
      <c r="K72" s="155"/>
      <c r="L72" s="155"/>
      <c r="M72" s="155"/>
      <c r="N72" s="155"/>
    </row>
    <row r="73" spans="1:14" x14ac:dyDescent="0.25">
      <c r="A73" s="155"/>
      <c r="B73" s="178"/>
      <c r="C73" s="246" t="s">
        <v>10</v>
      </c>
      <c r="D73" s="245">
        <v>1</v>
      </c>
      <c r="E73" s="222">
        <v>0.9</v>
      </c>
      <c r="F73" s="244">
        <f>E73*1000</f>
        <v>900</v>
      </c>
      <c r="G73" s="244">
        <f>D73*F73</f>
        <v>900</v>
      </c>
      <c r="H73" s="243">
        <f>G73*12</f>
        <v>10800</v>
      </c>
      <c r="I73" s="155"/>
      <c r="J73" s="155"/>
      <c r="K73" s="155"/>
      <c r="L73" s="155"/>
      <c r="M73" s="155"/>
      <c r="N73" s="155"/>
    </row>
    <row r="74" spans="1:14" s="25" customFormat="1" ht="27" customHeight="1" x14ac:dyDescent="0.25">
      <c r="A74" s="256"/>
      <c r="B74" s="173" t="s">
        <v>201</v>
      </c>
      <c r="C74" s="215" t="s">
        <v>57</v>
      </c>
      <c r="D74" s="253">
        <f>D75+D76+D81</f>
        <v>24</v>
      </c>
      <c r="E74" s="252"/>
      <c r="F74" s="253"/>
      <c r="G74" s="251">
        <f>G75+G76+G81</f>
        <v>36850</v>
      </c>
      <c r="H74" s="251">
        <f>H75++H76+H81</f>
        <v>442200</v>
      </c>
      <c r="I74" s="155"/>
      <c r="J74" s="155"/>
      <c r="K74" s="155"/>
      <c r="L74" s="155"/>
      <c r="M74" s="155"/>
      <c r="N74" s="155"/>
    </row>
    <row r="75" spans="1:14" x14ac:dyDescent="0.25">
      <c r="A75" s="155"/>
      <c r="B75" s="178"/>
      <c r="C75" s="246" t="s">
        <v>26</v>
      </c>
      <c r="D75" s="245">
        <v>1</v>
      </c>
      <c r="E75" s="222">
        <v>3.6</v>
      </c>
      <c r="F75" s="244">
        <f>E75*1000</f>
        <v>3600</v>
      </c>
      <c r="G75" s="244">
        <f>D75*F75</f>
        <v>3600</v>
      </c>
      <c r="H75" s="243">
        <f>G75*12</f>
        <v>43200</v>
      </c>
      <c r="I75" s="155"/>
      <c r="J75" s="155"/>
      <c r="K75" s="155"/>
      <c r="L75" s="155"/>
      <c r="M75" s="155"/>
      <c r="N75" s="155"/>
    </row>
    <row r="76" spans="1:14" s="25" customFormat="1" ht="45" x14ac:dyDescent="0.25">
      <c r="A76" s="242"/>
      <c r="B76" s="182">
        <v>1</v>
      </c>
      <c r="C76" s="250" t="s">
        <v>245</v>
      </c>
      <c r="D76" s="249">
        <f>SUM(D77:D80)</f>
        <v>14</v>
      </c>
      <c r="E76" s="248"/>
      <c r="F76" s="244"/>
      <c r="G76" s="247">
        <f>SUM(G77:G80)</f>
        <v>19800</v>
      </c>
      <c r="H76" s="247">
        <f>SUM(H77:H80)</f>
        <v>237600</v>
      </c>
      <c r="I76" s="155"/>
      <c r="J76" s="155"/>
      <c r="K76" s="155"/>
      <c r="L76" s="155"/>
      <c r="M76" s="155"/>
      <c r="N76" s="155"/>
    </row>
    <row r="77" spans="1:14" x14ac:dyDescent="0.25">
      <c r="A77" s="155"/>
      <c r="B77" s="178"/>
      <c r="C77" s="246" t="s">
        <v>21</v>
      </c>
      <c r="D77" s="245">
        <v>1</v>
      </c>
      <c r="E77" s="222">
        <v>2.5</v>
      </c>
      <c r="F77" s="244">
        <f>E77*1000</f>
        <v>2500</v>
      </c>
      <c r="G77" s="243">
        <f>D77*F77</f>
        <v>2500</v>
      </c>
      <c r="H77" s="243">
        <f>G77*12</f>
        <v>30000</v>
      </c>
      <c r="I77" s="155"/>
      <c r="J77" s="155"/>
      <c r="K77" s="155"/>
      <c r="L77" s="155"/>
      <c r="M77" s="155"/>
      <c r="N77" s="155"/>
    </row>
    <row r="78" spans="1:14" x14ac:dyDescent="0.25">
      <c r="A78" s="155"/>
      <c r="B78" s="178"/>
      <c r="C78" s="246" t="s">
        <v>22</v>
      </c>
      <c r="D78" s="245">
        <v>1</v>
      </c>
      <c r="E78" s="222">
        <v>1.5</v>
      </c>
      <c r="F78" s="244">
        <f>E78*1000</f>
        <v>1500</v>
      </c>
      <c r="G78" s="243">
        <f>D78*F78</f>
        <v>1500</v>
      </c>
      <c r="H78" s="243">
        <f>G78*12</f>
        <v>18000</v>
      </c>
      <c r="I78" s="155"/>
      <c r="J78" s="155"/>
      <c r="K78" s="155"/>
      <c r="L78" s="155"/>
      <c r="M78" s="155"/>
      <c r="N78" s="155"/>
    </row>
    <row r="79" spans="1:14" x14ac:dyDescent="0.25">
      <c r="A79" s="155"/>
      <c r="B79" s="178"/>
      <c r="C79" s="246" t="s">
        <v>22</v>
      </c>
      <c r="D79" s="245">
        <v>8</v>
      </c>
      <c r="E79" s="222">
        <v>1.4</v>
      </c>
      <c r="F79" s="244">
        <f>E79*1000</f>
        <v>1400</v>
      </c>
      <c r="G79" s="243">
        <f>D79*F79</f>
        <v>11200</v>
      </c>
      <c r="H79" s="243">
        <f>G79*12</f>
        <v>134400</v>
      </c>
      <c r="I79" s="155"/>
      <c r="J79" s="155"/>
      <c r="K79" s="155"/>
      <c r="L79" s="155"/>
      <c r="M79" s="155"/>
      <c r="N79" s="155"/>
    </row>
    <row r="80" spans="1:14" x14ac:dyDescent="0.25">
      <c r="A80" s="155"/>
      <c r="B80" s="178"/>
      <c r="C80" s="246" t="s">
        <v>9</v>
      </c>
      <c r="D80" s="245">
        <v>4</v>
      </c>
      <c r="E80" s="222">
        <v>1.1499999999999999</v>
      </c>
      <c r="F80" s="244">
        <f>E80*1000</f>
        <v>1150</v>
      </c>
      <c r="G80" s="243">
        <f>D80*F80</f>
        <v>4600</v>
      </c>
      <c r="H80" s="243">
        <f>G80*12</f>
        <v>55200</v>
      </c>
      <c r="I80" s="155"/>
      <c r="J80" s="155"/>
      <c r="K80" s="155"/>
      <c r="L80" s="155"/>
      <c r="M80" s="155"/>
      <c r="N80" s="155"/>
    </row>
    <row r="81" spans="1:14" s="25" customFormat="1" ht="30" x14ac:dyDescent="0.25">
      <c r="A81" s="242"/>
      <c r="B81" s="182">
        <v>2</v>
      </c>
      <c r="C81" s="250" t="s">
        <v>59</v>
      </c>
      <c r="D81" s="249">
        <f>SUM(D82:D84)</f>
        <v>9</v>
      </c>
      <c r="E81" s="248"/>
      <c r="F81" s="244"/>
      <c r="G81" s="247">
        <f>SUM(G82:G84)</f>
        <v>13450</v>
      </c>
      <c r="H81" s="247">
        <f>SUM(H82:H84)</f>
        <v>161400</v>
      </c>
      <c r="I81" s="155"/>
      <c r="J81" s="155"/>
      <c r="K81" s="155"/>
      <c r="L81" s="155"/>
      <c r="M81" s="155"/>
      <c r="N81" s="155"/>
    </row>
    <row r="82" spans="1:14" x14ac:dyDescent="0.25">
      <c r="A82" s="155"/>
      <c r="B82" s="178"/>
      <c r="C82" s="246" t="s">
        <v>21</v>
      </c>
      <c r="D82" s="245">
        <v>1</v>
      </c>
      <c r="E82" s="222">
        <v>2.5</v>
      </c>
      <c r="F82" s="244">
        <f>E82*1000</f>
        <v>2500</v>
      </c>
      <c r="G82" s="243">
        <f>D82*F82</f>
        <v>2500</v>
      </c>
      <c r="H82" s="243">
        <f>G82*12</f>
        <v>30000</v>
      </c>
      <c r="I82" s="155"/>
      <c r="J82" s="155"/>
      <c r="K82" s="155"/>
      <c r="L82" s="155"/>
      <c r="M82" s="155"/>
      <c r="N82" s="155"/>
    </row>
    <row r="83" spans="1:14" ht="17.25" customHeight="1" x14ac:dyDescent="0.25">
      <c r="A83" s="155"/>
      <c r="B83" s="178"/>
      <c r="C83" s="246" t="s">
        <v>22</v>
      </c>
      <c r="D83" s="245">
        <v>7</v>
      </c>
      <c r="E83" s="222">
        <v>1.4</v>
      </c>
      <c r="F83" s="244">
        <f>E83*1000</f>
        <v>1400</v>
      </c>
      <c r="G83" s="243">
        <f>D83*F83</f>
        <v>9800</v>
      </c>
      <c r="H83" s="243">
        <f>G83*12</f>
        <v>117600</v>
      </c>
      <c r="I83" s="155"/>
      <c r="J83" s="155"/>
      <c r="K83" s="155"/>
      <c r="L83" s="155"/>
      <c r="M83" s="155"/>
      <c r="N83" s="155"/>
    </row>
    <row r="84" spans="1:14" x14ac:dyDescent="0.25">
      <c r="A84" s="155"/>
      <c r="B84" s="178"/>
      <c r="C84" s="246" t="s">
        <v>9</v>
      </c>
      <c r="D84" s="245">
        <v>1</v>
      </c>
      <c r="E84" s="222">
        <v>1.1499999999999999</v>
      </c>
      <c r="F84" s="244">
        <f>E84*1000</f>
        <v>1150</v>
      </c>
      <c r="G84" s="243">
        <f>D84*F84</f>
        <v>1150</v>
      </c>
      <c r="H84" s="243">
        <f>G84*12</f>
        <v>13800</v>
      </c>
      <c r="I84" s="155"/>
      <c r="J84" s="155"/>
      <c r="K84" s="155"/>
      <c r="L84" s="155"/>
      <c r="M84" s="155"/>
      <c r="N84" s="155"/>
    </row>
    <row r="85" spans="1:14" s="25" customFormat="1" x14ac:dyDescent="0.25">
      <c r="A85" s="256"/>
      <c r="B85" s="173" t="s">
        <v>202</v>
      </c>
      <c r="C85" s="215" t="s">
        <v>61</v>
      </c>
      <c r="D85" s="253">
        <f>D86+D87+D92+D96+D100</f>
        <v>37</v>
      </c>
      <c r="E85" s="253"/>
      <c r="F85" s="253"/>
      <c r="G85" s="251">
        <f>G86+G87+G92+G96+G100</f>
        <v>51250</v>
      </c>
      <c r="H85" s="251">
        <f>H86+H87+H92+H96+H100</f>
        <v>615000</v>
      </c>
      <c r="I85" s="155"/>
      <c r="J85" s="155"/>
      <c r="K85" s="155"/>
      <c r="L85" s="155"/>
      <c r="M85" s="155"/>
      <c r="N85" s="155"/>
    </row>
    <row r="86" spans="1:14" x14ac:dyDescent="0.25">
      <c r="A86" s="155"/>
      <c r="B86" s="178"/>
      <c r="C86" s="246" t="s">
        <v>26</v>
      </c>
      <c r="D86" s="245">
        <v>1</v>
      </c>
      <c r="E86" s="222">
        <v>3.6</v>
      </c>
      <c r="F86" s="244">
        <f>E86*1000</f>
        <v>3600</v>
      </c>
      <c r="G86" s="244">
        <f>D86*F86</f>
        <v>3600</v>
      </c>
      <c r="H86" s="243">
        <f>G86*12</f>
        <v>43200</v>
      </c>
      <c r="I86" s="155"/>
      <c r="J86" s="155"/>
      <c r="K86" s="155"/>
      <c r="L86" s="155"/>
      <c r="M86" s="155"/>
      <c r="N86" s="155"/>
    </row>
    <row r="87" spans="1:14" s="25" customFormat="1" ht="30" x14ac:dyDescent="0.25">
      <c r="A87" s="242"/>
      <c r="B87" s="182">
        <v>1</v>
      </c>
      <c r="C87" s="250" t="s">
        <v>244</v>
      </c>
      <c r="D87" s="249">
        <f>SUM(D88:D91)</f>
        <v>15</v>
      </c>
      <c r="E87" s="248"/>
      <c r="F87" s="244"/>
      <c r="G87" s="247">
        <f>SUM(G88:G91)</f>
        <v>18750</v>
      </c>
      <c r="H87" s="247">
        <f>SUM(H88:H91)</f>
        <v>225000</v>
      </c>
      <c r="I87" s="155"/>
      <c r="J87" s="155"/>
      <c r="K87" s="155"/>
      <c r="L87" s="155"/>
      <c r="M87" s="155"/>
      <c r="N87" s="155"/>
    </row>
    <row r="88" spans="1:14" x14ac:dyDescent="0.25">
      <c r="A88" s="155"/>
      <c r="B88" s="178"/>
      <c r="C88" s="246" t="s">
        <v>24</v>
      </c>
      <c r="D88" s="245">
        <v>1</v>
      </c>
      <c r="E88" s="222">
        <v>2.4</v>
      </c>
      <c r="F88" s="244">
        <f>E88*1000</f>
        <v>2400</v>
      </c>
      <c r="G88" s="243">
        <f>D88*F88</f>
        <v>2400</v>
      </c>
      <c r="H88" s="243">
        <f>G88*12</f>
        <v>28800</v>
      </c>
      <c r="I88" s="155"/>
      <c r="J88" s="155"/>
      <c r="K88" s="155"/>
      <c r="L88" s="155"/>
      <c r="M88" s="155"/>
      <c r="N88" s="155"/>
    </row>
    <row r="89" spans="1:14" x14ac:dyDescent="0.25">
      <c r="A89" s="155"/>
      <c r="B89" s="178"/>
      <c r="C89" s="246" t="s">
        <v>22</v>
      </c>
      <c r="D89" s="245">
        <v>5</v>
      </c>
      <c r="E89" s="222">
        <v>1.4</v>
      </c>
      <c r="F89" s="244">
        <f>E89*1000</f>
        <v>1400</v>
      </c>
      <c r="G89" s="243">
        <f>D89*F89</f>
        <v>7000</v>
      </c>
      <c r="H89" s="243">
        <f>G89*12</f>
        <v>84000</v>
      </c>
      <c r="I89" s="155"/>
      <c r="J89" s="155"/>
      <c r="K89" s="155"/>
      <c r="L89" s="155"/>
      <c r="M89" s="155"/>
      <c r="N89" s="155"/>
    </row>
    <row r="90" spans="1:14" x14ac:dyDescent="0.25">
      <c r="A90" s="155"/>
      <c r="B90" s="178"/>
      <c r="C90" s="246" t="s">
        <v>9</v>
      </c>
      <c r="D90" s="245">
        <v>5</v>
      </c>
      <c r="E90" s="222">
        <v>1.1499999999999999</v>
      </c>
      <c r="F90" s="244">
        <f>E90*1000</f>
        <v>1150</v>
      </c>
      <c r="G90" s="243">
        <f>D90*F90</f>
        <v>5750</v>
      </c>
      <c r="H90" s="243">
        <f>G90*12</f>
        <v>69000</v>
      </c>
      <c r="I90" s="155"/>
      <c r="J90" s="155"/>
      <c r="K90" s="155"/>
      <c r="L90" s="155"/>
      <c r="M90" s="155"/>
      <c r="N90" s="155"/>
    </row>
    <row r="91" spans="1:14" x14ac:dyDescent="0.25">
      <c r="A91" s="155"/>
      <c r="B91" s="178"/>
      <c r="C91" s="246" t="s">
        <v>10</v>
      </c>
      <c r="D91" s="245">
        <v>4</v>
      </c>
      <c r="E91" s="222">
        <v>0.9</v>
      </c>
      <c r="F91" s="244">
        <f>E91*1000</f>
        <v>900</v>
      </c>
      <c r="G91" s="243">
        <f>D91*F91</f>
        <v>3600</v>
      </c>
      <c r="H91" s="243">
        <f>G91*12</f>
        <v>43200</v>
      </c>
      <c r="I91" s="155"/>
      <c r="J91" s="155"/>
      <c r="K91" s="155"/>
      <c r="L91" s="155"/>
      <c r="M91" s="155"/>
      <c r="N91" s="155"/>
    </row>
    <row r="92" spans="1:14" s="25" customFormat="1" ht="30" x14ac:dyDescent="0.25">
      <c r="A92" s="242"/>
      <c r="B92" s="182">
        <v>2</v>
      </c>
      <c r="C92" s="250" t="s">
        <v>243</v>
      </c>
      <c r="D92" s="249">
        <f>SUM(D93:D95)</f>
        <v>7</v>
      </c>
      <c r="E92" s="248"/>
      <c r="F92" s="244"/>
      <c r="G92" s="247">
        <f>SUM(G93:G95)</f>
        <v>10400</v>
      </c>
      <c r="H92" s="247">
        <f>SUM(H93:H95)</f>
        <v>124800</v>
      </c>
      <c r="I92" s="155"/>
      <c r="J92" s="155"/>
      <c r="K92" s="155"/>
      <c r="L92" s="155"/>
      <c r="M92" s="155"/>
      <c r="N92" s="155"/>
    </row>
    <row r="93" spans="1:14" x14ac:dyDescent="0.25">
      <c r="A93" s="155"/>
      <c r="B93" s="178"/>
      <c r="C93" s="246" t="s">
        <v>21</v>
      </c>
      <c r="D93" s="245">
        <v>1</v>
      </c>
      <c r="E93" s="222">
        <v>2.5</v>
      </c>
      <c r="F93" s="244">
        <f>E93*1000</f>
        <v>2500</v>
      </c>
      <c r="G93" s="243">
        <f>D93*F93</f>
        <v>2500</v>
      </c>
      <c r="H93" s="243">
        <f>G93*12</f>
        <v>30000</v>
      </c>
      <c r="I93" s="155"/>
      <c r="J93" s="155"/>
      <c r="K93" s="155"/>
      <c r="L93" s="155"/>
      <c r="M93" s="155"/>
      <c r="N93" s="155"/>
    </row>
    <row r="94" spans="1:14" x14ac:dyDescent="0.25">
      <c r="A94" s="155"/>
      <c r="B94" s="178"/>
      <c r="C94" s="246" t="s">
        <v>3</v>
      </c>
      <c r="D94" s="245">
        <v>4</v>
      </c>
      <c r="E94" s="222">
        <v>1.4</v>
      </c>
      <c r="F94" s="244">
        <f>E94*1000</f>
        <v>1400</v>
      </c>
      <c r="G94" s="243">
        <f>D94*F94</f>
        <v>5600</v>
      </c>
      <c r="H94" s="243">
        <f>G94*12</f>
        <v>67200</v>
      </c>
      <c r="I94" s="155"/>
      <c r="J94" s="155"/>
      <c r="K94" s="155"/>
      <c r="L94" s="155"/>
      <c r="M94" s="155"/>
      <c r="N94" s="155"/>
    </row>
    <row r="95" spans="1:14" x14ac:dyDescent="0.25">
      <c r="A95" s="155"/>
      <c r="B95" s="178"/>
      <c r="C95" s="246" t="s">
        <v>9</v>
      </c>
      <c r="D95" s="245">
        <v>2</v>
      </c>
      <c r="E95" s="222">
        <v>1.1499999999999999</v>
      </c>
      <c r="F95" s="244">
        <f>E95*1000</f>
        <v>1150</v>
      </c>
      <c r="G95" s="243">
        <f>D95*F95</f>
        <v>2300</v>
      </c>
      <c r="H95" s="243">
        <f>G95*12</f>
        <v>27600</v>
      </c>
      <c r="I95" s="155"/>
      <c r="J95" s="155"/>
      <c r="K95" s="155"/>
      <c r="L95" s="155"/>
      <c r="M95" s="155"/>
      <c r="N95" s="155"/>
    </row>
    <row r="96" spans="1:14" s="25" customFormat="1" x14ac:dyDescent="0.25">
      <c r="A96" s="242"/>
      <c r="B96" s="182">
        <v>3</v>
      </c>
      <c r="C96" s="250" t="s">
        <v>64</v>
      </c>
      <c r="D96" s="249">
        <f>SUM(D97:D99)</f>
        <v>5</v>
      </c>
      <c r="E96" s="248"/>
      <c r="F96" s="244"/>
      <c r="G96" s="247">
        <f>SUM(G97:G99)</f>
        <v>6850</v>
      </c>
      <c r="H96" s="247">
        <f>SUM(H97:H99)</f>
        <v>82200</v>
      </c>
      <c r="I96" s="155"/>
      <c r="J96" s="155"/>
      <c r="K96" s="155"/>
      <c r="L96" s="155"/>
      <c r="M96" s="155"/>
      <c r="N96" s="155"/>
    </row>
    <row r="97" spans="1:14" x14ac:dyDescent="0.25">
      <c r="A97" s="155"/>
      <c r="B97" s="178"/>
      <c r="C97" s="246" t="s">
        <v>21</v>
      </c>
      <c r="D97" s="245">
        <v>1</v>
      </c>
      <c r="E97" s="222">
        <v>2</v>
      </c>
      <c r="F97" s="244">
        <f>E97*1000</f>
        <v>2000</v>
      </c>
      <c r="G97" s="243">
        <f>D97*F97</f>
        <v>2000</v>
      </c>
      <c r="H97" s="243">
        <f>G97*12</f>
        <v>24000</v>
      </c>
      <c r="I97" s="155"/>
      <c r="J97" s="155"/>
      <c r="K97" s="155"/>
      <c r="L97" s="155"/>
      <c r="M97" s="155"/>
      <c r="N97" s="155"/>
    </row>
    <row r="98" spans="1:14" x14ac:dyDescent="0.25">
      <c r="A98" s="155"/>
      <c r="B98" s="178"/>
      <c r="C98" s="246" t="s">
        <v>3</v>
      </c>
      <c r="D98" s="245">
        <v>1</v>
      </c>
      <c r="E98" s="222">
        <v>1.4</v>
      </c>
      <c r="F98" s="244">
        <f>E98*1000</f>
        <v>1400</v>
      </c>
      <c r="G98" s="243">
        <f>D98*F98</f>
        <v>1400</v>
      </c>
      <c r="H98" s="243">
        <f>G98*12</f>
        <v>16800</v>
      </c>
      <c r="I98" s="155"/>
      <c r="J98" s="155"/>
      <c r="K98" s="155"/>
      <c r="L98" s="155"/>
      <c r="M98" s="155"/>
      <c r="N98" s="155"/>
    </row>
    <row r="99" spans="1:14" x14ac:dyDescent="0.25">
      <c r="A99" s="155"/>
      <c r="B99" s="178"/>
      <c r="C99" s="246" t="s">
        <v>9</v>
      </c>
      <c r="D99" s="245">
        <v>3</v>
      </c>
      <c r="E99" s="222">
        <v>1.1499999999999999</v>
      </c>
      <c r="F99" s="244">
        <f>E99*1000</f>
        <v>1150</v>
      </c>
      <c r="G99" s="243">
        <f>D99*F99</f>
        <v>3450</v>
      </c>
      <c r="H99" s="243">
        <f>G99*12</f>
        <v>41400</v>
      </c>
      <c r="I99" s="155"/>
      <c r="J99" s="155"/>
      <c r="K99" s="155"/>
      <c r="L99" s="155"/>
      <c r="M99" s="155"/>
      <c r="N99" s="155"/>
    </row>
    <row r="100" spans="1:14" s="25" customFormat="1" x14ac:dyDescent="0.25">
      <c r="A100" s="242"/>
      <c r="B100" s="182">
        <v>4</v>
      </c>
      <c r="C100" s="250" t="s">
        <v>242</v>
      </c>
      <c r="D100" s="249">
        <f>SUM(D101:D103)</f>
        <v>9</v>
      </c>
      <c r="E100" s="249"/>
      <c r="F100" s="244"/>
      <c r="G100" s="247">
        <f>SUM(G101:G103)</f>
        <v>11650</v>
      </c>
      <c r="H100" s="247">
        <f>SUM(H101:H103)</f>
        <v>139800</v>
      </c>
      <c r="I100" s="155"/>
      <c r="J100" s="155"/>
      <c r="K100" s="155"/>
      <c r="L100" s="155"/>
      <c r="M100" s="155"/>
      <c r="N100" s="155"/>
    </row>
    <row r="101" spans="1:14" x14ac:dyDescent="0.25">
      <c r="A101" s="155"/>
      <c r="B101" s="178"/>
      <c r="C101" s="246" t="s">
        <v>24</v>
      </c>
      <c r="D101" s="245">
        <v>1</v>
      </c>
      <c r="E101" s="222">
        <v>2.2000000000000002</v>
      </c>
      <c r="F101" s="244">
        <f>E101*1000</f>
        <v>2200</v>
      </c>
      <c r="G101" s="243">
        <f>F101*D101</f>
        <v>2200</v>
      </c>
      <c r="H101" s="243">
        <f>G101*12</f>
        <v>26400</v>
      </c>
      <c r="I101" s="155"/>
      <c r="J101" s="155"/>
      <c r="K101" s="155"/>
      <c r="L101" s="155"/>
      <c r="M101" s="155"/>
      <c r="N101" s="155"/>
    </row>
    <row r="102" spans="1:14" x14ac:dyDescent="0.25">
      <c r="A102" s="155"/>
      <c r="B102" s="178"/>
      <c r="C102" s="246" t="s">
        <v>22</v>
      </c>
      <c r="D102" s="245">
        <v>1</v>
      </c>
      <c r="E102" s="222">
        <v>1.4</v>
      </c>
      <c r="F102" s="244">
        <f>E102*1000</f>
        <v>1400</v>
      </c>
      <c r="G102" s="243">
        <f>F102*D102</f>
        <v>1400</v>
      </c>
      <c r="H102" s="243">
        <f>G102*12</f>
        <v>16800</v>
      </c>
      <c r="I102" s="155"/>
      <c r="J102" s="155"/>
      <c r="K102" s="155"/>
      <c r="L102" s="155"/>
      <c r="M102" s="155"/>
      <c r="N102" s="155"/>
    </row>
    <row r="103" spans="1:14" x14ac:dyDescent="0.25">
      <c r="A103" s="155"/>
      <c r="B103" s="178"/>
      <c r="C103" s="246" t="s">
        <v>4</v>
      </c>
      <c r="D103" s="245">
        <v>7</v>
      </c>
      <c r="E103" s="222">
        <v>1.1499999999999999</v>
      </c>
      <c r="F103" s="244">
        <f>E103*1000</f>
        <v>1150</v>
      </c>
      <c r="G103" s="243">
        <f>F103*D103</f>
        <v>8050</v>
      </c>
      <c r="H103" s="243">
        <f>G103*12</f>
        <v>96600</v>
      </c>
      <c r="I103" s="155"/>
      <c r="J103" s="155"/>
      <c r="K103" s="155"/>
      <c r="L103" s="155"/>
      <c r="M103" s="155"/>
      <c r="N103" s="155"/>
    </row>
    <row r="104" spans="1:14" s="25" customFormat="1" x14ac:dyDescent="0.25">
      <c r="A104" s="242"/>
      <c r="B104" s="173" t="s">
        <v>203</v>
      </c>
      <c r="C104" s="255" t="s">
        <v>241</v>
      </c>
      <c r="D104" s="253">
        <f>SUM(D105:D109)</f>
        <v>7</v>
      </c>
      <c r="E104" s="252"/>
      <c r="F104" s="254"/>
      <c r="G104" s="251">
        <f>SUM(G105:G109)</f>
        <v>12900</v>
      </c>
      <c r="H104" s="251">
        <f>SUM(H105:H109)</f>
        <v>154800</v>
      </c>
      <c r="I104" s="155"/>
      <c r="J104" s="155"/>
      <c r="K104" s="155"/>
      <c r="L104" s="155"/>
      <c r="M104" s="155"/>
      <c r="N104" s="155"/>
    </row>
    <row r="105" spans="1:14" x14ac:dyDescent="0.25">
      <c r="A105" s="155"/>
      <c r="B105" s="178"/>
      <c r="C105" s="246" t="s">
        <v>179</v>
      </c>
      <c r="D105" s="245">
        <v>1</v>
      </c>
      <c r="E105" s="222">
        <v>3.1</v>
      </c>
      <c r="F105" s="244">
        <f>E105*1000</f>
        <v>3100</v>
      </c>
      <c r="G105" s="243">
        <f>D105*F105</f>
        <v>3100</v>
      </c>
      <c r="H105" s="243">
        <f>G105*12</f>
        <v>37200</v>
      </c>
      <c r="I105" s="155"/>
      <c r="J105" s="155"/>
      <c r="K105" s="155"/>
      <c r="L105" s="155"/>
      <c r="M105" s="155"/>
      <c r="N105" s="155"/>
    </row>
    <row r="106" spans="1:14" x14ac:dyDescent="0.25">
      <c r="A106" s="155"/>
      <c r="B106" s="178"/>
      <c r="C106" s="246" t="s">
        <v>188</v>
      </c>
      <c r="D106" s="245">
        <v>1</v>
      </c>
      <c r="E106" s="222">
        <v>2.8</v>
      </c>
      <c r="F106" s="244">
        <f>E106*1000</f>
        <v>2800</v>
      </c>
      <c r="G106" s="243">
        <f>D106*F106</f>
        <v>2800</v>
      </c>
      <c r="H106" s="243">
        <f>G106*12</f>
        <v>33600</v>
      </c>
      <c r="I106" s="155"/>
      <c r="J106" s="155"/>
      <c r="K106" s="155"/>
      <c r="L106" s="155"/>
      <c r="M106" s="155"/>
      <c r="N106" s="155"/>
    </row>
    <row r="107" spans="1:14" x14ac:dyDescent="0.25">
      <c r="A107" s="155"/>
      <c r="B107" s="178"/>
      <c r="C107" s="246" t="s">
        <v>22</v>
      </c>
      <c r="D107" s="245">
        <v>5</v>
      </c>
      <c r="E107" s="222">
        <v>1.4</v>
      </c>
      <c r="F107" s="244">
        <f>E107*1000</f>
        <v>1400</v>
      </c>
      <c r="G107" s="243">
        <f>D107*F107</f>
        <v>7000</v>
      </c>
      <c r="H107" s="243">
        <f>G107*12</f>
        <v>84000</v>
      </c>
      <c r="I107" s="155"/>
      <c r="J107" s="155"/>
      <c r="K107" s="155"/>
      <c r="L107" s="155"/>
      <c r="M107" s="155"/>
      <c r="N107" s="155"/>
    </row>
    <row r="108" spans="1:14" hidden="1" x14ac:dyDescent="0.25">
      <c r="A108" s="155" t="s">
        <v>224</v>
      </c>
      <c r="B108" s="178"/>
      <c r="C108" s="246" t="s">
        <v>9</v>
      </c>
      <c r="D108" s="245">
        <v>0</v>
      </c>
      <c r="E108" s="222">
        <v>1.1499999999999999</v>
      </c>
      <c r="F108" s="244">
        <f>E108*1000</f>
        <v>1150</v>
      </c>
      <c r="G108" s="243">
        <f>D108*F108</f>
        <v>0</v>
      </c>
      <c r="H108" s="243">
        <f>G108*12</f>
        <v>0</v>
      </c>
      <c r="I108" s="155"/>
      <c r="J108" s="155"/>
      <c r="K108" s="155"/>
      <c r="L108" s="155"/>
      <c r="M108" s="155"/>
      <c r="N108" s="155"/>
    </row>
    <row r="109" spans="1:14" hidden="1" x14ac:dyDescent="0.25">
      <c r="A109" s="155" t="s">
        <v>224</v>
      </c>
      <c r="B109" s="178"/>
      <c r="C109" s="246" t="s">
        <v>10</v>
      </c>
      <c r="D109" s="245">
        <v>0</v>
      </c>
      <c r="E109" s="222">
        <v>0.9</v>
      </c>
      <c r="F109" s="244">
        <f>E109*1000</f>
        <v>900</v>
      </c>
      <c r="G109" s="243">
        <f>D109*F109</f>
        <v>0</v>
      </c>
      <c r="H109" s="243">
        <f>G109*12</f>
        <v>0</v>
      </c>
      <c r="I109" s="155"/>
      <c r="J109" s="155"/>
      <c r="K109" s="155"/>
      <c r="L109" s="155"/>
      <c r="M109" s="155"/>
      <c r="N109" s="155"/>
    </row>
    <row r="110" spans="1:14" s="25" customFormat="1" ht="30" x14ac:dyDescent="0.25">
      <c r="A110" s="256"/>
      <c r="B110" s="173" t="s">
        <v>204</v>
      </c>
      <c r="C110" s="215" t="s">
        <v>240</v>
      </c>
      <c r="D110" s="253">
        <f>SUM(D111:D122)</f>
        <v>16</v>
      </c>
      <c r="E110" s="253"/>
      <c r="F110" s="253"/>
      <c r="G110" s="251">
        <f>SUM(G111:G122)</f>
        <v>32200</v>
      </c>
      <c r="H110" s="251">
        <f>SUM(H111:H122)</f>
        <v>386400</v>
      </c>
      <c r="I110" s="155"/>
      <c r="J110" s="155"/>
      <c r="K110" s="155"/>
      <c r="L110" s="155"/>
      <c r="M110" s="155"/>
      <c r="N110" s="155"/>
    </row>
    <row r="111" spans="1:14" x14ac:dyDescent="0.25">
      <c r="A111" s="155"/>
      <c r="B111" s="178"/>
      <c r="C111" s="246" t="s">
        <v>179</v>
      </c>
      <c r="D111" s="245">
        <v>1</v>
      </c>
      <c r="E111" s="222">
        <v>4.4000000000000004</v>
      </c>
      <c r="F111" s="244">
        <f>E111*1000</f>
        <v>4400</v>
      </c>
      <c r="G111" s="243">
        <f>D111*F111</f>
        <v>4400</v>
      </c>
      <c r="H111" s="243">
        <f>G111*12</f>
        <v>52800</v>
      </c>
      <c r="I111" s="155"/>
      <c r="J111" s="155"/>
      <c r="K111" s="155"/>
      <c r="L111" s="155"/>
      <c r="M111" s="155"/>
      <c r="N111" s="155"/>
    </row>
    <row r="112" spans="1:14" x14ac:dyDescent="0.25">
      <c r="A112" s="155"/>
      <c r="B112" s="178"/>
      <c r="C112" s="246" t="s">
        <v>188</v>
      </c>
      <c r="D112" s="245">
        <v>1</v>
      </c>
      <c r="E112" s="222">
        <v>3.5</v>
      </c>
      <c r="F112" s="244">
        <f>E112*1000</f>
        <v>3500</v>
      </c>
      <c r="G112" s="243">
        <f>D112*F112</f>
        <v>3500</v>
      </c>
      <c r="H112" s="243">
        <f>G112*12</f>
        <v>42000</v>
      </c>
      <c r="I112" s="155"/>
      <c r="J112" s="155"/>
      <c r="K112" s="155"/>
      <c r="L112" s="155"/>
      <c r="M112" s="155"/>
      <c r="N112" s="155"/>
    </row>
    <row r="113" spans="1:14" hidden="1" x14ac:dyDescent="0.25">
      <c r="A113" s="155" t="s">
        <v>224</v>
      </c>
      <c r="B113" s="182"/>
      <c r="C113" s="250"/>
      <c r="D113" s="249"/>
      <c r="E113" s="248"/>
      <c r="F113" s="244"/>
      <c r="G113" s="247"/>
      <c r="H113" s="247"/>
      <c r="I113" s="155"/>
      <c r="J113" s="155"/>
      <c r="K113" s="155"/>
      <c r="L113" s="155"/>
      <c r="M113" s="155"/>
      <c r="N113" s="155"/>
    </row>
    <row r="114" spans="1:14" x14ac:dyDescent="0.25">
      <c r="A114" s="155"/>
      <c r="B114" s="178"/>
      <c r="C114" s="246" t="s">
        <v>239</v>
      </c>
      <c r="D114" s="245">
        <v>1</v>
      </c>
      <c r="E114" s="222">
        <v>3.1</v>
      </c>
      <c r="F114" s="244">
        <f t="shared" ref="F114:F123" si="6">E114*1000</f>
        <v>3100</v>
      </c>
      <c r="G114" s="243">
        <f t="shared" ref="G114:G123" si="7">D114*F114</f>
        <v>3100</v>
      </c>
      <c r="H114" s="243">
        <f t="shared" ref="H114:H123" si="8">G114*12</f>
        <v>37200</v>
      </c>
      <c r="I114" s="155"/>
      <c r="J114" s="155"/>
      <c r="K114" s="155"/>
      <c r="L114" s="155"/>
      <c r="M114" s="155"/>
      <c r="N114" s="155"/>
    </row>
    <row r="115" spans="1:14" x14ac:dyDescent="0.25">
      <c r="A115" s="155"/>
      <c r="B115" s="178"/>
      <c r="C115" s="246" t="s">
        <v>22</v>
      </c>
      <c r="D115" s="245">
        <v>1</v>
      </c>
      <c r="E115" s="222">
        <v>2.8</v>
      </c>
      <c r="F115" s="244">
        <f t="shared" si="6"/>
        <v>2800</v>
      </c>
      <c r="G115" s="243">
        <f t="shared" si="7"/>
        <v>2800</v>
      </c>
      <c r="H115" s="243">
        <f t="shared" si="8"/>
        <v>33600</v>
      </c>
      <c r="I115" s="155"/>
      <c r="J115" s="155"/>
      <c r="K115" s="155"/>
      <c r="L115" s="155"/>
      <c r="M115" s="155"/>
      <c r="N115" s="155"/>
    </row>
    <row r="116" spans="1:14" x14ac:dyDescent="0.25">
      <c r="A116" s="155"/>
      <c r="B116" s="178"/>
      <c r="C116" s="246" t="s">
        <v>22</v>
      </c>
      <c r="D116" s="245">
        <v>1</v>
      </c>
      <c r="E116" s="222">
        <v>2.4</v>
      </c>
      <c r="F116" s="244">
        <f t="shared" si="6"/>
        <v>2400</v>
      </c>
      <c r="G116" s="243">
        <f t="shared" si="7"/>
        <v>2400</v>
      </c>
      <c r="H116" s="243">
        <f t="shared" si="8"/>
        <v>28800</v>
      </c>
      <c r="I116" s="155"/>
      <c r="J116" s="155"/>
      <c r="K116" s="155"/>
      <c r="L116" s="155"/>
      <c r="M116" s="155"/>
      <c r="N116" s="155"/>
    </row>
    <row r="117" spans="1:14" ht="17.25" customHeight="1" x14ac:dyDescent="0.25">
      <c r="A117" s="155"/>
      <c r="B117" s="178"/>
      <c r="C117" s="246" t="s">
        <v>22</v>
      </c>
      <c r="D117" s="245">
        <v>1</v>
      </c>
      <c r="E117" s="222">
        <v>2</v>
      </c>
      <c r="F117" s="244">
        <f t="shared" si="6"/>
        <v>2000</v>
      </c>
      <c r="G117" s="243">
        <f t="shared" si="7"/>
        <v>2000</v>
      </c>
      <c r="H117" s="243">
        <f t="shared" si="8"/>
        <v>24000</v>
      </c>
      <c r="I117" s="155"/>
      <c r="J117" s="155"/>
      <c r="K117" s="155"/>
      <c r="L117" s="155"/>
      <c r="M117" s="155"/>
      <c r="N117" s="155"/>
    </row>
    <row r="118" spans="1:14" ht="17.25" customHeight="1" x14ac:dyDescent="0.25">
      <c r="A118" s="155"/>
      <c r="B118" s="178"/>
      <c r="C118" s="246" t="s">
        <v>22</v>
      </c>
      <c r="D118" s="245">
        <v>1</v>
      </c>
      <c r="E118" s="222">
        <v>1.6</v>
      </c>
      <c r="F118" s="244">
        <f t="shared" si="6"/>
        <v>1600</v>
      </c>
      <c r="G118" s="243">
        <f t="shared" si="7"/>
        <v>1600</v>
      </c>
      <c r="H118" s="243">
        <f t="shared" si="8"/>
        <v>19200</v>
      </c>
      <c r="I118" s="155"/>
      <c r="J118" s="155"/>
      <c r="K118" s="155"/>
      <c r="L118" s="155"/>
      <c r="M118" s="155"/>
      <c r="N118" s="155"/>
    </row>
    <row r="119" spans="1:14" ht="17.25" customHeight="1" x14ac:dyDescent="0.25">
      <c r="A119" s="155"/>
      <c r="B119" s="178"/>
      <c r="C119" s="246" t="s">
        <v>22</v>
      </c>
      <c r="D119" s="245">
        <v>4</v>
      </c>
      <c r="E119" s="222">
        <v>1.5</v>
      </c>
      <c r="F119" s="244">
        <f t="shared" si="6"/>
        <v>1500</v>
      </c>
      <c r="G119" s="243">
        <f t="shared" si="7"/>
        <v>6000</v>
      </c>
      <c r="H119" s="243">
        <f t="shared" si="8"/>
        <v>72000</v>
      </c>
      <c r="I119" s="155"/>
      <c r="J119" s="155"/>
      <c r="K119" s="155"/>
      <c r="L119" s="155"/>
      <c r="M119" s="155"/>
      <c r="N119" s="155"/>
    </row>
    <row r="120" spans="1:14" x14ac:dyDescent="0.25">
      <c r="A120" s="155"/>
      <c r="B120" s="178"/>
      <c r="C120" s="246" t="s">
        <v>22</v>
      </c>
      <c r="D120" s="245">
        <v>2</v>
      </c>
      <c r="E120" s="222">
        <v>1.4</v>
      </c>
      <c r="F120" s="244">
        <f t="shared" si="6"/>
        <v>1400</v>
      </c>
      <c r="G120" s="243">
        <f t="shared" si="7"/>
        <v>2800</v>
      </c>
      <c r="H120" s="243">
        <f t="shared" si="8"/>
        <v>33600</v>
      </c>
      <c r="I120" s="155"/>
      <c r="J120" s="155"/>
      <c r="K120" s="155"/>
      <c r="L120" s="155"/>
      <c r="M120" s="155"/>
      <c r="N120" s="155"/>
    </row>
    <row r="121" spans="1:14" x14ac:dyDescent="0.25">
      <c r="A121" s="155"/>
      <c r="B121" s="178"/>
      <c r="C121" s="246" t="s">
        <v>9</v>
      </c>
      <c r="D121" s="245">
        <v>2</v>
      </c>
      <c r="E121" s="222">
        <v>1.1499999999999999</v>
      </c>
      <c r="F121" s="243">
        <f t="shared" si="6"/>
        <v>1150</v>
      </c>
      <c r="G121" s="243">
        <f t="shared" si="7"/>
        <v>2300</v>
      </c>
      <c r="H121" s="243">
        <f t="shared" si="8"/>
        <v>27600</v>
      </c>
      <c r="I121" s="155"/>
      <c r="J121" s="155"/>
      <c r="K121" s="155"/>
      <c r="L121" s="155"/>
      <c r="M121" s="155"/>
      <c r="N121" s="155"/>
    </row>
    <row r="122" spans="1:14" x14ac:dyDescent="0.25">
      <c r="A122" s="155"/>
      <c r="B122" s="178"/>
      <c r="C122" s="246" t="s">
        <v>10</v>
      </c>
      <c r="D122" s="245">
        <v>1</v>
      </c>
      <c r="E122" s="222">
        <v>1.3</v>
      </c>
      <c r="F122" s="243">
        <f t="shared" si="6"/>
        <v>1300</v>
      </c>
      <c r="G122" s="243">
        <f t="shared" si="7"/>
        <v>1300</v>
      </c>
      <c r="H122" s="243">
        <f t="shared" si="8"/>
        <v>15600</v>
      </c>
      <c r="I122" s="155"/>
      <c r="J122" s="155"/>
      <c r="K122" s="155"/>
      <c r="L122" s="155"/>
      <c r="M122" s="155"/>
      <c r="N122" s="155"/>
    </row>
    <row r="123" spans="1:14" hidden="1" x14ac:dyDescent="0.25">
      <c r="A123" s="169" t="s">
        <v>224</v>
      </c>
      <c r="B123" s="178"/>
      <c r="C123" s="246" t="s">
        <v>10</v>
      </c>
      <c r="D123" s="245">
        <v>0</v>
      </c>
      <c r="E123" s="222">
        <v>0.9</v>
      </c>
      <c r="F123" s="244">
        <f t="shared" si="6"/>
        <v>900</v>
      </c>
      <c r="G123" s="243">
        <f t="shared" si="7"/>
        <v>0</v>
      </c>
      <c r="H123" s="243">
        <f t="shared" si="8"/>
        <v>0</v>
      </c>
      <c r="I123" s="155"/>
      <c r="J123" s="155"/>
      <c r="K123" s="155"/>
      <c r="L123" s="155"/>
      <c r="M123" s="155"/>
      <c r="N123" s="155"/>
    </row>
    <row r="124" spans="1:14" ht="30" x14ac:dyDescent="0.25">
      <c r="A124" s="155"/>
      <c r="B124" s="173" t="s">
        <v>205</v>
      </c>
      <c r="C124" s="255" t="s">
        <v>238</v>
      </c>
      <c r="D124" s="253">
        <f>SUM(D125:D131)</f>
        <v>18</v>
      </c>
      <c r="E124" s="252"/>
      <c r="F124" s="254"/>
      <c r="G124" s="251">
        <f>SUM(G125:G131)</f>
        <v>24800</v>
      </c>
      <c r="H124" s="251">
        <f>SUM(H125:H131)</f>
        <v>297600</v>
      </c>
      <c r="I124" s="155"/>
      <c r="J124" s="155"/>
      <c r="K124" s="155"/>
      <c r="L124" s="155"/>
      <c r="M124" s="155"/>
      <c r="N124" s="155"/>
    </row>
    <row r="125" spans="1:14" x14ac:dyDescent="0.25">
      <c r="A125" s="155"/>
      <c r="B125" s="178"/>
      <c r="C125" s="246" t="s">
        <v>179</v>
      </c>
      <c r="D125" s="245">
        <v>1</v>
      </c>
      <c r="E125" s="222">
        <v>3.1</v>
      </c>
      <c r="F125" s="244">
        <f t="shared" ref="F125:F131" si="9">E125*1000</f>
        <v>3100</v>
      </c>
      <c r="G125" s="243">
        <f t="shared" ref="G125:G131" si="10">D125*F125</f>
        <v>3100</v>
      </c>
      <c r="H125" s="243">
        <f t="shared" ref="H125:H131" si="11">G125*12</f>
        <v>37200</v>
      </c>
      <c r="I125" s="155"/>
      <c r="J125" s="155"/>
      <c r="K125" s="155"/>
      <c r="L125" s="155"/>
      <c r="M125" s="155"/>
      <c r="N125" s="155"/>
    </row>
    <row r="126" spans="1:14" x14ac:dyDescent="0.25">
      <c r="A126" s="155"/>
      <c r="B126" s="178"/>
      <c r="C126" s="246" t="s">
        <v>188</v>
      </c>
      <c r="D126" s="245">
        <v>1</v>
      </c>
      <c r="E126" s="222">
        <v>2.8</v>
      </c>
      <c r="F126" s="244">
        <f t="shared" si="9"/>
        <v>2800</v>
      </c>
      <c r="G126" s="243">
        <f t="shared" si="10"/>
        <v>2800</v>
      </c>
      <c r="H126" s="243">
        <f t="shared" si="11"/>
        <v>33600</v>
      </c>
      <c r="I126" s="155"/>
      <c r="J126" s="155"/>
      <c r="K126" s="155"/>
      <c r="L126" s="155"/>
      <c r="M126" s="155"/>
      <c r="N126" s="155"/>
    </row>
    <row r="127" spans="1:14" x14ac:dyDescent="0.25">
      <c r="A127" s="155"/>
      <c r="B127" s="178"/>
      <c r="C127" s="246" t="s">
        <v>22</v>
      </c>
      <c r="D127" s="245">
        <f>2+5</f>
        <v>7</v>
      </c>
      <c r="E127" s="222">
        <v>1.4</v>
      </c>
      <c r="F127" s="244">
        <f t="shared" si="9"/>
        <v>1400</v>
      </c>
      <c r="G127" s="243">
        <f t="shared" si="10"/>
        <v>9800</v>
      </c>
      <c r="H127" s="243">
        <f t="shared" si="11"/>
        <v>117600</v>
      </c>
      <c r="I127" s="155"/>
      <c r="J127" s="155"/>
      <c r="K127" s="155"/>
      <c r="L127" s="155"/>
      <c r="M127" s="155"/>
      <c r="N127" s="155"/>
    </row>
    <row r="128" spans="1:14" x14ac:dyDescent="0.25">
      <c r="A128" s="155"/>
      <c r="B128" s="178"/>
      <c r="C128" s="246" t="s">
        <v>9</v>
      </c>
      <c r="D128" s="245">
        <f>2+2</f>
        <v>4</v>
      </c>
      <c r="E128" s="222">
        <v>1.1499999999999999</v>
      </c>
      <c r="F128" s="244">
        <f t="shared" si="9"/>
        <v>1150</v>
      </c>
      <c r="G128" s="243">
        <f t="shared" si="10"/>
        <v>4600</v>
      </c>
      <c r="H128" s="243">
        <f t="shared" si="11"/>
        <v>55200</v>
      </c>
      <c r="I128" s="155"/>
      <c r="J128" s="155"/>
      <c r="K128" s="155"/>
      <c r="L128" s="155"/>
      <c r="M128" s="155"/>
      <c r="N128" s="155"/>
    </row>
    <row r="129" spans="1:14" hidden="1" x14ac:dyDescent="0.25">
      <c r="A129" s="169" t="s">
        <v>224</v>
      </c>
      <c r="B129" s="178"/>
      <c r="C129" s="246" t="s">
        <v>22</v>
      </c>
      <c r="D129" s="245">
        <v>0</v>
      </c>
      <c r="E129" s="222">
        <v>1.1000000000000001</v>
      </c>
      <c r="F129" s="244">
        <f t="shared" si="9"/>
        <v>1100</v>
      </c>
      <c r="G129" s="243">
        <f t="shared" si="10"/>
        <v>0</v>
      </c>
      <c r="H129" s="243">
        <f t="shared" si="11"/>
        <v>0</v>
      </c>
      <c r="I129" s="155"/>
      <c r="J129" s="155"/>
      <c r="K129" s="155"/>
      <c r="L129" s="155"/>
      <c r="M129" s="155"/>
      <c r="N129" s="155"/>
    </row>
    <row r="130" spans="1:14" hidden="1" x14ac:dyDescent="0.25">
      <c r="A130" s="169" t="s">
        <v>224</v>
      </c>
      <c r="B130" s="178"/>
      <c r="C130" s="246" t="s">
        <v>10</v>
      </c>
      <c r="D130" s="245">
        <v>0</v>
      </c>
      <c r="E130" s="222">
        <v>1</v>
      </c>
      <c r="F130" s="244">
        <f t="shared" si="9"/>
        <v>1000</v>
      </c>
      <c r="G130" s="243">
        <f t="shared" si="10"/>
        <v>0</v>
      </c>
      <c r="H130" s="243">
        <f t="shared" si="11"/>
        <v>0</v>
      </c>
      <c r="I130" s="155"/>
      <c r="J130" s="155"/>
      <c r="K130" s="155"/>
      <c r="L130" s="155"/>
      <c r="M130" s="155"/>
      <c r="N130" s="155"/>
    </row>
    <row r="131" spans="1:14" x14ac:dyDescent="0.25">
      <c r="A131" s="233"/>
      <c r="B131" s="178"/>
      <c r="C131" s="246" t="s">
        <v>10</v>
      </c>
      <c r="D131" s="245">
        <f>2+3</f>
        <v>5</v>
      </c>
      <c r="E131" s="222">
        <v>0.9</v>
      </c>
      <c r="F131" s="244">
        <f t="shared" si="9"/>
        <v>900</v>
      </c>
      <c r="G131" s="243">
        <f t="shared" si="10"/>
        <v>4500</v>
      </c>
      <c r="H131" s="243">
        <f t="shared" si="11"/>
        <v>54000</v>
      </c>
      <c r="I131" s="155"/>
      <c r="J131" s="155"/>
      <c r="K131" s="155"/>
      <c r="L131" s="155"/>
      <c r="M131" s="155"/>
      <c r="N131" s="155"/>
    </row>
    <row r="132" spans="1:14" s="24" customFormat="1" ht="30" x14ac:dyDescent="0.25">
      <c r="A132" s="24" t="s">
        <v>226</v>
      </c>
      <c r="B132" s="173" t="s">
        <v>206</v>
      </c>
      <c r="C132" s="215" t="s">
        <v>43</v>
      </c>
      <c r="D132" s="253">
        <f>D133+D134+D135+D139+D144</f>
        <v>21</v>
      </c>
      <c r="E132" s="252"/>
      <c r="F132" s="251"/>
      <c r="G132" s="251">
        <f>G133+G134+G135+G139+G144</f>
        <v>32950</v>
      </c>
      <c r="H132" s="251">
        <f>H133+H134+H135+H139+H144</f>
        <v>395400</v>
      </c>
      <c r="I132" s="242"/>
      <c r="J132" s="242"/>
      <c r="K132" s="242"/>
      <c r="L132" s="242"/>
      <c r="M132" s="242"/>
      <c r="N132" s="242"/>
    </row>
    <row r="133" spans="1:14" x14ac:dyDescent="0.25">
      <c r="A133" s="24" t="s">
        <v>226</v>
      </c>
      <c r="B133" s="178"/>
      <c r="C133" s="246" t="s">
        <v>33</v>
      </c>
      <c r="D133" s="245">
        <v>1</v>
      </c>
      <c r="E133" s="222">
        <v>3.6</v>
      </c>
      <c r="F133" s="244">
        <f>E133*1000</f>
        <v>3600</v>
      </c>
      <c r="G133" s="244">
        <f>D133*F133</f>
        <v>3600</v>
      </c>
      <c r="H133" s="243">
        <f>G133*12</f>
        <v>43200</v>
      </c>
      <c r="I133" s="155"/>
      <c r="J133" s="155"/>
      <c r="K133" s="155"/>
      <c r="L133" s="155"/>
      <c r="M133" s="155"/>
      <c r="N133" s="155"/>
    </row>
    <row r="134" spans="1:14" x14ac:dyDescent="0.25">
      <c r="A134" s="24" t="s">
        <v>226</v>
      </c>
      <c r="B134" s="178"/>
      <c r="C134" s="246" t="s">
        <v>27</v>
      </c>
      <c r="D134" s="245">
        <v>1</v>
      </c>
      <c r="E134" s="222">
        <v>2.5</v>
      </c>
      <c r="F134" s="244">
        <f>E134*1000</f>
        <v>2500</v>
      </c>
      <c r="G134" s="243">
        <f>D134*F134</f>
        <v>2500</v>
      </c>
      <c r="H134" s="243">
        <f>G134*12</f>
        <v>30000</v>
      </c>
      <c r="I134" s="155"/>
      <c r="J134" s="155"/>
      <c r="K134" s="155"/>
      <c r="L134" s="155"/>
      <c r="M134" s="155"/>
      <c r="N134" s="155"/>
    </row>
    <row r="135" spans="1:14" s="25" customFormat="1" x14ac:dyDescent="0.25">
      <c r="A135" s="24" t="s">
        <v>226</v>
      </c>
      <c r="B135" s="182">
        <v>1</v>
      </c>
      <c r="C135" s="250" t="s">
        <v>44</v>
      </c>
      <c r="D135" s="249">
        <f>SUM(D136:D138)</f>
        <v>6</v>
      </c>
      <c r="E135" s="248"/>
      <c r="F135" s="244"/>
      <c r="G135" s="247">
        <f>SUM(G136:G138)</f>
        <v>8400</v>
      </c>
      <c r="H135" s="247">
        <f>SUM(H136:H138)</f>
        <v>100800</v>
      </c>
      <c r="I135" s="242"/>
      <c r="J135" s="242"/>
      <c r="K135" s="242"/>
      <c r="L135" s="242"/>
      <c r="M135" s="242"/>
      <c r="N135" s="242"/>
    </row>
    <row r="136" spans="1:14" x14ac:dyDescent="0.25">
      <c r="A136" s="24" t="s">
        <v>226</v>
      </c>
      <c r="B136" s="178"/>
      <c r="C136" s="246" t="s">
        <v>21</v>
      </c>
      <c r="D136" s="245">
        <v>1</v>
      </c>
      <c r="E136" s="222">
        <v>2.4</v>
      </c>
      <c r="F136" s="244">
        <f>E136*1000</f>
        <v>2400</v>
      </c>
      <c r="G136" s="243">
        <f>D136*F136</f>
        <v>2400</v>
      </c>
      <c r="H136" s="243">
        <f>G136*12</f>
        <v>28800</v>
      </c>
      <c r="I136" s="155"/>
      <c r="J136" s="155"/>
      <c r="K136" s="155"/>
      <c r="L136" s="155"/>
      <c r="M136" s="155"/>
      <c r="N136" s="155"/>
    </row>
    <row r="137" spans="1:14" x14ac:dyDescent="0.25">
      <c r="A137" s="24" t="s">
        <v>226</v>
      </c>
      <c r="B137" s="178"/>
      <c r="C137" s="246" t="s">
        <v>22</v>
      </c>
      <c r="D137" s="245">
        <v>1</v>
      </c>
      <c r="E137" s="222">
        <v>1.4</v>
      </c>
      <c r="F137" s="244">
        <f>E137*1000</f>
        <v>1400</v>
      </c>
      <c r="G137" s="243">
        <f>D137*F137</f>
        <v>1400</v>
      </c>
      <c r="H137" s="243">
        <f>G137*12</f>
        <v>16800</v>
      </c>
      <c r="I137" s="155"/>
      <c r="J137" s="155"/>
      <c r="K137" s="155"/>
      <c r="L137" s="155"/>
      <c r="M137" s="155"/>
      <c r="N137" s="155"/>
    </row>
    <row r="138" spans="1:14" x14ac:dyDescent="0.25">
      <c r="A138" s="24" t="s">
        <v>226</v>
      </c>
      <c r="B138" s="178"/>
      <c r="C138" s="246" t="s">
        <v>9</v>
      </c>
      <c r="D138" s="245">
        <v>4</v>
      </c>
      <c r="E138" s="222">
        <v>1.1499999999999999</v>
      </c>
      <c r="F138" s="244">
        <f>E138*1000</f>
        <v>1150</v>
      </c>
      <c r="G138" s="243">
        <f>D138*F138</f>
        <v>4600</v>
      </c>
      <c r="H138" s="243">
        <f>G138*12</f>
        <v>55200</v>
      </c>
      <c r="I138" s="155"/>
      <c r="J138" s="155"/>
      <c r="K138" s="155"/>
      <c r="L138" s="155"/>
      <c r="M138" s="155"/>
      <c r="N138" s="155"/>
    </row>
    <row r="139" spans="1:14" s="25" customFormat="1" ht="30" x14ac:dyDescent="0.25">
      <c r="A139" s="24" t="s">
        <v>226</v>
      </c>
      <c r="B139" s="182">
        <v>2</v>
      </c>
      <c r="C139" s="250" t="s">
        <v>45</v>
      </c>
      <c r="D139" s="249">
        <f>SUM(D140:D143)</f>
        <v>9</v>
      </c>
      <c r="E139" s="248"/>
      <c r="F139" s="244"/>
      <c r="G139" s="247">
        <f>SUM(G140:G143)</f>
        <v>12350</v>
      </c>
      <c r="H139" s="247">
        <f>SUM(H140:H143)</f>
        <v>148200</v>
      </c>
      <c r="I139" s="242"/>
      <c r="J139" s="242"/>
      <c r="K139" s="242"/>
      <c r="L139" s="242"/>
      <c r="M139" s="242"/>
      <c r="N139" s="242"/>
    </row>
    <row r="140" spans="1:14" x14ac:dyDescent="0.25">
      <c r="A140" s="24" t="s">
        <v>226</v>
      </c>
      <c r="B140" s="178"/>
      <c r="C140" s="246" t="s">
        <v>21</v>
      </c>
      <c r="D140" s="245">
        <v>1</v>
      </c>
      <c r="E140" s="222">
        <v>2.4</v>
      </c>
      <c r="F140" s="244">
        <f>E140*1000</f>
        <v>2400</v>
      </c>
      <c r="G140" s="243">
        <f>D140*F140</f>
        <v>2400</v>
      </c>
      <c r="H140" s="243">
        <f>G140*12</f>
        <v>28800</v>
      </c>
      <c r="I140" s="155"/>
      <c r="J140" s="155"/>
      <c r="K140" s="155"/>
      <c r="L140" s="155"/>
      <c r="M140" s="155"/>
      <c r="N140" s="155"/>
    </row>
    <row r="141" spans="1:14" x14ac:dyDescent="0.25">
      <c r="A141" s="24" t="s">
        <v>226</v>
      </c>
      <c r="B141" s="178"/>
      <c r="C141" s="246" t="s">
        <v>22</v>
      </c>
      <c r="D141" s="245">
        <v>5</v>
      </c>
      <c r="E141" s="222">
        <v>1.4</v>
      </c>
      <c r="F141" s="244">
        <f>E141*1000</f>
        <v>1400</v>
      </c>
      <c r="G141" s="243">
        <f>D141*F141</f>
        <v>7000</v>
      </c>
      <c r="H141" s="243">
        <f>G141*12</f>
        <v>84000</v>
      </c>
      <c r="I141" s="155"/>
      <c r="J141" s="155"/>
      <c r="K141" s="155"/>
      <c r="L141" s="155"/>
      <c r="M141" s="155"/>
      <c r="N141" s="155"/>
    </row>
    <row r="142" spans="1:14" x14ac:dyDescent="0.25">
      <c r="A142" s="24" t="s">
        <v>226</v>
      </c>
      <c r="B142" s="178"/>
      <c r="C142" s="246" t="s">
        <v>9</v>
      </c>
      <c r="D142" s="245">
        <v>1</v>
      </c>
      <c r="E142" s="222">
        <v>1.1499999999999999</v>
      </c>
      <c r="F142" s="244">
        <f>E142*1000</f>
        <v>1150</v>
      </c>
      <c r="G142" s="243">
        <f>D142*F142</f>
        <v>1150</v>
      </c>
      <c r="H142" s="243">
        <f>G142*12</f>
        <v>13800</v>
      </c>
      <c r="I142" s="155"/>
      <c r="J142" s="155"/>
      <c r="K142" s="155"/>
      <c r="L142" s="155"/>
      <c r="M142" s="155"/>
      <c r="N142" s="155"/>
    </row>
    <row r="143" spans="1:14" x14ac:dyDescent="0.25">
      <c r="A143" s="24" t="s">
        <v>226</v>
      </c>
      <c r="B143" s="178"/>
      <c r="C143" s="246" t="s">
        <v>10</v>
      </c>
      <c r="D143" s="245">
        <v>2</v>
      </c>
      <c r="E143" s="222">
        <v>0.9</v>
      </c>
      <c r="F143" s="244">
        <f>E143*1000</f>
        <v>900</v>
      </c>
      <c r="G143" s="243">
        <f>D143*F143</f>
        <v>1800</v>
      </c>
      <c r="H143" s="243">
        <f>G143*12</f>
        <v>21600</v>
      </c>
      <c r="I143" s="155"/>
      <c r="J143" s="155"/>
      <c r="K143" s="155"/>
      <c r="L143" s="155"/>
      <c r="M143" s="155"/>
      <c r="N143" s="155"/>
    </row>
    <row r="144" spans="1:14" s="25" customFormat="1" ht="30" x14ac:dyDescent="0.25">
      <c r="A144" s="24" t="s">
        <v>226</v>
      </c>
      <c r="B144" s="182">
        <v>3</v>
      </c>
      <c r="C144" s="250" t="s">
        <v>46</v>
      </c>
      <c r="D144" s="249">
        <f>SUM(D145:D147)</f>
        <v>4</v>
      </c>
      <c r="E144" s="248"/>
      <c r="F144" s="244"/>
      <c r="G144" s="247">
        <f>SUM(G145:G147)</f>
        <v>6100</v>
      </c>
      <c r="H144" s="247">
        <f>SUM(H145:H147)</f>
        <v>73200</v>
      </c>
      <c r="I144" s="242"/>
      <c r="J144" s="242"/>
      <c r="K144" s="242"/>
      <c r="L144" s="242"/>
      <c r="M144" s="242"/>
      <c r="N144" s="242"/>
    </row>
    <row r="145" spans="1:18" x14ac:dyDescent="0.25">
      <c r="A145" s="24" t="s">
        <v>226</v>
      </c>
      <c r="B145" s="178"/>
      <c r="C145" s="246" t="s">
        <v>21</v>
      </c>
      <c r="D145" s="245">
        <v>1</v>
      </c>
      <c r="E145" s="222">
        <v>2.4</v>
      </c>
      <c r="F145" s="244">
        <f>E145*1000</f>
        <v>2400</v>
      </c>
      <c r="G145" s="243">
        <f>D145*F145</f>
        <v>2400</v>
      </c>
      <c r="H145" s="243">
        <f>G145*12</f>
        <v>28800</v>
      </c>
      <c r="I145" s="155"/>
      <c r="J145" s="155"/>
      <c r="K145" s="155"/>
      <c r="L145" s="155"/>
      <c r="M145" s="155"/>
      <c r="N145" s="155"/>
    </row>
    <row r="146" spans="1:18" x14ac:dyDescent="0.25">
      <c r="A146" s="24" t="s">
        <v>226</v>
      </c>
      <c r="B146" s="178"/>
      <c r="C146" s="246" t="s">
        <v>22</v>
      </c>
      <c r="D146" s="245">
        <v>1</v>
      </c>
      <c r="E146" s="222">
        <v>1.4</v>
      </c>
      <c r="F146" s="244">
        <f>E146*1000</f>
        <v>1400</v>
      </c>
      <c r="G146" s="243">
        <f>D146*F146</f>
        <v>1400</v>
      </c>
      <c r="H146" s="243">
        <f>G146*12</f>
        <v>16800</v>
      </c>
      <c r="I146" s="155"/>
      <c r="J146" s="155"/>
      <c r="K146" s="155"/>
      <c r="L146" s="155"/>
      <c r="M146" s="155"/>
      <c r="N146" s="155"/>
    </row>
    <row r="147" spans="1:18" x14ac:dyDescent="0.25">
      <c r="A147" s="24" t="s">
        <v>226</v>
      </c>
      <c r="B147" s="178"/>
      <c r="C147" s="246" t="s">
        <v>9</v>
      </c>
      <c r="D147" s="245">
        <v>2</v>
      </c>
      <c r="E147" s="222">
        <v>1.1499999999999999</v>
      </c>
      <c r="F147" s="244">
        <f>E147*1000</f>
        <v>1150</v>
      </c>
      <c r="G147" s="243">
        <f>D147*F147</f>
        <v>2300</v>
      </c>
      <c r="H147" s="243">
        <f>G147*12</f>
        <v>27600</v>
      </c>
      <c r="I147" s="155"/>
      <c r="J147" s="155"/>
      <c r="K147" s="155"/>
      <c r="L147" s="155"/>
      <c r="M147" s="155"/>
      <c r="N147" s="155"/>
    </row>
    <row r="148" spans="1:18" s="25" customFormat="1" x14ac:dyDescent="0.25">
      <c r="A148" s="242"/>
      <c r="B148" s="241"/>
      <c r="C148" s="208" t="s">
        <v>77</v>
      </c>
      <c r="D148" s="241">
        <f>D4+D5+D6+D7+D8+D9+D10+D24+D34+D47+D57+D74+D85+D104+D110+D124+D132</f>
        <v>308</v>
      </c>
      <c r="E148" s="241"/>
      <c r="F148" s="241"/>
      <c r="G148" s="240">
        <f>G4+G5+G6+G7+G8+G9+G10+G24+G34+G47+G57+G74+G85+G104+G110+G124+G132</f>
        <v>473900</v>
      </c>
      <c r="H148" s="240">
        <f>H4+H5+H6+H7+H8+H9+H10+H24+H34+H47+H57+H74+H85+H104+H110+H124+H132</f>
        <v>5686800</v>
      </c>
      <c r="I148" s="155"/>
      <c r="J148" s="155"/>
      <c r="K148" s="155"/>
      <c r="L148" s="155"/>
      <c r="M148" s="155"/>
      <c r="N148" s="155"/>
    </row>
    <row r="149" spans="1:18" x14ac:dyDescent="0.25">
      <c r="A149" s="155"/>
      <c r="B149" s="178"/>
      <c r="C149" s="190"/>
      <c r="D149" s="205"/>
      <c r="E149" s="204"/>
      <c r="F149" s="203"/>
      <c r="G149" s="203"/>
      <c r="H149" s="202"/>
      <c r="I149" s="155"/>
      <c r="J149" s="155"/>
      <c r="K149" s="155"/>
      <c r="L149" s="155"/>
      <c r="M149" s="155"/>
      <c r="N149" s="155"/>
    </row>
    <row r="150" spans="1:18" x14ac:dyDescent="0.25">
      <c r="A150" s="155"/>
      <c r="B150" s="239"/>
      <c r="C150" s="238"/>
      <c r="D150" s="237"/>
      <c r="E150" s="236"/>
      <c r="F150" s="235"/>
      <c r="G150" s="235"/>
      <c r="H150" s="234"/>
      <c r="I150" s="155"/>
      <c r="J150" s="155"/>
      <c r="K150" s="155"/>
      <c r="L150" s="155"/>
      <c r="M150" s="155"/>
      <c r="N150" s="155"/>
    </row>
    <row r="151" spans="1:18" ht="29.25" customHeight="1" x14ac:dyDescent="0.25">
      <c r="A151" s="233"/>
      <c r="B151" s="201"/>
      <c r="C151" s="200"/>
      <c r="D151" s="200"/>
      <c r="E151" s="200" t="s">
        <v>237</v>
      </c>
      <c r="F151" s="200"/>
      <c r="G151" s="200"/>
      <c r="H151" s="199"/>
      <c r="I151" s="155"/>
      <c r="J151" s="155"/>
      <c r="K151" s="155"/>
      <c r="L151" s="155"/>
      <c r="M151" s="155"/>
      <c r="N151" s="155"/>
    </row>
    <row r="152" spans="1:18" s="227" customFormat="1" ht="75" hidden="1" x14ac:dyDescent="0.25">
      <c r="A152" s="169" t="s">
        <v>224</v>
      </c>
      <c r="B152" s="232" t="s">
        <v>195</v>
      </c>
      <c r="C152" s="231" t="s">
        <v>174</v>
      </c>
      <c r="D152" s="229" t="s">
        <v>0</v>
      </c>
      <c r="E152" s="230" t="s">
        <v>175</v>
      </c>
      <c r="F152" s="229" t="s">
        <v>176</v>
      </c>
      <c r="G152" s="229" t="s">
        <v>177</v>
      </c>
      <c r="H152" s="229" t="s">
        <v>178</v>
      </c>
      <c r="I152" s="228"/>
      <c r="J152" s="228"/>
      <c r="K152" s="228"/>
      <c r="L152" s="228"/>
      <c r="M152" s="228"/>
      <c r="N152" s="193"/>
      <c r="O152" s="2"/>
      <c r="P152" s="2"/>
      <c r="Q152" s="2"/>
      <c r="R152" s="2"/>
    </row>
    <row r="153" spans="1:18" s="106" customFormat="1" ht="30" x14ac:dyDescent="0.25">
      <c r="A153" s="169"/>
      <c r="B153" s="171" t="s">
        <v>196</v>
      </c>
      <c r="C153" s="226" t="s">
        <v>164</v>
      </c>
      <c r="D153" s="171">
        <f>SUM(D154:D156)</f>
        <v>5</v>
      </c>
      <c r="E153" s="171"/>
      <c r="F153" s="225"/>
      <c r="G153" s="170">
        <f>SUM(G154:G156)</f>
        <v>6350</v>
      </c>
      <c r="H153" s="170">
        <f>SUM(H154:H156)</f>
        <v>76200</v>
      </c>
      <c r="I153" s="169"/>
      <c r="J153" s="169"/>
      <c r="K153" s="169"/>
      <c r="L153" s="169"/>
      <c r="M153" s="169"/>
      <c r="N153" s="155"/>
    </row>
    <row r="154" spans="1:18" s="106" customFormat="1" x14ac:dyDescent="0.25">
      <c r="A154" s="169"/>
      <c r="B154" s="169"/>
      <c r="C154" s="214" t="s">
        <v>1</v>
      </c>
      <c r="D154" s="223">
        <v>1</v>
      </c>
      <c r="E154" s="222">
        <v>1.8</v>
      </c>
      <c r="F154" s="174">
        <f>E154*1000</f>
        <v>1800</v>
      </c>
      <c r="G154" s="174">
        <f>D154*F154</f>
        <v>1800</v>
      </c>
      <c r="H154" s="174">
        <f>G154*12</f>
        <v>21600</v>
      </c>
      <c r="I154" s="169"/>
      <c r="J154" s="169"/>
      <c r="K154" s="169"/>
      <c r="L154" s="169"/>
      <c r="M154" s="169"/>
      <c r="N154" s="155"/>
    </row>
    <row r="155" spans="1:18" s="106" customFormat="1" x14ac:dyDescent="0.25">
      <c r="A155" s="169"/>
      <c r="B155" s="169"/>
      <c r="C155" s="224" t="s">
        <v>236</v>
      </c>
      <c r="D155" s="223">
        <v>3</v>
      </c>
      <c r="E155" s="222">
        <v>1.3</v>
      </c>
      <c r="F155" s="174">
        <f>E155*1000</f>
        <v>1300</v>
      </c>
      <c r="G155" s="174">
        <f>D155*F155</f>
        <v>3900</v>
      </c>
      <c r="H155" s="174">
        <f>G155*12</f>
        <v>46800</v>
      </c>
      <c r="I155" s="169"/>
      <c r="J155" s="169"/>
      <c r="K155" s="169"/>
      <c r="L155" s="169"/>
      <c r="M155" s="169"/>
      <c r="N155" s="155"/>
    </row>
    <row r="156" spans="1:18" s="106" customFormat="1" x14ac:dyDescent="0.25">
      <c r="A156" s="169"/>
      <c r="B156" s="169"/>
      <c r="C156" s="224" t="s">
        <v>5</v>
      </c>
      <c r="D156" s="223">
        <v>1</v>
      </c>
      <c r="E156" s="222">
        <v>0.65</v>
      </c>
      <c r="F156" s="174">
        <f>E156*1000</f>
        <v>650</v>
      </c>
      <c r="G156" s="174">
        <f>D156*F156</f>
        <v>650</v>
      </c>
      <c r="H156" s="174">
        <f>G156*12</f>
        <v>7800</v>
      </c>
      <c r="I156" s="169"/>
      <c r="J156" s="169"/>
      <c r="K156" s="169"/>
      <c r="L156" s="169"/>
      <c r="M156" s="169"/>
      <c r="N156" s="155"/>
    </row>
    <row r="157" spans="1:18" s="41" customFormat="1" ht="19.5" customHeight="1" x14ac:dyDescent="0.25">
      <c r="A157" s="216"/>
      <c r="B157" s="171" t="s">
        <v>197</v>
      </c>
      <c r="C157" s="215" t="s">
        <v>165</v>
      </c>
      <c r="D157" s="171">
        <f>SUM(D158:D164)</f>
        <v>36</v>
      </c>
      <c r="E157" s="171"/>
      <c r="F157" s="170"/>
      <c r="G157" s="170">
        <f>SUM(G158:G164)</f>
        <v>32700</v>
      </c>
      <c r="H157" s="170">
        <f>SUM(H158:H164)</f>
        <v>392400</v>
      </c>
      <c r="I157" s="211"/>
      <c r="J157" s="211"/>
      <c r="K157" s="211"/>
      <c r="L157" s="211"/>
      <c r="M157" s="211"/>
      <c r="N157" s="155"/>
    </row>
    <row r="158" spans="1:18" s="43" customFormat="1" hidden="1" x14ac:dyDescent="0.25">
      <c r="A158" s="169" t="s">
        <v>224</v>
      </c>
      <c r="B158" s="221"/>
      <c r="C158" s="214" t="s">
        <v>235</v>
      </c>
      <c r="D158" s="176">
        <v>0</v>
      </c>
      <c r="E158" s="175">
        <v>1.1499999999999999</v>
      </c>
      <c r="F158" s="174">
        <f>E158*1000</f>
        <v>1150</v>
      </c>
      <c r="G158" s="174">
        <f t="shared" ref="G158:G164" si="12">D158*F158</f>
        <v>0</v>
      </c>
      <c r="H158" s="174">
        <f t="shared" ref="H158:H164" si="13">G158*12</f>
        <v>0</v>
      </c>
      <c r="I158" s="211"/>
      <c r="J158" s="211"/>
      <c r="K158" s="211"/>
      <c r="L158" s="211"/>
      <c r="M158" s="211"/>
      <c r="N158" s="155"/>
    </row>
    <row r="159" spans="1:18" s="43" customFormat="1" hidden="1" x14ac:dyDescent="0.25">
      <c r="A159" s="169" t="s">
        <v>224</v>
      </c>
      <c r="B159" s="221"/>
      <c r="C159" s="211" t="s">
        <v>13</v>
      </c>
      <c r="D159" s="176">
        <v>0</v>
      </c>
      <c r="E159" s="175">
        <v>0.8</v>
      </c>
      <c r="F159" s="174">
        <v>800</v>
      </c>
      <c r="G159" s="174">
        <f t="shared" si="12"/>
        <v>0</v>
      </c>
      <c r="H159" s="174">
        <f t="shared" si="13"/>
        <v>0</v>
      </c>
      <c r="I159" s="214"/>
      <c r="J159" s="214"/>
      <c r="K159" s="214"/>
      <c r="L159" s="214"/>
      <c r="M159" s="214"/>
      <c r="N159" s="155"/>
      <c r="Q159" s="43">
        <v>1</v>
      </c>
    </row>
    <row r="160" spans="1:18" s="43" customFormat="1" x14ac:dyDescent="0.25">
      <c r="A160" s="214"/>
      <c r="B160" s="221"/>
      <c r="C160" s="214" t="s">
        <v>3</v>
      </c>
      <c r="D160" s="176">
        <f>SUM(I160:N160)</f>
        <v>5</v>
      </c>
      <c r="E160" s="175">
        <v>0.85</v>
      </c>
      <c r="F160" s="174">
        <f>E160*1000</f>
        <v>850</v>
      </c>
      <c r="G160" s="174">
        <f t="shared" si="12"/>
        <v>4250</v>
      </c>
      <c r="H160" s="174">
        <f t="shared" si="13"/>
        <v>51000</v>
      </c>
      <c r="I160" s="211">
        <v>3</v>
      </c>
      <c r="J160" s="211">
        <v>1</v>
      </c>
      <c r="K160" s="211">
        <v>1</v>
      </c>
      <c r="L160" s="211"/>
      <c r="M160" s="211"/>
      <c r="N160" s="155"/>
    </row>
    <row r="161" spans="1:19" s="43" customFormat="1" x14ac:dyDescent="0.25">
      <c r="A161" s="211"/>
      <c r="B161" s="213"/>
      <c r="C161" s="211" t="s">
        <v>4</v>
      </c>
      <c r="D161" s="176">
        <f>SUM(I161:N161)</f>
        <v>10</v>
      </c>
      <c r="E161" s="175">
        <v>0.75</v>
      </c>
      <c r="F161" s="174">
        <f>E161*1000</f>
        <v>750</v>
      </c>
      <c r="G161" s="174">
        <f t="shared" si="12"/>
        <v>7500</v>
      </c>
      <c r="H161" s="174">
        <f t="shared" si="13"/>
        <v>90000</v>
      </c>
      <c r="I161" s="211">
        <v>8</v>
      </c>
      <c r="J161" s="211">
        <v>1</v>
      </c>
      <c r="K161" s="211">
        <v>1</v>
      </c>
      <c r="L161" s="211"/>
      <c r="M161" s="211"/>
      <c r="N161" s="155"/>
      <c r="O161" s="43">
        <v>8</v>
      </c>
    </row>
    <row r="162" spans="1:19" s="43" customFormat="1" x14ac:dyDescent="0.25">
      <c r="A162" s="214"/>
      <c r="B162" s="221"/>
      <c r="C162" s="214" t="s">
        <v>5</v>
      </c>
      <c r="D162" s="176">
        <f>SUM(I162:N162)</f>
        <v>7</v>
      </c>
      <c r="E162" s="175">
        <v>0.65</v>
      </c>
      <c r="F162" s="174">
        <f>E162*1000</f>
        <v>650</v>
      </c>
      <c r="G162" s="174">
        <f t="shared" si="12"/>
        <v>4550</v>
      </c>
      <c r="H162" s="174">
        <f t="shared" si="13"/>
        <v>54600</v>
      </c>
      <c r="I162" s="211">
        <v>2</v>
      </c>
      <c r="J162" s="212">
        <v>1</v>
      </c>
      <c r="K162" s="211"/>
      <c r="L162" s="211"/>
      <c r="M162" s="211">
        <v>2</v>
      </c>
      <c r="N162" s="155">
        <v>2</v>
      </c>
      <c r="O162" s="43">
        <v>4</v>
      </c>
    </row>
    <row r="163" spans="1:19" s="43" customFormat="1" x14ac:dyDescent="0.25">
      <c r="A163" s="214" t="s">
        <v>226</v>
      </c>
      <c r="B163" s="221"/>
      <c r="C163" s="214" t="s">
        <v>228</v>
      </c>
      <c r="D163" s="176">
        <v>2</v>
      </c>
      <c r="E163" s="175">
        <v>1.3</v>
      </c>
      <c r="F163" s="174">
        <f>E163*1000</f>
        <v>1300</v>
      </c>
      <c r="G163" s="174">
        <f t="shared" si="12"/>
        <v>2600</v>
      </c>
      <c r="H163" s="174">
        <f t="shared" si="13"/>
        <v>31200</v>
      </c>
      <c r="I163" s="211"/>
      <c r="J163" s="212"/>
      <c r="K163" s="211"/>
      <c r="L163" s="211"/>
      <c r="M163" s="211"/>
      <c r="N163" s="155"/>
    </row>
    <row r="164" spans="1:19" s="43" customFormat="1" x14ac:dyDescent="0.25">
      <c r="A164" s="214" t="s">
        <v>226</v>
      </c>
      <c r="B164" s="221"/>
      <c r="C164" s="214" t="s">
        <v>225</v>
      </c>
      <c r="D164" s="176">
        <v>12</v>
      </c>
      <c r="E164" s="175">
        <v>1.1499999999999999</v>
      </c>
      <c r="F164" s="174">
        <f>E164*1000</f>
        <v>1150</v>
      </c>
      <c r="G164" s="174">
        <f t="shared" si="12"/>
        <v>13800</v>
      </c>
      <c r="H164" s="174">
        <f t="shared" si="13"/>
        <v>165600</v>
      </c>
      <c r="I164" s="211"/>
      <c r="J164" s="212"/>
      <c r="K164" s="211"/>
      <c r="L164" s="211"/>
      <c r="M164" s="211"/>
      <c r="N164" s="155"/>
    </row>
    <row r="165" spans="1:19" s="41" customFormat="1" ht="22.5" customHeight="1" x14ac:dyDescent="0.25">
      <c r="A165" s="216"/>
      <c r="B165" s="171" t="s">
        <v>198</v>
      </c>
      <c r="C165" s="215" t="s">
        <v>212</v>
      </c>
      <c r="D165" s="171">
        <f>SUM(D166:D172)</f>
        <v>46</v>
      </c>
      <c r="E165" s="171"/>
      <c r="F165" s="171"/>
      <c r="G165" s="170">
        <f>SUM(G166:G172)</f>
        <v>42900</v>
      </c>
      <c r="H165" s="170">
        <f>SUM(H166:H172)</f>
        <v>514800</v>
      </c>
      <c r="I165" s="211"/>
      <c r="J165" s="211"/>
      <c r="K165" s="211"/>
      <c r="L165" s="211"/>
      <c r="M165" s="211"/>
      <c r="N165" s="155"/>
    </row>
    <row r="166" spans="1:19" s="43" customFormat="1" hidden="1" x14ac:dyDescent="0.25">
      <c r="A166" s="169" t="s">
        <v>224</v>
      </c>
      <c r="B166" s="213"/>
      <c r="C166" s="211" t="s">
        <v>235</v>
      </c>
      <c r="D166" s="176">
        <v>0</v>
      </c>
      <c r="E166" s="175">
        <v>1.1499999999999999</v>
      </c>
      <c r="F166" s="174">
        <f>E166*1000</f>
        <v>1150</v>
      </c>
      <c r="G166" s="174">
        <f t="shared" ref="G166:G172" si="14">D166*F166</f>
        <v>0</v>
      </c>
      <c r="H166" s="174">
        <f t="shared" ref="H166:H172" si="15">G166*12</f>
        <v>0</v>
      </c>
      <c r="I166" s="211"/>
      <c r="J166" s="211"/>
      <c r="K166" s="211"/>
      <c r="L166" s="211"/>
      <c r="M166" s="211"/>
      <c r="N166" s="155"/>
    </row>
    <row r="167" spans="1:19" s="43" customFormat="1" hidden="1" x14ac:dyDescent="0.25">
      <c r="A167" s="169" t="s">
        <v>224</v>
      </c>
      <c r="B167" s="213"/>
      <c r="C167" s="211" t="s">
        <v>13</v>
      </c>
      <c r="D167" s="176">
        <v>0</v>
      </c>
      <c r="E167" s="175">
        <v>0.8</v>
      </c>
      <c r="F167" s="174">
        <v>800</v>
      </c>
      <c r="G167" s="174">
        <f t="shared" si="14"/>
        <v>0</v>
      </c>
      <c r="H167" s="174">
        <f t="shared" si="15"/>
        <v>0</v>
      </c>
      <c r="I167" s="211"/>
      <c r="J167" s="211"/>
      <c r="K167" s="211"/>
      <c r="L167" s="211"/>
      <c r="M167" s="211"/>
      <c r="N167" s="155"/>
      <c r="Q167" s="43">
        <v>1</v>
      </c>
    </row>
    <row r="168" spans="1:19" s="43" customFormat="1" x14ac:dyDescent="0.25">
      <c r="A168" s="211"/>
      <c r="B168" s="213"/>
      <c r="C168" s="211" t="s">
        <v>3</v>
      </c>
      <c r="D168" s="176">
        <f>SUM(I168:N168)</f>
        <v>5</v>
      </c>
      <c r="E168" s="175">
        <v>0.85</v>
      </c>
      <c r="F168" s="174">
        <f>E168*1000</f>
        <v>850</v>
      </c>
      <c r="G168" s="174">
        <f t="shared" si="14"/>
        <v>4250</v>
      </c>
      <c r="H168" s="174">
        <f t="shared" si="15"/>
        <v>51000</v>
      </c>
      <c r="I168" s="218">
        <v>3</v>
      </c>
      <c r="J168" s="218">
        <v>2</v>
      </c>
      <c r="K168" s="218"/>
      <c r="L168" s="218"/>
      <c r="M168" s="218"/>
      <c r="N168" s="155"/>
    </row>
    <row r="169" spans="1:19" s="43" customFormat="1" x14ac:dyDescent="0.25">
      <c r="A169" s="211"/>
      <c r="B169" s="213"/>
      <c r="C169" s="211" t="s">
        <v>4</v>
      </c>
      <c r="D169" s="176">
        <f>SUM(I169:N169)</f>
        <v>12</v>
      </c>
      <c r="E169" s="175">
        <v>0.75</v>
      </c>
      <c r="F169" s="174">
        <f>E169*1000</f>
        <v>750</v>
      </c>
      <c r="G169" s="174">
        <f t="shared" si="14"/>
        <v>9000</v>
      </c>
      <c r="H169" s="174">
        <f t="shared" si="15"/>
        <v>108000</v>
      </c>
      <c r="I169" s="220">
        <v>8</v>
      </c>
      <c r="J169" s="218">
        <v>2</v>
      </c>
      <c r="K169" s="218">
        <v>2</v>
      </c>
      <c r="L169" s="218"/>
      <c r="M169" s="218"/>
      <c r="N169" s="155"/>
      <c r="O169" s="43">
        <v>4</v>
      </c>
    </row>
    <row r="170" spans="1:19" s="43" customFormat="1" x14ac:dyDescent="0.25">
      <c r="A170" s="211"/>
      <c r="B170" s="213"/>
      <c r="C170" s="211" t="s">
        <v>5</v>
      </c>
      <c r="D170" s="176">
        <f>SUM(I170:N170)</f>
        <v>8</v>
      </c>
      <c r="E170" s="175">
        <v>0.65</v>
      </c>
      <c r="F170" s="174">
        <f>E170*1000</f>
        <v>650</v>
      </c>
      <c r="G170" s="174">
        <f t="shared" si="14"/>
        <v>5200</v>
      </c>
      <c r="H170" s="174">
        <f t="shared" si="15"/>
        <v>62400</v>
      </c>
      <c r="I170" s="218">
        <v>2</v>
      </c>
      <c r="J170" s="219">
        <v>1</v>
      </c>
      <c r="K170" s="218"/>
      <c r="L170" s="218"/>
      <c r="M170" s="218">
        <v>3</v>
      </c>
      <c r="N170" s="155">
        <v>2</v>
      </c>
      <c r="O170" s="43">
        <v>3</v>
      </c>
      <c r="S170" s="217"/>
    </row>
    <row r="171" spans="1:19" s="43" customFormat="1" x14ac:dyDescent="0.25">
      <c r="A171" s="211" t="s">
        <v>226</v>
      </c>
      <c r="B171" s="213"/>
      <c r="C171" s="214" t="s">
        <v>228</v>
      </c>
      <c r="D171" s="176">
        <v>2</v>
      </c>
      <c r="E171" s="175">
        <v>1.3</v>
      </c>
      <c r="F171" s="174">
        <f>E171*1000</f>
        <v>1300</v>
      </c>
      <c r="G171" s="174">
        <f t="shared" si="14"/>
        <v>2600</v>
      </c>
      <c r="H171" s="174">
        <f t="shared" si="15"/>
        <v>31200</v>
      </c>
      <c r="I171" s="218"/>
      <c r="J171" s="219"/>
      <c r="K171" s="218"/>
      <c r="L171" s="218"/>
      <c r="M171" s="218"/>
      <c r="N171" s="155"/>
      <c r="O171" s="217"/>
    </row>
    <row r="172" spans="1:19" s="43" customFormat="1" x14ac:dyDescent="0.25">
      <c r="A172" s="211" t="s">
        <v>226</v>
      </c>
      <c r="B172" s="213"/>
      <c r="C172" s="214" t="s">
        <v>225</v>
      </c>
      <c r="D172" s="176">
        <v>19</v>
      </c>
      <c r="E172" s="175">
        <v>1.1499999999999999</v>
      </c>
      <c r="F172" s="174">
        <f>E172*1000</f>
        <v>1150</v>
      </c>
      <c r="G172" s="174">
        <f t="shared" si="14"/>
        <v>21850</v>
      </c>
      <c r="H172" s="174">
        <f t="shared" si="15"/>
        <v>262200</v>
      </c>
      <c r="I172" s="218"/>
      <c r="J172" s="219"/>
      <c r="K172" s="218"/>
      <c r="L172" s="218"/>
      <c r="M172" s="218"/>
      <c r="N172" s="155"/>
      <c r="O172" s="217"/>
    </row>
    <row r="173" spans="1:19" s="41" customFormat="1" ht="17.25" customHeight="1" x14ac:dyDescent="0.25">
      <c r="A173" s="216"/>
      <c r="B173" s="171" t="s">
        <v>199</v>
      </c>
      <c r="C173" s="215" t="s">
        <v>211</v>
      </c>
      <c r="D173" s="171">
        <f>SUM(D174:D181)</f>
        <v>47</v>
      </c>
      <c r="E173" s="171"/>
      <c r="F173" s="171"/>
      <c r="G173" s="170">
        <f>SUM(G174:G181)</f>
        <v>43800</v>
      </c>
      <c r="H173" s="170">
        <f>SUM(H174:H181)</f>
        <v>525600</v>
      </c>
      <c r="I173" s="211"/>
      <c r="J173" s="211"/>
      <c r="K173" s="211"/>
      <c r="L173" s="211"/>
      <c r="M173" s="211"/>
      <c r="N173" s="155"/>
    </row>
    <row r="174" spans="1:19" s="43" customFormat="1" hidden="1" x14ac:dyDescent="0.25">
      <c r="A174" s="169" t="s">
        <v>224</v>
      </c>
      <c r="B174" s="213"/>
      <c r="C174" s="211" t="s">
        <v>235</v>
      </c>
      <c r="D174" s="176">
        <v>0</v>
      </c>
      <c r="E174" s="175">
        <v>1.1499999999999999</v>
      </c>
      <c r="F174" s="174">
        <f>E174*1000</f>
        <v>1150</v>
      </c>
      <c r="G174" s="174">
        <f t="shared" ref="G174:G181" si="16">D174*F174</f>
        <v>0</v>
      </c>
      <c r="H174" s="174">
        <f t="shared" ref="H174:H181" si="17">G174*12</f>
        <v>0</v>
      </c>
      <c r="I174" s="211"/>
      <c r="J174" s="211"/>
      <c r="K174" s="211"/>
      <c r="L174" s="211"/>
      <c r="M174" s="211"/>
      <c r="N174" s="155"/>
    </row>
    <row r="175" spans="1:19" s="43" customFormat="1" hidden="1" x14ac:dyDescent="0.25">
      <c r="A175" s="169" t="s">
        <v>224</v>
      </c>
      <c r="B175" s="213"/>
      <c r="C175" s="211" t="s">
        <v>13</v>
      </c>
      <c r="D175" s="176">
        <v>0</v>
      </c>
      <c r="E175" s="175">
        <v>0.8</v>
      </c>
      <c r="F175" s="174">
        <v>800</v>
      </c>
      <c r="G175" s="174">
        <f t="shared" si="16"/>
        <v>0</v>
      </c>
      <c r="H175" s="174">
        <f t="shared" si="17"/>
        <v>0</v>
      </c>
      <c r="I175" s="211"/>
      <c r="J175" s="211"/>
      <c r="K175" s="211"/>
      <c r="L175" s="211"/>
      <c r="M175" s="211"/>
      <c r="N175" s="155"/>
      <c r="Q175" s="43">
        <v>1</v>
      </c>
    </row>
    <row r="176" spans="1:19" s="43" customFormat="1" x14ac:dyDescent="0.25">
      <c r="A176" s="211"/>
      <c r="B176" s="213"/>
      <c r="C176" s="211" t="s">
        <v>3</v>
      </c>
      <c r="D176" s="176">
        <f>SUM(I176:N176)</f>
        <v>6</v>
      </c>
      <c r="E176" s="175">
        <v>0.85</v>
      </c>
      <c r="F176" s="174">
        <f t="shared" ref="F176:F181" si="18">E176*1000</f>
        <v>850</v>
      </c>
      <c r="G176" s="174">
        <f t="shared" si="16"/>
        <v>5100</v>
      </c>
      <c r="H176" s="174">
        <f t="shared" si="17"/>
        <v>61200</v>
      </c>
      <c r="I176" s="211">
        <v>3</v>
      </c>
      <c r="J176" s="211">
        <v>2</v>
      </c>
      <c r="K176" s="211">
        <v>1</v>
      </c>
      <c r="L176" s="211"/>
      <c r="M176" s="211"/>
      <c r="N176" s="155"/>
      <c r="O176" s="43">
        <v>1</v>
      </c>
    </row>
    <row r="177" spans="1:17" s="43" customFormat="1" x14ac:dyDescent="0.25">
      <c r="A177" s="211"/>
      <c r="B177" s="213"/>
      <c r="C177" s="211" t="s">
        <v>4</v>
      </c>
      <c r="D177" s="176">
        <f>SUM(I177:N177)</f>
        <v>11</v>
      </c>
      <c r="E177" s="175">
        <v>0.75</v>
      </c>
      <c r="F177" s="174">
        <f t="shared" si="18"/>
        <v>750</v>
      </c>
      <c r="G177" s="174">
        <f t="shared" si="16"/>
        <v>8250</v>
      </c>
      <c r="H177" s="174">
        <f t="shared" si="17"/>
        <v>99000</v>
      </c>
      <c r="I177" s="211">
        <v>8</v>
      </c>
      <c r="J177" s="211">
        <v>2</v>
      </c>
      <c r="K177" s="211">
        <v>1</v>
      </c>
      <c r="L177" s="211"/>
      <c r="M177" s="211"/>
      <c r="N177" s="155"/>
      <c r="O177" s="43">
        <v>9</v>
      </c>
    </row>
    <row r="178" spans="1:17" s="43" customFormat="1" x14ac:dyDescent="0.25">
      <c r="A178" s="211"/>
      <c r="B178" s="213"/>
      <c r="C178" s="211" t="s">
        <v>5</v>
      </c>
      <c r="D178" s="176">
        <f>SUM(I178:N178)</f>
        <v>8</v>
      </c>
      <c r="E178" s="175">
        <v>0.65</v>
      </c>
      <c r="F178" s="174">
        <f t="shared" si="18"/>
        <v>650</v>
      </c>
      <c r="G178" s="174">
        <f t="shared" si="16"/>
        <v>5200</v>
      </c>
      <c r="H178" s="174">
        <f t="shared" si="17"/>
        <v>62400</v>
      </c>
      <c r="I178" s="211">
        <v>2</v>
      </c>
      <c r="J178" s="212">
        <v>1</v>
      </c>
      <c r="K178" s="211"/>
      <c r="L178" s="211"/>
      <c r="M178" s="211">
        <v>3</v>
      </c>
      <c r="N178" s="155">
        <v>2</v>
      </c>
      <c r="O178" s="43">
        <v>6</v>
      </c>
    </row>
    <row r="179" spans="1:17" s="43" customFormat="1" x14ac:dyDescent="0.25">
      <c r="A179" s="211" t="s">
        <v>226</v>
      </c>
      <c r="B179" s="213"/>
      <c r="C179" s="214" t="s">
        <v>228</v>
      </c>
      <c r="D179" s="176">
        <v>2</v>
      </c>
      <c r="E179" s="175">
        <v>1.3</v>
      </c>
      <c r="F179" s="174">
        <f t="shared" si="18"/>
        <v>1300</v>
      </c>
      <c r="G179" s="174">
        <f t="shared" si="16"/>
        <v>2600</v>
      </c>
      <c r="H179" s="174">
        <f t="shared" si="17"/>
        <v>31200</v>
      </c>
      <c r="I179" s="211"/>
      <c r="J179" s="212"/>
      <c r="K179" s="211"/>
      <c r="L179" s="211"/>
      <c r="M179" s="211"/>
      <c r="N179" s="155"/>
    </row>
    <row r="180" spans="1:17" s="43" customFormat="1" x14ac:dyDescent="0.25">
      <c r="A180" s="211" t="s">
        <v>226</v>
      </c>
      <c r="B180" s="213"/>
      <c r="C180" s="214" t="s">
        <v>225</v>
      </c>
      <c r="D180" s="176">
        <v>19</v>
      </c>
      <c r="E180" s="175">
        <v>1.1499999999999999</v>
      </c>
      <c r="F180" s="174">
        <f t="shared" si="18"/>
        <v>1150</v>
      </c>
      <c r="G180" s="174">
        <f t="shared" si="16"/>
        <v>21850</v>
      </c>
      <c r="H180" s="174">
        <f t="shared" si="17"/>
        <v>262200</v>
      </c>
      <c r="I180" s="211"/>
      <c r="J180" s="212"/>
      <c r="K180" s="211"/>
      <c r="L180" s="211"/>
      <c r="M180" s="211"/>
      <c r="N180" s="155"/>
    </row>
    <row r="181" spans="1:17" s="43" customFormat="1" x14ac:dyDescent="0.25">
      <c r="A181" s="211" t="s">
        <v>226</v>
      </c>
      <c r="B181" s="213"/>
      <c r="C181" s="211" t="s">
        <v>227</v>
      </c>
      <c r="D181" s="176">
        <v>1</v>
      </c>
      <c r="E181" s="175">
        <v>0.8</v>
      </c>
      <c r="F181" s="174">
        <f t="shared" si="18"/>
        <v>800</v>
      </c>
      <c r="G181" s="174">
        <f t="shared" si="16"/>
        <v>800</v>
      </c>
      <c r="H181" s="174">
        <f t="shared" si="17"/>
        <v>9600</v>
      </c>
      <c r="I181" s="211"/>
      <c r="J181" s="212"/>
      <c r="K181" s="211"/>
      <c r="L181" s="211"/>
      <c r="M181" s="211"/>
      <c r="N181" s="155"/>
    </row>
    <row r="182" spans="1:17" s="41" customFormat="1" x14ac:dyDescent="0.25">
      <c r="A182" s="216"/>
      <c r="B182" s="171" t="s">
        <v>200</v>
      </c>
      <c r="C182" s="215" t="s">
        <v>213</v>
      </c>
      <c r="D182" s="171">
        <f>SUM(D183:D189)</f>
        <v>26</v>
      </c>
      <c r="E182" s="171"/>
      <c r="F182" s="171"/>
      <c r="G182" s="185">
        <f>SUM(G183:G189)</f>
        <v>23450</v>
      </c>
      <c r="H182" s="185">
        <f>SUM(H183:H189)</f>
        <v>281400</v>
      </c>
      <c r="I182" s="211"/>
      <c r="J182" s="211"/>
      <c r="K182" s="211"/>
      <c r="L182" s="211"/>
      <c r="M182" s="211"/>
      <c r="N182" s="155"/>
    </row>
    <row r="183" spans="1:17" s="43" customFormat="1" hidden="1" x14ac:dyDescent="0.25">
      <c r="A183" s="169" t="s">
        <v>224</v>
      </c>
      <c r="B183" s="213"/>
      <c r="C183" s="211" t="s">
        <v>235</v>
      </c>
      <c r="D183" s="176">
        <v>0</v>
      </c>
      <c r="E183" s="175">
        <v>1.1499999999999999</v>
      </c>
      <c r="F183" s="174">
        <f>E183*1000</f>
        <v>1150</v>
      </c>
      <c r="G183" s="174">
        <f t="shared" ref="G183:G189" si="19">D183*F183</f>
        <v>0</v>
      </c>
      <c r="H183" s="174">
        <f t="shared" ref="H183:H189" si="20">G183*12</f>
        <v>0</v>
      </c>
      <c r="I183" s="211"/>
      <c r="J183" s="211"/>
      <c r="K183" s="211"/>
      <c r="L183" s="211"/>
      <c r="M183" s="211"/>
      <c r="N183" s="155"/>
    </row>
    <row r="184" spans="1:17" s="43" customFormat="1" hidden="1" x14ac:dyDescent="0.25">
      <c r="A184" s="169" t="s">
        <v>224</v>
      </c>
      <c r="B184" s="213"/>
      <c r="C184" s="211" t="s">
        <v>13</v>
      </c>
      <c r="D184" s="176">
        <v>0</v>
      </c>
      <c r="E184" s="175">
        <v>0.8</v>
      </c>
      <c r="F184" s="174">
        <v>800</v>
      </c>
      <c r="G184" s="174">
        <f t="shared" si="19"/>
        <v>0</v>
      </c>
      <c r="H184" s="174">
        <f t="shared" si="20"/>
        <v>0</v>
      </c>
      <c r="I184" s="211"/>
      <c r="J184" s="211"/>
      <c r="K184" s="211"/>
      <c r="L184" s="211"/>
      <c r="M184" s="211"/>
      <c r="N184" s="155"/>
      <c r="Q184" s="43">
        <v>1</v>
      </c>
    </row>
    <row r="185" spans="1:17" s="43" customFormat="1" x14ac:dyDescent="0.25">
      <c r="A185" s="211"/>
      <c r="B185" s="213"/>
      <c r="C185" s="211" t="s">
        <v>3</v>
      </c>
      <c r="D185" s="176">
        <f>SUM(I185:N185)</f>
        <v>4</v>
      </c>
      <c r="E185" s="175">
        <v>0.85</v>
      </c>
      <c r="F185" s="174">
        <f>E185*1000</f>
        <v>850</v>
      </c>
      <c r="G185" s="174">
        <f t="shared" si="19"/>
        <v>3400</v>
      </c>
      <c r="H185" s="174">
        <f t="shared" si="20"/>
        <v>40800</v>
      </c>
      <c r="I185" s="211">
        <v>2</v>
      </c>
      <c r="J185" s="211">
        <v>1</v>
      </c>
      <c r="K185" s="211">
        <v>1</v>
      </c>
      <c r="L185" s="211"/>
      <c r="M185" s="211"/>
      <c r="N185" s="155"/>
      <c r="O185" s="43">
        <v>1</v>
      </c>
    </row>
    <row r="186" spans="1:17" s="43" customFormat="1" x14ac:dyDescent="0.25">
      <c r="A186" s="211"/>
      <c r="B186" s="213"/>
      <c r="C186" s="211" t="s">
        <v>9</v>
      </c>
      <c r="D186" s="176">
        <f>SUM(I186:N186)</f>
        <v>6</v>
      </c>
      <c r="E186" s="175">
        <v>0.75</v>
      </c>
      <c r="F186" s="174">
        <f>E186*1000</f>
        <v>750</v>
      </c>
      <c r="G186" s="174">
        <f t="shared" si="19"/>
        <v>4500</v>
      </c>
      <c r="H186" s="174">
        <f t="shared" si="20"/>
        <v>54000</v>
      </c>
      <c r="I186" s="211">
        <v>4</v>
      </c>
      <c r="J186" s="211">
        <v>1</v>
      </c>
      <c r="K186" s="211">
        <v>1</v>
      </c>
      <c r="L186" s="211"/>
      <c r="M186" s="211"/>
      <c r="N186" s="155"/>
      <c r="O186" s="43">
        <v>9</v>
      </c>
    </row>
    <row r="187" spans="1:17" s="43" customFormat="1" x14ac:dyDescent="0.25">
      <c r="A187" s="211"/>
      <c r="B187" s="213"/>
      <c r="C187" s="211" t="s">
        <v>5</v>
      </c>
      <c r="D187" s="176">
        <f>SUM(I187:N187)</f>
        <v>6</v>
      </c>
      <c r="E187" s="175">
        <v>0.65</v>
      </c>
      <c r="F187" s="174">
        <f>E187*1000</f>
        <v>650</v>
      </c>
      <c r="G187" s="174">
        <f t="shared" si="19"/>
        <v>3900</v>
      </c>
      <c r="H187" s="174">
        <f t="shared" si="20"/>
        <v>46800</v>
      </c>
      <c r="I187" s="211">
        <v>1</v>
      </c>
      <c r="J187" s="212">
        <v>1</v>
      </c>
      <c r="K187" s="211"/>
      <c r="L187" s="211"/>
      <c r="M187" s="211">
        <v>2</v>
      </c>
      <c r="N187" s="155">
        <v>2</v>
      </c>
      <c r="O187" s="43">
        <v>4</v>
      </c>
    </row>
    <row r="188" spans="1:17" s="43" customFormat="1" x14ac:dyDescent="0.25">
      <c r="A188" s="211" t="s">
        <v>226</v>
      </c>
      <c r="B188" s="213"/>
      <c r="C188" s="214" t="s">
        <v>228</v>
      </c>
      <c r="D188" s="176">
        <v>1</v>
      </c>
      <c r="E188" s="175">
        <v>1.3</v>
      </c>
      <c r="F188" s="174">
        <f>E188*1000</f>
        <v>1300</v>
      </c>
      <c r="G188" s="174">
        <f t="shared" si="19"/>
        <v>1300</v>
      </c>
      <c r="H188" s="174">
        <f t="shared" si="20"/>
        <v>15600</v>
      </c>
      <c r="I188" s="211"/>
      <c r="J188" s="212"/>
      <c r="K188" s="211"/>
      <c r="L188" s="211"/>
      <c r="M188" s="211"/>
      <c r="N188" s="155"/>
    </row>
    <row r="189" spans="1:17" s="43" customFormat="1" x14ac:dyDescent="0.25">
      <c r="A189" s="211" t="s">
        <v>226</v>
      </c>
      <c r="B189" s="213"/>
      <c r="C189" s="214" t="s">
        <v>225</v>
      </c>
      <c r="D189" s="176">
        <v>9</v>
      </c>
      <c r="E189" s="175">
        <v>1.1499999999999999</v>
      </c>
      <c r="F189" s="174">
        <f>E189*1000</f>
        <v>1150</v>
      </c>
      <c r="G189" s="174">
        <f t="shared" si="19"/>
        <v>10350</v>
      </c>
      <c r="H189" s="174">
        <f t="shared" si="20"/>
        <v>124200</v>
      </c>
      <c r="I189" s="211"/>
      <c r="J189" s="212"/>
      <c r="K189" s="211"/>
      <c r="L189" s="211"/>
      <c r="M189" s="211"/>
      <c r="N189" s="155"/>
    </row>
    <row r="190" spans="1:17" s="41" customFormat="1" x14ac:dyDescent="0.25">
      <c r="A190" s="216"/>
      <c r="B190" s="171" t="s">
        <v>201</v>
      </c>
      <c r="C190" s="215" t="s">
        <v>214</v>
      </c>
      <c r="D190" s="171">
        <f>SUM(D191:D198)</f>
        <v>27</v>
      </c>
      <c r="E190" s="171"/>
      <c r="F190" s="171"/>
      <c r="G190" s="185">
        <f>SUM(G191:G198)</f>
        <v>24400</v>
      </c>
      <c r="H190" s="185">
        <f>SUM(H191:H198)</f>
        <v>292800</v>
      </c>
      <c r="I190" s="211"/>
      <c r="J190" s="211"/>
      <c r="K190" s="211"/>
      <c r="L190" s="211"/>
      <c r="M190" s="211"/>
      <c r="N190" s="155"/>
    </row>
    <row r="191" spans="1:17" s="43" customFormat="1" hidden="1" x14ac:dyDescent="0.25">
      <c r="A191" s="169" t="s">
        <v>224</v>
      </c>
      <c r="B191" s="213"/>
      <c r="C191" s="211" t="s">
        <v>235</v>
      </c>
      <c r="D191" s="176">
        <v>0</v>
      </c>
      <c r="E191" s="175">
        <v>1.1499999999999999</v>
      </c>
      <c r="F191" s="174">
        <f>E191*1000</f>
        <v>1150</v>
      </c>
      <c r="G191" s="174">
        <f t="shared" ref="G191:G198" si="21">D191*F191</f>
        <v>0</v>
      </c>
      <c r="H191" s="174">
        <f t="shared" ref="H191:H198" si="22">G191*12</f>
        <v>0</v>
      </c>
      <c r="I191" s="211"/>
      <c r="J191" s="211"/>
      <c r="K191" s="211"/>
      <c r="L191" s="211"/>
      <c r="M191" s="211"/>
      <c r="N191" s="155"/>
    </row>
    <row r="192" spans="1:17" s="43" customFormat="1" hidden="1" x14ac:dyDescent="0.25">
      <c r="A192" s="169" t="s">
        <v>224</v>
      </c>
      <c r="B192" s="213"/>
      <c r="C192" s="211" t="s">
        <v>13</v>
      </c>
      <c r="D192" s="176">
        <v>0</v>
      </c>
      <c r="E192" s="175">
        <v>0.8</v>
      </c>
      <c r="F192" s="174">
        <v>800</v>
      </c>
      <c r="G192" s="174">
        <f t="shared" si="21"/>
        <v>0</v>
      </c>
      <c r="H192" s="174">
        <f t="shared" si="22"/>
        <v>0</v>
      </c>
      <c r="I192" s="211"/>
      <c r="J192" s="211"/>
      <c r="K192" s="211"/>
      <c r="L192" s="211"/>
      <c r="M192" s="211"/>
      <c r="N192" s="155"/>
      <c r="Q192" s="43">
        <v>1</v>
      </c>
    </row>
    <row r="193" spans="1:18" s="43" customFormat="1" x14ac:dyDescent="0.25">
      <c r="A193" s="211"/>
      <c r="B193" s="213"/>
      <c r="C193" s="211" t="s">
        <v>3</v>
      </c>
      <c r="D193" s="176">
        <f>SUM(I193:N193)</f>
        <v>4</v>
      </c>
      <c r="E193" s="175">
        <v>0.85</v>
      </c>
      <c r="F193" s="174">
        <f t="shared" ref="F193:F198" si="23">E193*1000</f>
        <v>850</v>
      </c>
      <c r="G193" s="174">
        <f t="shared" si="21"/>
        <v>3400</v>
      </c>
      <c r="H193" s="174">
        <f t="shared" si="22"/>
        <v>40800</v>
      </c>
      <c r="I193" s="211">
        <v>2</v>
      </c>
      <c r="J193" s="211">
        <v>1</v>
      </c>
      <c r="K193" s="211">
        <v>1</v>
      </c>
      <c r="L193" s="211"/>
      <c r="M193" s="211"/>
      <c r="N193" s="155"/>
      <c r="R193" s="43">
        <v>1</v>
      </c>
    </row>
    <row r="194" spans="1:18" s="43" customFormat="1" x14ac:dyDescent="0.25">
      <c r="A194" s="211"/>
      <c r="B194" s="213"/>
      <c r="C194" s="211" t="s">
        <v>4</v>
      </c>
      <c r="D194" s="176">
        <f>SUM(I194:N194)</f>
        <v>6</v>
      </c>
      <c r="E194" s="175">
        <v>0.75</v>
      </c>
      <c r="F194" s="174">
        <f t="shared" si="23"/>
        <v>750</v>
      </c>
      <c r="G194" s="174">
        <f t="shared" si="21"/>
        <v>4500</v>
      </c>
      <c r="H194" s="174">
        <f t="shared" si="22"/>
        <v>54000</v>
      </c>
      <c r="I194" s="211">
        <v>4</v>
      </c>
      <c r="J194" s="211">
        <v>1</v>
      </c>
      <c r="K194" s="211">
        <v>1</v>
      </c>
      <c r="L194" s="211"/>
      <c r="M194" s="211"/>
      <c r="N194" s="155"/>
      <c r="O194" s="43">
        <v>4</v>
      </c>
    </row>
    <row r="195" spans="1:18" s="43" customFormat="1" x14ac:dyDescent="0.25">
      <c r="A195" s="211"/>
      <c r="B195" s="213"/>
      <c r="C195" s="211" t="s">
        <v>5</v>
      </c>
      <c r="D195" s="176">
        <f>SUM(I195:N195)</f>
        <v>6</v>
      </c>
      <c r="E195" s="175">
        <v>0.65</v>
      </c>
      <c r="F195" s="174">
        <f t="shared" si="23"/>
        <v>650</v>
      </c>
      <c r="G195" s="174">
        <f t="shared" si="21"/>
        <v>3900</v>
      </c>
      <c r="H195" s="174">
        <f t="shared" si="22"/>
        <v>46800</v>
      </c>
      <c r="I195" s="211">
        <v>1</v>
      </c>
      <c r="J195" s="212">
        <v>1</v>
      </c>
      <c r="K195" s="211"/>
      <c r="L195" s="211"/>
      <c r="M195" s="211">
        <v>2</v>
      </c>
      <c r="N195" s="155">
        <v>2</v>
      </c>
    </row>
    <row r="196" spans="1:18" s="43" customFormat="1" x14ac:dyDescent="0.25">
      <c r="A196" s="211" t="s">
        <v>226</v>
      </c>
      <c r="B196" s="213"/>
      <c r="C196" s="214" t="s">
        <v>228</v>
      </c>
      <c r="D196" s="176">
        <v>2</v>
      </c>
      <c r="E196" s="175">
        <v>1.3</v>
      </c>
      <c r="F196" s="174">
        <f t="shared" si="23"/>
        <v>1300</v>
      </c>
      <c r="G196" s="174">
        <f t="shared" si="21"/>
        <v>2600</v>
      </c>
      <c r="H196" s="174">
        <f t="shared" si="22"/>
        <v>31200</v>
      </c>
      <c r="I196" s="211"/>
      <c r="J196" s="212"/>
      <c r="K196" s="211"/>
      <c r="L196" s="211"/>
      <c r="M196" s="211"/>
      <c r="N196" s="155"/>
    </row>
    <row r="197" spans="1:18" s="43" customFormat="1" x14ac:dyDescent="0.25">
      <c r="A197" s="211" t="s">
        <v>226</v>
      </c>
      <c r="B197" s="213"/>
      <c r="C197" s="214" t="s">
        <v>225</v>
      </c>
      <c r="D197" s="176">
        <v>8</v>
      </c>
      <c r="E197" s="175">
        <v>1.1499999999999999</v>
      </c>
      <c r="F197" s="174">
        <f t="shared" si="23"/>
        <v>1150</v>
      </c>
      <c r="G197" s="174">
        <f t="shared" si="21"/>
        <v>9200</v>
      </c>
      <c r="H197" s="174">
        <f t="shared" si="22"/>
        <v>110400</v>
      </c>
      <c r="I197" s="211"/>
      <c r="J197" s="212"/>
      <c r="K197" s="211"/>
      <c r="L197" s="211"/>
      <c r="M197" s="211"/>
      <c r="N197" s="155"/>
    </row>
    <row r="198" spans="1:18" s="43" customFormat="1" x14ac:dyDescent="0.25">
      <c r="A198" s="211" t="s">
        <v>226</v>
      </c>
      <c r="B198" s="213"/>
      <c r="C198" s="211" t="s">
        <v>227</v>
      </c>
      <c r="D198" s="176">
        <v>1</v>
      </c>
      <c r="E198" s="175">
        <v>0.8</v>
      </c>
      <c r="F198" s="174">
        <f t="shared" si="23"/>
        <v>800</v>
      </c>
      <c r="G198" s="174">
        <f t="shared" si="21"/>
        <v>800</v>
      </c>
      <c r="H198" s="174">
        <f t="shared" si="22"/>
        <v>9600</v>
      </c>
      <c r="I198" s="211"/>
      <c r="J198" s="212"/>
      <c r="K198" s="211"/>
      <c r="L198" s="211"/>
      <c r="M198" s="211"/>
      <c r="N198" s="155"/>
    </row>
    <row r="199" spans="1:18" s="44" customFormat="1" ht="21" customHeight="1" x14ac:dyDescent="0.25">
      <c r="A199" s="210"/>
      <c r="B199" s="209"/>
      <c r="C199" s="208" t="s">
        <v>12</v>
      </c>
      <c r="D199" s="158">
        <f>D153+D157+D165++D173+D182+D190</f>
        <v>187</v>
      </c>
      <c r="E199" s="158"/>
      <c r="F199" s="207"/>
      <c r="G199" s="207">
        <f>G153+G157+G165++G173+G182+G190</f>
        <v>173600</v>
      </c>
      <c r="H199" s="207">
        <f>H153+H157+H165++H173+H182+H190</f>
        <v>2083200</v>
      </c>
      <c r="I199" s="206"/>
      <c r="J199" s="206"/>
      <c r="K199" s="206"/>
      <c r="L199" s="206"/>
      <c r="M199" s="206"/>
      <c r="N199" s="155"/>
    </row>
    <row r="200" spans="1:18" x14ac:dyDescent="0.25">
      <c r="A200" s="155"/>
      <c r="B200" s="178"/>
      <c r="C200" s="190"/>
      <c r="D200" s="205"/>
      <c r="E200" s="204"/>
      <c r="F200" s="203"/>
      <c r="G200" s="203"/>
      <c r="H200" s="202"/>
      <c r="I200" s="155"/>
      <c r="J200" s="155"/>
      <c r="K200" s="155"/>
      <c r="L200" s="155"/>
      <c r="M200" s="155"/>
      <c r="N200" s="155"/>
    </row>
    <row r="201" spans="1:18" ht="30.75" customHeight="1" x14ac:dyDescent="0.25">
      <c r="A201" s="155"/>
      <c r="B201" s="201"/>
      <c r="C201" s="200" t="s">
        <v>234</v>
      </c>
      <c r="D201" s="200"/>
      <c r="E201" s="200" t="s">
        <v>233</v>
      </c>
      <c r="F201" s="200"/>
      <c r="G201" s="200"/>
      <c r="H201" s="199"/>
      <c r="I201" s="155"/>
      <c r="J201" s="155"/>
      <c r="K201" s="155"/>
      <c r="L201" s="155"/>
      <c r="M201" s="155"/>
      <c r="N201" s="155"/>
    </row>
    <row r="202" spans="1:18" s="2" customFormat="1" ht="75" hidden="1" x14ac:dyDescent="0.25">
      <c r="A202" s="169" t="s">
        <v>224</v>
      </c>
      <c r="B202" s="198"/>
      <c r="C202" s="195" t="s">
        <v>174</v>
      </c>
      <c r="D202" s="197" t="s">
        <v>0</v>
      </c>
      <c r="E202" s="196" t="s">
        <v>175</v>
      </c>
      <c r="F202" s="195" t="s">
        <v>176</v>
      </c>
      <c r="G202" s="195" t="s">
        <v>177</v>
      </c>
      <c r="H202" s="195" t="s">
        <v>178</v>
      </c>
      <c r="I202" s="194"/>
      <c r="J202" s="194"/>
      <c r="K202" s="194"/>
      <c r="L202" s="194"/>
      <c r="M202" s="194"/>
      <c r="N202" s="193"/>
    </row>
    <row r="203" spans="1:18" s="114" customFormat="1" ht="39.75" customHeight="1" x14ac:dyDescent="0.25">
      <c r="A203" s="192"/>
      <c r="B203" s="173" t="s">
        <v>196</v>
      </c>
      <c r="C203" s="172" t="s">
        <v>82</v>
      </c>
      <c r="D203" s="171">
        <f>SUM(D204:D216)</f>
        <v>48</v>
      </c>
      <c r="E203" s="171"/>
      <c r="F203" s="170"/>
      <c r="G203" s="170">
        <f>SUM(G204:G216)</f>
        <v>44000</v>
      </c>
      <c r="H203" s="170">
        <f>SUM(H204:H216)</f>
        <v>528000</v>
      </c>
      <c r="I203" s="156"/>
      <c r="J203" s="156"/>
      <c r="K203" s="156"/>
      <c r="L203" s="156"/>
      <c r="M203" s="156"/>
      <c r="N203" s="155"/>
    </row>
    <row r="204" spans="1:18" s="115" customFormat="1" ht="15.75" x14ac:dyDescent="0.25">
      <c r="A204" s="156"/>
      <c r="B204" s="178"/>
      <c r="C204" s="190" t="s">
        <v>83</v>
      </c>
      <c r="D204" s="176">
        <v>1</v>
      </c>
      <c r="E204" s="175">
        <v>1.8</v>
      </c>
      <c r="F204" s="174">
        <f>E204*1000</f>
        <v>1800</v>
      </c>
      <c r="G204" s="174">
        <f t="shared" ref="G204:G216" si="24">F204*D204</f>
        <v>1800</v>
      </c>
      <c r="H204" s="174">
        <f t="shared" ref="H204:H216" si="25">G204*12</f>
        <v>21600</v>
      </c>
      <c r="I204" s="156"/>
      <c r="J204" s="156"/>
      <c r="K204" s="156"/>
      <c r="L204" s="156"/>
      <c r="M204" s="156"/>
      <c r="N204" s="155"/>
      <c r="P204" s="115">
        <v>7</v>
      </c>
    </row>
    <row r="205" spans="1:18" s="9" customFormat="1" x14ac:dyDescent="0.25">
      <c r="A205" s="169" t="s">
        <v>226</v>
      </c>
      <c r="B205" s="178"/>
      <c r="C205" s="177" t="s">
        <v>232</v>
      </c>
      <c r="D205" s="176">
        <v>1</v>
      </c>
      <c r="E205" s="175">
        <v>1.3</v>
      </c>
      <c r="F205" s="174">
        <v>1300</v>
      </c>
      <c r="G205" s="174">
        <f t="shared" si="24"/>
        <v>1300</v>
      </c>
      <c r="H205" s="174">
        <f t="shared" si="25"/>
        <v>15600</v>
      </c>
      <c r="I205" s="184"/>
      <c r="J205" s="184"/>
      <c r="K205" s="184"/>
      <c r="L205" s="184"/>
      <c r="M205" s="184"/>
      <c r="N205" s="155"/>
      <c r="O205" s="9">
        <v>3</v>
      </c>
    </row>
    <row r="206" spans="1:18" s="115" customFormat="1" ht="15.75" x14ac:dyDescent="0.25">
      <c r="A206" s="156"/>
      <c r="B206" s="178"/>
      <c r="C206" s="190" t="s">
        <v>84</v>
      </c>
      <c r="D206" s="176">
        <v>1</v>
      </c>
      <c r="E206" s="175">
        <v>0.85</v>
      </c>
      <c r="F206" s="174">
        <f>E206*1000</f>
        <v>850</v>
      </c>
      <c r="G206" s="174">
        <f t="shared" si="24"/>
        <v>850</v>
      </c>
      <c r="H206" s="174">
        <f t="shared" si="25"/>
        <v>10200</v>
      </c>
      <c r="I206" s="156"/>
      <c r="J206" s="156"/>
      <c r="K206" s="156"/>
      <c r="L206" s="156"/>
      <c r="M206" s="156"/>
      <c r="N206" s="155"/>
    </row>
    <row r="207" spans="1:18" s="115" customFormat="1" ht="15.75" x14ac:dyDescent="0.25">
      <c r="A207" s="156"/>
      <c r="B207" s="178"/>
      <c r="C207" s="177" t="s">
        <v>13</v>
      </c>
      <c r="D207" s="176">
        <f>1+1</f>
        <v>2</v>
      </c>
      <c r="E207" s="175">
        <v>0.8</v>
      </c>
      <c r="F207" s="174">
        <f>E207*1000</f>
        <v>800</v>
      </c>
      <c r="G207" s="174">
        <f t="shared" si="24"/>
        <v>1600</v>
      </c>
      <c r="H207" s="174">
        <f t="shared" si="25"/>
        <v>19200</v>
      </c>
      <c r="I207" s="156"/>
      <c r="J207" s="156"/>
      <c r="K207" s="156"/>
      <c r="L207" s="156"/>
      <c r="M207" s="156"/>
      <c r="N207" s="155"/>
      <c r="R207" s="115">
        <v>1</v>
      </c>
    </row>
    <row r="208" spans="1:18" s="9" customFormat="1" ht="15.75" hidden="1" customHeight="1" x14ac:dyDescent="0.25">
      <c r="A208" s="169" t="s">
        <v>224</v>
      </c>
      <c r="B208" s="178"/>
      <c r="C208" s="190" t="s">
        <v>86</v>
      </c>
      <c r="D208" s="176">
        <v>0</v>
      </c>
      <c r="E208" s="175">
        <v>0.8</v>
      </c>
      <c r="F208" s="174">
        <v>800</v>
      </c>
      <c r="G208" s="174">
        <f t="shared" si="24"/>
        <v>0</v>
      </c>
      <c r="H208" s="174">
        <f t="shared" si="25"/>
        <v>0</v>
      </c>
      <c r="I208" s="184"/>
      <c r="J208" s="184"/>
      <c r="K208" s="184"/>
      <c r="L208" s="184"/>
      <c r="M208" s="184"/>
      <c r="N208" s="155"/>
      <c r="O208" s="9">
        <v>1</v>
      </c>
    </row>
    <row r="209" spans="1:18" s="115" customFormat="1" ht="15.75" x14ac:dyDescent="0.25">
      <c r="A209" s="156"/>
      <c r="B209" s="178"/>
      <c r="C209" s="190" t="s">
        <v>14</v>
      </c>
      <c r="D209" s="176">
        <v>1</v>
      </c>
      <c r="E209" s="175">
        <v>0.9</v>
      </c>
      <c r="F209" s="174">
        <f t="shared" ref="F209:F216" si="26">E209*1000</f>
        <v>900</v>
      </c>
      <c r="G209" s="174">
        <f t="shared" si="24"/>
        <v>900</v>
      </c>
      <c r="H209" s="174">
        <f t="shared" si="25"/>
        <v>10800</v>
      </c>
      <c r="I209" s="156"/>
      <c r="J209" s="156"/>
      <c r="K209" s="156"/>
      <c r="L209" s="156"/>
      <c r="M209" s="156"/>
      <c r="N209" s="155"/>
    </row>
    <row r="210" spans="1:18" s="115" customFormat="1" ht="15.75" x14ac:dyDescent="0.25">
      <c r="A210" s="156"/>
      <c r="B210" s="178"/>
      <c r="C210" s="177" t="s">
        <v>3</v>
      </c>
      <c r="D210" s="176">
        <f>SUM(I210:N210)</f>
        <v>5</v>
      </c>
      <c r="E210" s="175">
        <v>0.85</v>
      </c>
      <c r="F210" s="174">
        <f t="shared" si="26"/>
        <v>850</v>
      </c>
      <c r="G210" s="174">
        <f t="shared" si="24"/>
        <v>4250</v>
      </c>
      <c r="H210" s="174">
        <f t="shared" si="25"/>
        <v>51000</v>
      </c>
      <c r="I210" s="156">
        <v>1</v>
      </c>
      <c r="J210" s="156">
        <v>1</v>
      </c>
      <c r="K210" s="156">
        <v>3</v>
      </c>
      <c r="L210" s="156"/>
      <c r="M210" s="156"/>
      <c r="N210" s="155"/>
      <c r="O210" s="115">
        <v>3</v>
      </c>
    </row>
    <row r="211" spans="1:18" s="115" customFormat="1" ht="15.75" x14ac:dyDescent="0.25">
      <c r="A211" s="156"/>
      <c r="B211" s="178"/>
      <c r="C211" s="177" t="s">
        <v>9</v>
      </c>
      <c r="D211" s="176">
        <f>SUM(I211:N211)</f>
        <v>6</v>
      </c>
      <c r="E211" s="175">
        <v>0.75</v>
      </c>
      <c r="F211" s="174">
        <f t="shared" si="26"/>
        <v>750</v>
      </c>
      <c r="G211" s="174">
        <f t="shared" si="24"/>
        <v>4500</v>
      </c>
      <c r="H211" s="174">
        <f t="shared" si="25"/>
        <v>54000</v>
      </c>
      <c r="I211" s="156">
        <v>2</v>
      </c>
      <c r="J211" s="156">
        <v>2</v>
      </c>
      <c r="K211" s="156">
        <v>2</v>
      </c>
      <c r="L211" s="156"/>
      <c r="M211" s="156"/>
      <c r="N211" s="155"/>
      <c r="O211" s="115">
        <v>8</v>
      </c>
    </row>
    <row r="212" spans="1:18" s="115" customFormat="1" ht="15.75" x14ac:dyDescent="0.25">
      <c r="A212" s="156"/>
      <c r="B212" s="178"/>
      <c r="C212" s="177" t="s">
        <v>10</v>
      </c>
      <c r="D212" s="176">
        <f>SUM(I212:N212)</f>
        <v>10</v>
      </c>
      <c r="E212" s="175">
        <v>0.65</v>
      </c>
      <c r="F212" s="174">
        <f t="shared" si="26"/>
        <v>650</v>
      </c>
      <c r="G212" s="174">
        <f t="shared" si="24"/>
        <v>6500</v>
      </c>
      <c r="H212" s="174">
        <f t="shared" si="25"/>
        <v>78000</v>
      </c>
      <c r="I212" s="156">
        <v>1</v>
      </c>
      <c r="J212" s="156"/>
      <c r="K212" s="156">
        <v>3</v>
      </c>
      <c r="L212" s="156">
        <v>3</v>
      </c>
      <c r="M212" s="156">
        <v>2</v>
      </c>
      <c r="N212" s="155">
        <v>1</v>
      </c>
      <c r="O212" s="115">
        <v>4</v>
      </c>
    </row>
    <row r="213" spans="1:18" s="115" customFormat="1" ht="15.75" x14ac:dyDescent="0.25">
      <c r="A213" s="169" t="s">
        <v>226</v>
      </c>
      <c r="B213" s="178"/>
      <c r="C213" s="177" t="s">
        <v>229</v>
      </c>
      <c r="D213" s="176">
        <v>1</v>
      </c>
      <c r="E213" s="175">
        <v>0.5</v>
      </c>
      <c r="F213" s="174">
        <f t="shared" si="26"/>
        <v>500</v>
      </c>
      <c r="G213" s="174">
        <f t="shared" si="24"/>
        <v>500</v>
      </c>
      <c r="H213" s="174">
        <f t="shared" si="25"/>
        <v>6000</v>
      </c>
      <c r="I213" s="156"/>
      <c r="J213" s="156"/>
      <c r="K213" s="156"/>
      <c r="L213" s="156"/>
      <c r="M213" s="156"/>
      <c r="N213" s="155"/>
    </row>
    <row r="214" spans="1:18" s="115" customFormat="1" ht="15.75" x14ac:dyDescent="0.25">
      <c r="A214" s="169" t="s">
        <v>226</v>
      </c>
      <c r="B214" s="178"/>
      <c r="C214" s="177" t="s">
        <v>228</v>
      </c>
      <c r="D214" s="176">
        <v>2</v>
      </c>
      <c r="E214" s="175">
        <v>1.3</v>
      </c>
      <c r="F214" s="174">
        <f t="shared" si="26"/>
        <v>1300</v>
      </c>
      <c r="G214" s="174">
        <f t="shared" si="24"/>
        <v>2600</v>
      </c>
      <c r="H214" s="174">
        <f t="shared" si="25"/>
        <v>31200</v>
      </c>
      <c r="I214" s="156"/>
      <c r="J214" s="156"/>
      <c r="K214" s="156"/>
      <c r="L214" s="156"/>
      <c r="M214" s="156"/>
      <c r="N214" s="155"/>
    </row>
    <row r="215" spans="1:18" s="115" customFormat="1" ht="15.75" x14ac:dyDescent="0.25">
      <c r="A215" s="169" t="s">
        <v>226</v>
      </c>
      <c r="B215" s="178"/>
      <c r="C215" s="177" t="s">
        <v>225</v>
      </c>
      <c r="D215" s="176">
        <v>16</v>
      </c>
      <c r="E215" s="175">
        <v>1.1000000000000001</v>
      </c>
      <c r="F215" s="174">
        <f t="shared" si="26"/>
        <v>1100</v>
      </c>
      <c r="G215" s="174">
        <f t="shared" si="24"/>
        <v>17600</v>
      </c>
      <c r="H215" s="174">
        <f t="shared" si="25"/>
        <v>211200</v>
      </c>
      <c r="I215" s="156"/>
      <c r="J215" s="156"/>
      <c r="K215" s="156"/>
      <c r="L215" s="156"/>
      <c r="M215" s="156"/>
      <c r="N215" s="155"/>
    </row>
    <row r="216" spans="1:18" s="115" customFormat="1" ht="15.75" x14ac:dyDescent="0.25">
      <c r="A216" s="169" t="s">
        <v>226</v>
      </c>
      <c r="B216" s="178"/>
      <c r="C216" s="177" t="s">
        <v>227</v>
      </c>
      <c r="D216" s="176">
        <v>2</v>
      </c>
      <c r="E216" s="175">
        <v>0.8</v>
      </c>
      <c r="F216" s="174">
        <f t="shared" si="26"/>
        <v>800</v>
      </c>
      <c r="G216" s="174">
        <f t="shared" si="24"/>
        <v>1600</v>
      </c>
      <c r="H216" s="174">
        <f t="shared" si="25"/>
        <v>19200</v>
      </c>
      <c r="I216" s="156"/>
      <c r="J216" s="156"/>
      <c r="K216" s="156"/>
      <c r="L216" s="156"/>
      <c r="M216" s="156"/>
      <c r="N216" s="155"/>
    </row>
    <row r="217" spans="1:18" s="114" customFormat="1" ht="15.75" x14ac:dyDescent="0.25">
      <c r="A217" s="161"/>
      <c r="B217" s="182">
        <v>1</v>
      </c>
      <c r="C217" s="181" t="s">
        <v>87</v>
      </c>
      <c r="D217" s="180">
        <f>SUM(D218:D223)</f>
        <v>8</v>
      </c>
      <c r="E217" s="180"/>
      <c r="F217" s="174"/>
      <c r="G217" s="179">
        <f>SUM(G218:G223)</f>
        <v>6750</v>
      </c>
      <c r="H217" s="179">
        <f>SUM(H218:H223)</f>
        <v>81000</v>
      </c>
      <c r="I217" s="156"/>
      <c r="J217" s="156"/>
      <c r="K217" s="156"/>
      <c r="L217" s="156"/>
      <c r="M217" s="156"/>
      <c r="N217" s="155"/>
    </row>
    <row r="218" spans="1:18" s="115" customFormat="1" ht="15.75" x14ac:dyDescent="0.25">
      <c r="A218" s="156"/>
      <c r="B218" s="178"/>
      <c r="C218" s="177" t="s">
        <v>88</v>
      </c>
      <c r="D218" s="176">
        <v>1</v>
      </c>
      <c r="E218" s="175">
        <v>1.1000000000000001</v>
      </c>
      <c r="F218" s="174">
        <f t="shared" ref="F218:F223" si="27">E218*1000</f>
        <v>1100</v>
      </c>
      <c r="G218" s="174">
        <f>D218*F218</f>
        <v>1100</v>
      </c>
      <c r="H218" s="174">
        <f t="shared" ref="H218:H223" si="28">G218*12</f>
        <v>13200</v>
      </c>
      <c r="I218" s="156"/>
      <c r="J218" s="156"/>
      <c r="K218" s="156"/>
      <c r="L218" s="156"/>
      <c r="M218" s="156"/>
      <c r="N218" s="155"/>
      <c r="Q218" s="115">
        <v>1</v>
      </c>
    </row>
    <row r="219" spans="1:18" s="115" customFormat="1" ht="15.75" x14ac:dyDescent="0.25">
      <c r="A219" s="156"/>
      <c r="B219" s="178"/>
      <c r="C219" s="177" t="s">
        <v>3</v>
      </c>
      <c r="D219" s="176">
        <f>SUM(I219:N219)</f>
        <v>1</v>
      </c>
      <c r="E219" s="175">
        <v>0.85</v>
      </c>
      <c r="F219" s="174">
        <f t="shared" si="27"/>
        <v>850</v>
      </c>
      <c r="G219" s="174">
        <f>D219*F219</f>
        <v>850</v>
      </c>
      <c r="H219" s="174">
        <f t="shared" si="28"/>
        <v>10200</v>
      </c>
      <c r="I219" s="156">
        <v>1</v>
      </c>
      <c r="J219" s="156"/>
      <c r="K219" s="156"/>
      <c r="L219" s="156"/>
      <c r="M219" s="156"/>
      <c r="N219" s="155"/>
    </row>
    <row r="220" spans="1:18" s="115" customFormat="1" ht="15.75" x14ac:dyDescent="0.25">
      <c r="A220" s="156"/>
      <c r="B220" s="178"/>
      <c r="C220" s="177" t="s">
        <v>89</v>
      </c>
      <c r="D220" s="176">
        <f>SUM(I220:N220)</f>
        <v>3</v>
      </c>
      <c r="E220" s="175">
        <v>0.75</v>
      </c>
      <c r="F220" s="174">
        <f t="shared" si="27"/>
        <v>750</v>
      </c>
      <c r="G220" s="174">
        <f>D220*F220</f>
        <v>2250</v>
      </c>
      <c r="H220" s="174">
        <f t="shared" si="28"/>
        <v>27000</v>
      </c>
      <c r="I220" s="156">
        <v>1</v>
      </c>
      <c r="J220" s="156">
        <v>2</v>
      </c>
      <c r="K220" s="156"/>
      <c r="L220" s="156"/>
      <c r="M220" s="156"/>
      <c r="N220" s="155"/>
    </row>
    <row r="221" spans="1:18" s="115" customFormat="1" ht="15.75" x14ac:dyDescent="0.25">
      <c r="A221" s="156"/>
      <c r="B221" s="178"/>
      <c r="C221" s="177" t="s">
        <v>10</v>
      </c>
      <c r="D221" s="176">
        <f>SUM(I221:N221)</f>
        <v>1</v>
      </c>
      <c r="E221" s="175">
        <v>0.65</v>
      </c>
      <c r="F221" s="174">
        <f t="shared" si="27"/>
        <v>650</v>
      </c>
      <c r="G221" s="174">
        <f>D221*F221</f>
        <v>650</v>
      </c>
      <c r="H221" s="174">
        <f t="shared" si="28"/>
        <v>7800</v>
      </c>
      <c r="I221" s="156"/>
      <c r="J221" s="156">
        <v>1</v>
      </c>
      <c r="K221" s="156"/>
      <c r="L221" s="156"/>
      <c r="M221" s="156"/>
      <c r="N221" s="155"/>
      <c r="O221" s="115">
        <v>1</v>
      </c>
    </row>
    <row r="222" spans="1:18" s="115" customFormat="1" ht="15.75" x14ac:dyDescent="0.25">
      <c r="A222" s="156"/>
      <c r="B222" s="178"/>
      <c r="C222" s="177" t="s">
        <v>14</v>
      </c>
      <c r="D222" s="176">
        <v>1</v>
      </c>
      <c r="E222" s="175">
        <v>0.8</v>
      </c>
      <c r="F222" s="174">
        <f t="shared" si="27"/>
        <v>800</v>
      </c>
      <c r="G222" s="174">
        <f>D222*F222</f>
        <v>800</v>
      </c>
      <c r="H222" s="174">
        <f t="shared" si="28"/>
        <v>9600</v>
      </c>
      <c r="I222" s="156"/>
      <c r="J222" s="156"/>
      <c r="K222" s="156"/>
      <c r="L222" s="156"/>
      <c r="M222" s="156"/>
      <c r="N222" s="155"/>
      <c r="R222" s="115">
        <v>1</v>
      </c>
    </row>
    <row r="223" spans="1:18" s="115" customFormat="1" ht="15.75" x14ac:dyDescent="0.25">
      <c r="A223" s="169" t="s">
        <v>226</v>
      </c>
      <c r="B223" s="178"/>
      <c r="C223" s="177" t="s">
        <v>225</v>
      </c>
      <c r="D223" s="176">
        <v>1</v>
      </c>
      <c r="E223" s="175">
        <v>1.1000000000000001</v>
      </c>
      <c r="F223" s="174">
        <f t="shared" si="27"/>
        <v>1100</v>
      </c>
      <c r="G223" s="174">
        <f>F223*D223</f>
        <v>1100</v>
      </c>
      <c r="H223" s="174">
        <f t="shared" si="28"/>
        <v>13200</v>
      </c>
      <c r="I223" s="156"/>
      <c r="J223" s="156"/>
      <c r="K223" s="156"/>
      <c r="L223" s="156"/>
      <c r="M223" s="156"/>
      <c r="N223" s="155"/>
    </row>
    <row r="224" spans="1:18" s="114" customFormat="1" ht="15.75" x14ac:dyDescent="0.25">
      <c r="A224" s="161"/>
      <c r="B224" s="182">
        <v>2</v>
      </c>
      <c r="C224" s="181" t="s">
        <v>90</v>
      </c>
      <c r="D224" s="180">
        <f>SUM(D225:D230)</f>
        <v>11</v>
      </c>
      <c r="E224" s="180"/>
      <c r="F224" s="174"/>
      <c r="G224" s="179">
        <f>SUM(G225:G230)</f>
        <v>9700</v>
      </c>
      <c r="H224" s="179">
        <f>SUM(H225:H230)</f>
        <v>116400</v>
      </c>
      <c r="I224" s="156"/>
      <c r="J224" s="156"/>
      <c r="K224" s="156"/>
      <c r="L224" s="156"/>
      <c r="M224" s="156"/>
      <c r="N224" s="155"/>
    </row>
    <row r="225" spans="1:18" s="115" customFormat="1" ht="15.75" x14ac:dyDescent="0.25">
      <c r="A225" s="156"/>
      <c r="B225" s="178"/>
      <c r="C225" s="177" t="s">
        <v>88</v>
      </c>
      <c r="D225" s="176">
        <v>1</v>
      </c>
      <c r="E225" s="175">
        <v>1.1000000000000001</v>
      </c>
      <c r="F225" s="174">
        <f t="shared" ref="F225:F230" si="29">E225*1000</f>
        <v>1100</v>
      </c>
      <c r="G225" s="174">
        <f>D225*F225</f>
        <v>1100</v>
      </c>
      <c r="H225" s="174">
        <f t="shared" ref="H225:H230" si="30">G225*12</f>
        <v>13200</v>
      </c>
      <c r="I225" s="156"/>
      <c r="J225" s="156"/>
      <c r="K225" s="156"/>
      <c r="L225" s="156"/>
      <c r="M225" s="156"/>
      <c r="N225" s="155"/>
      <c r="Q225" s="115">
        <v>1</v>
      </c>
    </row>
    <row r="226" spans="1:18" s="115" customFormat="1" ht="15.75" x14ac:dyDescent="0.25">
      <c r="A226" s="156"/>
      <c r="B226" s="178"/>
      <c r="C226" s="177" t="s">
        <v>3</v>
      </c>
      <c r="D226" s="176">
        <f>SUM(I226:N226)</f>
        <v>2</v>
      </c>
      <c r="E226" s="175">
        <v>0.85</v>
      </c>
      <c r="F226" s="174">
        <f t="shared" si="29"/>
        <v>850</v>
      </c>
      <c r="G226" s="174">
        <f>D226*F226</f>
        <v>1700</v>
      </c>
      <c r="H226" s="174">
        <f t="shared" si="30"/>
        <v>20400</v>
      </c>
      <c r="I226" s="156">
        <v>1</v>
      </c>
      <c r="J226" s="156">
        <v>1</v>
      </c>
      <c r="K226" s="156"/>
      <c r="L226" s="156"/>
      <c r="M226" s="156"/>
      <c r="N226" s="155"/>
    </row>
    <row r="227" spans="1:18" s="115" customFormat="1" ht="15.75" x14ac:dyDescent="0.25">
      <c r="A227" s="156"/>
      <c r="B227" s="178"/>
      <c r="C227" s="177" t="s">
        <v>4</v>
      </c>
      <c r="D227" s="176">
        <f>SUM(I227:N227)</f>
        <v>2</v>
      </c>
      <c r="E227" s="175">
        <v>0.75</v>
      </c>
      <c r="F227" s="174">
        <f t="shared" si="29"/>
        <v>750</v>
      </c>
      <c r="G227" s="174">
        <f>D227*F227</f>
        <v>1500</v>
      </c>
      <c r="H227" s="174">
        <f t="shared" si="30"/>
        <v>18000</v>
      </c>
      <c r="I227" s="156">
        <v>1</v>
      </c>
      <c r="J227" s="156">
        <v>1</v>
      </c>
      <c r="K227" s="156"/>
      <c r="L227" s="156"/>
      <c r="M227" s="156"/>
      <c r="N227" s="155"/>
      <c r="O227" s="115">
        <v>3</v>
      </c>
    </row>
    <row r="228" spans="1:18" s="115" customFormat="1" ht="15.75" x14ac:dyDescent="0.25">
      <c r="A228" s="156"/>
      <c r="B228" s="178"/>
      <c r="C228" s="177" t="s">
        <v>10</v>
      </c>
      <c r="D228" s="176">
        <f>SUM(I228:N228)</f>
        <v>2</v>
      </c>
      <c r="E228" s="175">
        <v>0.65</v>
      </c>
      <c r="F228" s="174">
        <f t="shared" si="29"/>
        <v>650</v>
      </c>
      <c r="G228" s="174">
        <f>D228*F228</f>
        <v>1300</v>
      </c>
      <c r="H228" s="174">
        <f t="shared" si="30"/>
        <v>15600</v>
      </c>
      <c r="I228" s="156">
        <v>1</v>
      </c>
      <c r="J228" s="156">
        <v>1</v>
      </c>
      <c r="K228" s="156"/>
      <c r="L228" s="156"/>
      <c r="M228" s="156"/>
      <c r="N228" s="155"/>
      <c r="O228" s="115">
        <v>2</v>
      </c>
    </row>
    <row r="229" spans="1:18" s="115" customFormat="1" ht="15.75" x14ac:dyDescent="0.25">
      <c r="A229" s="156"/>
      <c r="B229" s="178"/>
      <c r="C229" s="177" t="s">
        <v>14</v>
      </c>
      <c r="D229" s="176">
        <v>1</v>
      </c>
      <c r="E229" s="175">
        <v>0.8</v>
      </c>
      <c r="F229" s="174">
        <f t="shared" si="29"/>
        <v>800</v>
      </c>
      <c r="G229" s="174">
        <f>D229*F229</f>
        <v>800</v>
      </c>
      <c r="H229" s="174">
        <f t="shared" si="30"/>
        <v>9600</v>
      </c>
      <c r="I229" s="156"/>
      <c r="J229" s="156"/>
      <c r="K229" s="156"/>
      <c r="L229" s="156"/>
      <c r="M229" s="156"/>
      <c r="N229" s="155"/>
      <c r="R229" s="115">
        <v>1</v>
      </c>
    </row>
    <row r="230" spans="1:18" s="115" customFormat="1" ht="15.75" x14ac:dyDescent="0.25">
      <c r="A230" s="169" t="s">
        <v>226</v>
      </c>
      <c r="B230" s="178"/>
      <c r="C230" s="177" t="s">
        <v>225</v>
      </c>
      <c r="D230" s="176">
        <v>3</v>
      </c>
      <c r="E230" s="175">
        <v>1.1000000000000001</v>
      </c>
      <c r="F230" s="174">
        <f t="shared" si="29"/>
        <v>1100</v>
      </c>
      <c r="G230" s="174">
        <f>F230*D230</f>
        <v>3300</v>
      </c>
      <c r="H230" s="174">
        <f t="shared" si="30"/>
        <v>39600</v>
      </c>
      <c r="I230" s="156"/>
      <c r="J230" s="156"/>
      <c r="K230" s="156"/>
      <c r="L230" s="156"/>
      <c r="M230" s="156"/>
      <c r="N230" s="155"/>
    </row>
    <row r="231" spans="1:18" s="114" customFormat="1" ht="15.75" x14ac:dyDescent="0.25">
      <c r="A231" s="161"/>
      <c r="B231" s="182">
        <v>3</v>
      </c>
      <c r="C231" s="181" t="s">
        <v>91</v>
      </c>
      <c r="D231" s="180">
        <f>SUM(D232:D237)</f>
        <v>9</v>
      </c>
      <c r="E231" s="180"/>
      <c r="F231" s="174"/>
      <c r="G231" s="179">
        <f>SUM(G232:G237)</f>
        <v>7900</v>
      </c>
      <c r="H231" s="179">
        <f>SUM(H232:H237)</f>
        <v>94800</v>
      </c>
      <c r="I231" s="156"/>
      <c r="J231" s="156"/>
      <c r="K231" s="156"/>
      <c r="L231" s="156"/>
      <c r="M231" s="156"/>
      <c r="N231" s="155"/>
    </row>
    <row r="232" spans="1:18" s="115" customFormat="1" ht="15.75" x14ac:dyDescent="0.25">
      <c r="A232" s="156"/>
      <c r="B232" s="178"/>
      <c r="C232" s="177" t="s">
        <v>88</v>
      </c>
      <c r="D232" s="176">
        <v>1</v>
      </c>
      <c r="E232" s="175">
        <v>1.1000000000000001</v>
      </c>
      <c r="F232" s="174">
        <f t="shared" ref="F232:F237" si="31">E232*1000</f>
        <v>1100</v>
      </c>
      <c r="G232" s="174">
        <f>D232*F232</f>
        <v>1100</v>
      </c>
      <c r="H232" s="174">
        <f t="shared" ref="H232:H237" si="32">G232*12</f>
        <v>13200</v>
      </c>
      <c r="I232" s="156"/>
      <c r="J232" s="156"/>
      <c r="K232" s="156"/>
      <c r="L232" s="156"/>
      <c r="M232" s="156"/>
      <c r="N232" s="155"/>
      <c r="Q232" s="115">
        <v>1</v>
      </c>
    </row>
    <row r="233" spans="1:18" s="115" customFormat="1" ht="15.75" x14ac:dyDescent="0.25">
      <c r="A233" s="156"/>
      <c r="B233" s="178"/>
      <c r="C233" s="177" t="s">
        <v>3</v>
      </c>
      <c r="D233" s="176">
        <f>SUM(I233:N233)</f>
        <v>2</v>
      </c>
      <c r="E233" s="175">
        <v>0.85</v>
      </c>
      <c r="F233" s="174">
        <f t="shared" si="31"/>
        <v>850</v>
      </c>
      <c r="G233" s="174">
        <f>D233*F233</f>
        <v>1700</v>
      </c>
      <c r="H233" s="174">
        <f t="shared" si="32"/>
        <v>20400</v>
      </c>
      <c r="I233" s="156">
        <v>1</v>
      </c>
      <c r="J233" s="156">
        <v>1</v>
      </c>
      <c r="K233" s="156"/>
      <c r="L233" s="156"/>
      <c r="M233" s="156"/>
      <c r="N233" s="155"/>
    </row>
    <row r="234" spans="1:18" s="115" customFormat="1" ht="15.75" x14ac:dyDescent="0.25">
      <c r="A234" s="156"/>
      <c r="B234" s="178"/>
      <c r="C234" s="177" t="s">
        <v>4</v>
      </c>
      <c r="D234" s="176">
        <f>SUM(I234:N234)</f>
        <v>3</v>
      </c>
      <c r="E234" s="175">
        <v>0.75</v>
      </c>
      <c r="F234" s="174">
        <f t="shared" si="31"/>
        <v>750</v>
      </c>
      <c r="G234" s="174">
        <f>D234*F234</f>
        <v>2250</v>
      </c>
      <c r="H234" s="174">
        <f t="shared" si="32"/>
        <v>27000</v>
      </c>
      <c r="I234" s="156">
        <v>1</v>
      </c>
      <c r="J234" s="156">
        <v>2</v>
      </c>
      <c r="K234" s="156"/>
      <c r="L234" s="156"/>
      <c r="M234" s="156"/>
      <c r="N234" s="155"/>
    </row>
    <row r="235" spans="1:18" s="115" customFormat="1" ht="15.75" x14ac:dyDescent="0.25">
      <c r="A235" s="156"/>
      <c r="B235" s="178"/>
      <c r="C235" s="177" t="s">
        <v>10</v>
      </c>
      <c r="D235" s="176">
        <f>SUM(I235:N235)</f>
        <v>1</v>
      </c>
      <c r="E235" s="175">
        <v>0.65</v>
      </c>
      <c r="F235" s="174">
        <f t="shared" si="31"/>
        <v>650</v>
      </c>
      <c r="G235" s="174">
        <f>D235*F235</f>
        <v>650</v>
      </c>
      <c r="H235" s="174">
        <f t="shared" si="32"/>
        <v>7800</v>
      </c>
      <c r="I235" s="156">
        <v>1</v>
      </c>
      <c r="J235" s="156"/>
      <c r="K235" s="156"/>
      <c r="L235" s="156"/>
      <c r="M235" s="156"/>
      <c r="N235" s="155"/>
      <c r="O235" s="115">
        <v>1</v>
      </c>
    </row>
    <row r="236" spans="1:18" s="115" customFormat="1" ht="15.75" hidden="1" x14ac:dyDescent="0.25">
      <c r="A236" s="169" t="s">
        <v>224</v>
      </c>
      <c r="B236" s="178"/>
      <c r="C236" s="177" t="s">
        <v>14</v>
      </c>
      <c r="D236" s="176">
        <v>0</v>
      </c>
      <c r="E236" s="175">
        <v>0.8</v>
      </c>
      <c r="F236" s="174">
        <f t="shared" si="31"/>
        <v>800</v>
      </c>
      <c r="G236" s="174">
        <f>D236*F236</f>
        <v>0</v>
      </c>
      <c r="H236" s="174">
        <f t="shared" si="32"/>
        <v>0</v>
      </c>
      <c r="I236" s="156"/>
      <c r="J236" s="156"/>
      <c r="K236" s="156"/>
      <c r="L236" s="156"/>
      <c r="M236" s="156"/>
      <c r="N236" s="155"/>
      <c r="R236" s="115">
        <v>1</v>
      </c>
    </row>
    <row r="237" spans="1:18" s="115" customFormat="1" ht="15.75" x14ac:dyDescent="0.25">
      <c r="A237" s="169" t="s">
        <v>226</v>
      </c>
      <c r="B237" s="178"/>
      <c r="C237" s="177" t="s">
        <v>225</v>
      </c>
      <c r="D237" s="176">
        <v>2</v>
      </c>
      <c r="E237" s="175">
        <v>1.1000000000000001</v>
      </c>
      <c r="F237" s="174">
        <f t="shared" si="31"/>
        <v>1100</v>
      </c>
      <c r="G237" s="174">
        <f>F237*D237</f>
        <v>2200</v>
      </c>
      <c r="H237" s="174">
        <f t="shared" si="32"/>
        <v>26400</v>
      </c>
      <c r="I237" s="156"/>
      <c r="J237" s="156"/>
      <c r="K237" s="156"/>
      <c r="L237" s="156"/>
      <c r="M237" s="156"/>
      <c r="N237" s="155"/>
    </row>
    <row r="238" spans="1:18" s="114" customFormat="1" ht="15.75" x14ac:dyDescent="0.25">
      <c r="A238" s="161"/>
      <c r="B238" s="182">
        <v>4</v>
      </c>
      <c r="C238" s="181" t="s">
        <v>92</v>
      </c>
      <c r="D238" s="180">
        <f>SUM(D239:D244)</f>
        <v>6</v>
      </c>
      <c r="E238" s="180"/>
      <c r="F238" s="174"/>
      <c r="G238" s="179">
        <f>SUM(G239:G244)</f>
        <v>5300</v>
      </c>
      <c r="H238" s="179">
        <f>SUM(H239:H244)</f>
        <v>63600</v>
      </c>
      <c r="I238" s="156"/>
      <c r="J238" s="156"/>
      <c r="K238" s="156"/>
      <c r="L238" s="156"/>
      <c r="M238" s="156"/>
      <c r="N238" s="155"/>
    </row>
    <row r="239" spans="1:18" s="115" customFormat="1" ht="15.75" x14ac:dyDescent="0.25">
      <c r="A239" s="156"/>
      <c r="B239" s="178"/>
      <c r="C239" s="177" t="s">
        <v>88</v>
      </c>
      <c r="D239" s="176">
        <v>1</v>
      </c>
      <c r="E239" s="175">
        <v>1.1000000000000001</v>
      </c>
      <c r="F239" s="174">
        <f t="shared" ref="F239:F244" si="33">E239*1000</f>
        <v>1100</v>
      </c>
      <c r="G239" s="174">
        <f>D239*F239</f>
        <v>1100</v>
      </c>
      <c r="H239" s="174">
        <f t="shared" ref="H239:H244" si="34">G239*12</f>
        <v>13200</v>
      </c>
      <c r="I239" s="156"/>
      <c r="J239" s="156"/>
      <c r="K239" s="156"/>
      <c r="L239" s="156"/>
      <c r="M239" s="156"/>
      <c r="N239" s="155"/>
      <c r="Q239" s="115">
        <v>1</v>
      </c>
    </row>
    <row r="240" spans="1:18" s="115" customFormat="1" ht="15.75" x14ac:dyDescent="0.25">
      <c r="A240" s="156"/>
      <c r="B240" s="178"/>
      <c r="C240" s="177" t="s">
        <v>3</v>
      </c>
      <c r="D240" s="176">
        <f>SUM(I240:N240)</f>
        <v>1</v>
      </c>
      <c r="E240" s="175">
        <v>0.85</v>
      </c>
      <c r="F240" s="174">
        <f t="shared" si="33"/>
        <v>850</v>
      </c>
      <c r="G240" s="174">
        <f>D240*F240</f>
        <v>850</v>
      </c>
      <c r="H240" s="174">
        <f t="shared" si="34"/>
        <v>10200</v>
      </c>
      <c r="I240" s="156">
        <v>1</v>
      </c>
      <c r="J240" s="156"/>
      <c r="K240" s="156"/>
      <c r="L240" s="156"/>
      <c r="M240" s="156"/>
      <c r="N240" s="155"/>
    </row>
    <row r="241" spans="1:18" s="115" customFormat="1" ht="15.75" x14ac:dyDescent="0.25">
      <c r="A241" s="156"/>
      <c r="B241" s="178"/>
      <c r="C241" s="177" t="s">
        <v>4</v>
      </c>
      <c r="D241" s="176">
        <f>SUM(I241:N241)</f>
        <v>3</v>
      </c>
      <c r="E241" s="175">
        <v>0.75</v>
      </c>
      <c r="F241" s="174">
        <f t="shared" si="33"/>
        <v>750</v>
      </c>
      <c r="G241" s="174">
        <f>D241*F241</f>
        <v>2250</v>
      </c>
      <c r="H241" s="174">
        <f t="shared" si="34"/>
        <v>27000</v>
      </c>
      <c r="I241" s="156">
        <v>1</v>
      </c>
      <c r="J241" s="156">
        <v>2</v>
      </c>
      <c r="K241" s="156"/>
      <c r="L241" s="156"/>
      <c r="M241" s="156"/>
      <c r="N241" s="155"/>
    </row>
    <row r="242" spans="1:18" s="115" customFormat="1" ht="15.75" hidden="1" x14ac:dyDescent="0.25">
      <c r="A242" s="169" t="s">
        <v>224</v>
      </c>
      <c r="B242" s="178"/>
      <c r="C242" s="177" t="s">
        <v>10</v>
      </c>
      <c r="D242" s="176">
        <f>SUM(I242:N242)</f>
        <v>0</v>
      </c>
      <c r="E242" s="175">
        <v>0.65</v>
      </c>
      <c r="F242" s="174">
        <f t="shared" si="33"/>
        <v>650</v>
      </c>
      <c r="G242" s="174">
        <f>D242*F242</f>
        <v>0</v>
      </c>
      <c r="H242" s="174">
        <f t="shared" si="34"/>
        <v>0</v>
      </c>
      <c r="I242" s="156"/>
      <c r="J242" s="156"/>
      <c r="K242" s="156"/>
      <c r="L242" s="156"/>
      <c r="M242" s="156"/>
      <c r="N242" s="155"/>
      <c r="O242" s="115">
        <v>2</v>
      </c>
    </row>
    <row r="243" spans="1:18" s="115" customFormat="1" ht="15.75" hidden="1" x14ac:dyDescent="0.25">
      <c r="A243" s="169" t="s">
        <v>224</v>
      </c>
      <c r="B243" s="178"/>
      <c r="C243" s="177" t="s">
        <v>14</v>
      </c>
      <c r="D243" s="176">
        <v>0</v>
      </c>
      <c r="E243" s="175">
        <v>0.8</v>
      </c>
      <c r="F243" s="174">
        <f t="shared" si="33"/>
        <v>800</v>
      </c>
      <c r="G243" s="174">
        <f>D243*F243</f>
        <v>0</v>
      </c>
      <c r="H243" s="174">
        <f t="shared" si="34"/>
        <v>0</v>
      </c>
      <c r="I243" s="156"/>
      <c r="J243" s="156"/>
      <c r="K243" s="156"/>
      <c r="L243" s="156"/>
      <c r="M243" s="156"/>
      <c r="N243" s="155"/>
      <c r="R243" s="115">
        <v>1</v>
      </c>
    </row>
    <row r="244" spans="1:18" s="115" customFormat="1" ht="15.75" x14ac:dyDescent="0.25">
      <c r="A244" s="169" t="s">
        <v>226</v>
      </c>
      <c r="B244" s="178"/>
      <c r="C244" s="177" t="s">
        <v>225</v>
      </c>
      <c r="D244" s="176">
        <v>1</v>
      </c>
      <c r="E244" s="175">
        <v>1.1000000000000001</v>
      </c>
      <c r="F244" s="174">
        <f t="shared" si="33"/>
        <v>1100</v>
      </c>
      <c r="G244" s="174">
        <f>F244*D244</f>
        <v>1100</v>
      </c>
      <c r="H244" s="174">
        <f t="shared" si="34"/>
        <v>13200</v>
      </c>
      <c r="I244" s="156"/>
      <c r="J244" s="156"/>
      <c r="K244" s="156"/>
      <c r="L244" s="156"/>
      <c r="M244" s="156"/>
      <c r="N244" s="155"/>
    </row>
    <row r="245" spans="1:18" s="114" customFormat="1" ht="15.75" x14ac:dyDescent="0.25">
      <c r="A245" s="161"/>
      <c r="B245" s="182">
        <v>5</v>
      </c>
      <c r="C245" s="181" t="s">
        <v>93</v>
      </c>
      <c r="D245" s="180">
        <f>SUM(D246:D251)</f>
        <v>8</v>
      </c>
      <c r="E245" s="180"/>
      <c r="F245" s="174"/>
      <c r="G245" s="179">
        <f>SUM(G246:G251)</f>
        <v>7300</v>
      </c>
      <c r="H245" s="179">
        <f>SUM(H246:H251)</f>
        <v>87600</v>
      </c>
      <c r="I245" s="156"/>
      <c r="J245" s="156"/>
      <c r="K245" s="156"/>
      <c r="L245" s="156"/>
      <c r="M245" s="156"/>
      <c r="N245" s="155"/>
    </row>
    <row r="246" spans="1:18" s="115" customFormat="1" ht="15.75" x14ac:dyDescent="0.25">
      <c r="A246" s="156"/>
      <c r="B246" s="178"/>
      <c r="C246" s="177" t="s">
        <v>88</v>
      </c>
      <c r="D246" s="176">
        <v>1</v>
      </c>
      <c r="E246" s="175">
        <v>1.1000000000000001</v>
      </c>
      <c r="F246" s="174">
        <f t="shared" ref="F246:F251" si="35">E246*1000</f>
        <v>1100</v>
      </c>
      <c r="G246" s="174">
        <f>D246*F246</f>
        <v>1100</v>
      </c>
      <c r="H246" s="174">
        <f t="shared" ref="H246:H251" si="36">G246*12</f>
        <v>13200</v>
      </c>
      <c r="I246" s="156"/>
      <c r="J246" s="156"/>
      <c r="K246" s="156"/>
      <c r="L246" s="156"/>
      <c r="M246" s="156"/>
      <c r="N246" s="155"/>
      <c r="Q246" s="115">
        <v>1</v>
      </c>
    </row>
    <row r="247" spans="1:18" s="115" customFormat="1" ht="15.75" x14ac:dyDescent="0.25">
      <c r="A247" s="156"/>
      <c r="B247" s="178"/>
      <c r="C247" s="177" t="s">
        <v>3</v>
      </c>
      <c r="D247" s="176">
        <f>SUM(I247:N247)</f>
        <v>2</v>
      </c>
      <c r="E247" s="175">
        <v>0.85</v>
      </c>
      <c r="F247" s="174">
        <f t="shared" si="35"/>
        <v>850</v>
      </c>
      <c r="G247" s="174">
        <f>D247*F247</f>
        <v>1700</v>
      </c>
      <c r="H247" s="174">
        <f t="shared" si="36"/>
        <v>20400</v>
      </c>
      <c r="I247" s="156">
        <v>1</v>
      </c>
      <c r="J247" s="156">
        <v>1</v>
      </c>
      <c r="K247" s="156"/>
      <c r="L247" s="156"/>
      <c r="M247" s="156"/>
      <c r="N247" s="155"/>
    </row>
    <row r="248" spans="1:18" s="115" customFormat="1" ht="15.75" x14ac:dyDescent="0.25">
      <c r="A248" s="156"/>
      <c r="B248" s="178"/>
      <c r="C248" s="177" t="s">
        <v>4</v>
      </c>
      <c r="D248" s="176">
        <f>SUM(I248:N248)</f>
        <v>2</v>
      </c>
      <c r="E248" s="175">
        <v>0.75</v>
      </c>
      <c r="F248" s="174">
        <f t="shared" si="35"/>
        <v>750</v>
      </c>
      <c r="G248" s="174">
        <f>D248*F248</f>
        <v>1500</v>
      </c>
      <c r="H248" s="174">
        <f t="shared" si="36"/>
        <v>18000</v>
      </c>
      <c r="I248" s="156">
        <v>1</v>
      </c>
      <c r="J248" s="156">
        <v>1</v>
      </c>
      <c r="K248" s="156"/>
      <c r="L248" s="156"/>
      <c r="M248" s="156"/>
      <c r="N248" s="155"/>
      <c r="O248" s="115">
        <v>1</v>
      </c>
    </row>
    <row r="249" spans="1:18" s="115" customFormat="1" ht="15.75" hidden="1" x14ac:dyDescent="0.25">
      <c r="A249" s="169" t="s">
        <v>224</v>
      </c>
      <c r="B249" s="178"/>
      <c r="C249" s="177" t="s">
        <v>10</v>
      </c>
      <c r="D249" s="176">
        <f>SUM(I249:N249)</f>
        <v>0</v>
      </c>
      <c r="E249" s="175">
        <v>0.65</v>
      </c>
      <c r="F249" s="174">
        <f t="shared" si="35"/>
        <v>650</v>
      </c>
      <c r="G249" s="174">
        <f>D249*F249</f>
        <v>0</v>
      </c>
      <c r="H249" s="174">
        <f t="shared" si="36"/>
        <v>0</v>
      </c>
      <c r="I249" s="156"/>
      <c r="J249" s="156"/>
      <c r="K249" s="156"/>
      <c r="L249" s="156"/>
      <c r="M249" s="156"/>
      <c r="N249" s="155"/>
      <c r="O249" s="115">
        <v>2</v>
      </c>
    </row>
    <row r="250" spans="1:18" s="115" customFormat="1" ht="15.75" x14ac:dyDescent="0.25">
      <c r="A250" s="156"/>
      <c r="B250" s="178"/>
      <c r="C250" s="177" t="s">
        <v>14</v>
      </c>
      <c r="D250" s="176">
        <v>1</v>
      </c>
      <c r="E250" s="175">
        <v>0.8</v>
      </c>
      <c r="F250" s="174">
        <f t="shared" si="35"/>
        <v>800</v>
      </c>
      <c r="G250" s="174">
        <f>D250*F250</f>
        <v>800</v>
      </c>
      <c r="H250" s="174">
        <f t="shared" si="36"/>
        <v>9600</v>
      </c>
      <c r="I250" s="156"/>
      <c r="J250" s="156"/>
      <c r="K250" s="156"/>
      <c r="L250" s="156"/>
      <c r="M250" s="156"/>
      <c r="N250" s="155"/>
      <c r="R250" s="115">
        <v>1</v>
      </c>
    </row>
    <row r="251" spans="1:18" s="115" customFormat="1" ht="15.75" x14ac:dyDescent="0.25">
      <c r="A251" s="169" t="s">
        <v>226</v>
      </c>
      <c r="B251" s="178"/>
      <c r="C251" s="177" t="s">
        <v>225</v>
      </c>
      <c r="D251" s="176">
        <v>2</v>
      </c>
      <c r="E251" s="175">
        <v>1.1000000000000001</v>
      </c>
      <c r="F251" s="174">
        <f t="shared" si="35"/>
        <v>1100</v>
      </c>
      <c r="G251" s="174">
        <f>F251*D251</f>
        <v>2200</v>
      </c>
      <c r="H251" s="174">
        <f t="shared" si="36"/>
        <v>26400</v>
      </c>
      <c r="I251" s="156"/>
      <c r="J251" s="156"/>
      <c r="K251" s="156"/>
      <c r="L251" s="156"/>
      <c r="M251" s="156"/>
      <c r="N251" s="155"/>
    </row>
    <row r="252" spans="1:18" s="114" customFormat="1" ht="15.75" x14ac:dyDescent="0.25">
      <c r="A252" s="161"/>
      <c r="B252" s="182">
        <v>6</v>
      </c>
      <c r="C252" s="181" t="s">
        <v>94</v>
      </c>
      <c r="D252" s="180">
        <f>SUM(D253:D258)</f>
        <v>6</v>
      </c>
      <c r="E252" s="180"/>
      <c r="F252" s="174"/>
      <c r="G252" s="179">
        <f>SUM(G253:G258)</f>
        <v>5300</v>
      </c>
      <c r="H252" s="179">
        <f>SUM(H253:H258)</f>
        <v>63600</v>
      </c>
      <c r="I252" s="156"/>
      <c r="J252" s="156"/>
      <c r="K252" s="156"/>
      <c r="L252" s="156"/>
      <c r="M252" s="156"/>
      <c r="N252" s="155"/>
    </row>
    <row r="253" spans="1:18" s="115" customFormat="1" ht="15.75" x14ac:dyDescent="0.25">
      <c r="A253" s="156"/>
      <c r="B253" s="178"/>
      <c r="C253" s="177" t="s">
        <v>88</v>
      </c>
      <c r="D253" s="176">
        <v>1</v>
      </c>
      <c r="E253" s="175">
        <v>1.1000000000000001</v>
      </c>
      <c r="F253" s="174">
        <f t="shared" ref="F253:F258" si="37">E253*1000</f>
        <v>1100</v>
      </c>
      <c r="G253" s="174">
        <f>D253*F253</f>
        <v>1100</v>
      </c>
      <c r="H253" s="174">
        <f t="shared" ref="H253:H258" si="38">G253*12</f>
        <v>13200</v>
      </c>
      <c r="I253" s="156"/>
      <c r="J253" s="156"/>
      <c r="K253" s="156"/>
      <c r="L253" s="156"/>
      <c r="M253" s="156"/>
      <c r="N253" s="155"/>
      <c r="Q253" s="115">
        <v>1</v>
      </c>
    </row>
    <row r="254" spans="1:18" s="115" customFormat="1" ht="15.75" x14ac:dyDescent="0.25">
      <c r="A254" s="156"/>
      <c r="B254" s="178"/>
      <c r="C254" s="177" t="s">
        <v>3</v>
      </c>
      <c r="D254" s="176">
        <f>SUM(I254:N254)</f>
        <v>1</v>
      </c>
      <c r="E254" s="175">
        <v>0.85</v>
      </c>
      <c r="F254" s="174">
        <f t="shared" si="37"/>
        <v>850</v>
      </c>
      <c r="G254" s="174">
        <f>D254*F254</f>
        <v>850</v>
      </c>
      <c r="H254" s="174">
        <f t="shared" si="38"/>
        <v>10200</v>
      </c>
      <c r="I254" s="156">
        <v>1</v>
      </c>
      <c r="J254" s="156"/>
      <c r="K254" s="156"/>
      <c r="L254" s="156"/>
      <c r="M254" s="156"/>
      <c r="N254" s="155"/>
    </row>
    <row r="255" spans="1:18" s="115" customFormat="1" ht="15.75" x14ac:dyDescent="0.25">
      <c r="A255" s="156"/>
      <c r="B255" s="178"/>
      <c r="C255" s="177" t="s">
        <v>4</v>
      </c>
      <c r="D255" s="176">
        <f>SUM(I255:N255)</f>
        <v>3</v>
      </c>
      <c r="E255" s="175">
        <v>0.75</v>
      </c>
      <c r="F255" s="174">
        <f t="shared" si="37"/>
        <v>750</v>
      </c>
      <c r="G255" s="174">
        <f>D255*F255</f>
        <v>2250</v>
      </c>
      <c r="H255" s="174">
        <f t="shared" si="38"/>
        <v>27000</v>
      </c>
      <c r="I255" s="156">
        <v>1</v>
      </c>
      <c r="J255" s="156">
        <v>2</v>
      </c>
      <c r="K255" s="156"/>
      <c r="L255" s="156"/>
      <c r="M255" s="156"/>
      <c r="N255" s="155"/>
      <c r="O255" s="115">
        <v>1</v>
      </c>
    </row>
    <row r="256" spans="1:18" s="115" customFormat="1" ht="15.75" hidden="1" x14ac:dyDescent="0.25">
      <c r="A256" s="169" t="s">
        <v>224</v>
      </c>
      <c r="B256" s="178"/>
      <c r="C256" s="177" t="s">
        <v>10</v>
      </c>
      <c r="D256" s="176">
        <f>SUM(I256:N256)</f>
        <v>0</v>
      </c>
      <c r="E256" s="175">
        <v>0.65</v>
      </c>
      <c r="F256" s="174">
        <f t="shared" si="37"/>
        <v>650</v>
      </c>
      <c r="G256" s="174">
        <f>D256*F256</f>
        <v>0</v>
      </c>
      <c r="H256" s="174">
        <f t="shared" si="38"/>
        <v>0</v>
      </c>
      <c r="I256" s="156"/>
      <c r="J256" s="156"/>
      <c r="K256" s="156"/>
      <c r="L256" s="156"/>
      <c r="M256" s="156"/>
      <c r="N256" s="155"/>
      <c r="O256" s="115">
        <v>3</v>
      </c>
    </row>
    <row r="257" spans="1:18" s="115" customFormat="1" ht="15.75" hidden="1" x14ac:dyDescent="0.25">
      <c r="A257" s="169" t="s">
        <v>224</v>
      </c>
      <c r="B257" s="178"/>
      <c r="C257" s="177" t="s">
        <v>14</v>
      </c>
      <c r="D257" s="176">
        <v>0</v>
      </c>
      <c r="E257" s="175">
        <v>0.8</v>
      </c>
      <c r="F257" s="174">
        <f t="shared" si="37"/>
        <v>800</v>
      </c>
      <c r="G257" s="174">
        <f>D257*F257</f>
        <v>0</v>
      </c>
      <c r="H257" s="174">
        <f t="shared" si="38"/>
        <v>0</v>
      </c>
      <c r="I257" s="156"/>
      <c r="J257" s="156"/>
      <c r="K257" s="156"/>
      <c r="L257" s="156"/>
      <c r="M257" s="156"/>
      <c r="N257" s="155"/>
      <c r="R257" s="115">
        <v>1</v>
      </c>
    </row>
    <row r="258" spans="1:18" s="115" customFormat="1" ht="15.75" x14ac:dyDescent="0.25">
      <c r="A258" s="169" t="s">
        <v>226</v>
      </c>
      <c r="B258" s="178"/>
      <c r="C258" s="177" t="s">
        <v>225</v>
      </c>
      <c r="D258" s="176">
        <v>1</v>
      </c>
      <c r="E258" s="175">
        <v>1.1000000000000001</v>
      </c>
      <c r="F258" s="174">
        <f t="shared" si="37"/>
        <v>1100</v>
      </c>
      <c r="G258" s="174">
        <f>F258*D258</f>
        <v>1100</v>
      </c>
      <c r="H258" s="174">
        <f t="shared" si="38"/>
        <v>13200</v>
      </c>
      <c r="I258" s="156"/>
      <c r="J258" s="156"/>
      <c r="K258" s="156"/>
      <c r="L258" s="156"/>
      <c r="M258" s="156"/>
      <c r="N258" s="155"/>
    </row>
    <row r="259" spans="1:18" s="114" customFormat="1" ht="15.75" x14ac:dyDescent="0.25">
      <c r="A259" s="161"/>
      <c r="B259" s="182">
        <v>7</v>
      </c>
      <c r="C259" s="181" t="s">
        <v>95</v>
      </c>
      <c r="D259" s="180">
        <f>SUM(D260:D265)</f>
        <v>9</v>
      </c>
      <c r="E259" s="180"/>
      <c r="F259" s="174"/>
      <c r="G259" s="179">
        <f>SUM(G260:G265)</f>
        <v>7950</v>
      </c>
      <c r="H259" s="179">
        <f>SUM(H260:H265)</f>
        <v>95400</v>
      </c>
      <c r="I259" s="156"/>
      <c r="J259" s="156"/>
      <c r="K259" s="156"/>
      <c r="L259" s="156"/>
      <c r="M259" s="156"/>
      <c r="N259" s="155"/>
    </row>
    <row r="260" spans="1:18" s="115" customFormat="1" ht="15.75" x14ac:dyDescent="0.25">
      <c r="A260" s="156"/>
      <c r="B260" s="178"/>
      <c r="C260" s="177" t="s">
        <v>88</v>
      </c>
      <c r="D260" s="176">
        <v>1</v>
      </c>
      <c r="E260" s="175">
        <v>1.1000000000000001</v>
      </c>
      <c r="F260" s="174">
        <f t="shared" ref="F260:F265" si="39">E260*1000</f>
        <v>1100</v>
      </c>
      <c r="G260" s="174">
        <f>D260*F260</f>
        <v>1100</v>
      </c>
      <c r="H260" s="174">
        <f t="shared" ref="H260:H265" si="40">G260*12</f>
        <v>13200</v>
      </c>
      <c r="I260" s="156"/>
      <c r="J260" s="156"/>
      <c r="K260" s="156"/>
      <c r="L260" s="156"/>
      <c r="M260" s="156"/>
      <c r="N260" s="155"/>
      <c r="Q260" s="115">
        <v>1</v>
      </c>
    </row>
    <row r="261" spans="1:18" s="115" customFormat="1" ht="15.75" x14ac:dyDescent="0.25">
      <c r="A261" s="156"/>
      <c r="B261" s="178"/>
      <c r="C261" s="177" t="s">
        <v>3</v>
      </c>
      <c r="D261" s="176">
        <f>SUM(I261:N261)</f>
        <v>2</v>
      </c>
      <c r="E261" s="175">
        <v>0.85</v>
      </c>
      <c r="F261" s="174">
        <f t="shared" si="39"/>
        <v>850</v>
      </c>
      <c r="G261" s="174">
        <f>D261*F261</f>
        <v>1700</v>
      </c>
      <c r="H261" s="174">
        <f t="shared" si="40"/>
        <v>20400</v>
      </c>
      <c r="I261" s="156">
        <v>1</v>
      </c>
      <c r="J261" s="156">
        <v>1</v>
      </c>
      <c r="K261" s="156"/>
      <c r="L261" s="156"/>
      <c r="M261" s="156"/>
      <c r="N261" s="155"/>
    </row>
    <row r="262" spans="1:18" s="115" customFormat="1" ht="15.75" x14ac:dyDescent="0.25">
      <c r="A262" s="156"/>
      <c r="B262" s="178"/>
      <c r="C262" s="177" t="s">
        <v>4</v>
      </c>
      <c r="D262" s="176">
        <f>SUM(I262:N262)</f>
        <v>2</v>
      </c>
      <c r="E262" s="175">
        <v>0.75</v>
      </c>
      <c r="F262" s="174">
        <f t="shared" si="39"/>
        <v>750</v>
      </c>
      <c r="G262" s="174">
        <f>D262*F262</f>
        <v>1500</v>
      </c>
      <c r="H262" s="174">
        <f t="shared" si="40"/>
        <v>18000</v>
      </c>
      <c r="I262" s="156">
        <v>1</v>
      </c>
      <c r="J262" s="156">
        <v>1</v>
      </c>
      <c r="K262" s="156"/>
      <c r="L262" s="156"/>
      <c r="M262" s="156"/>
      <c r="N262" s="155"/>
      <c r="O262" s="115">
        <v>2</v>
      </c>
    </row>
    <row r="263" spans="1:18" s="115" customFormat="1" ht="15.75" x14ac:dyDescent="0.25">
      <c r="A263" s="156"/>
      <c r="B263" s="178"/>
      <c r="C263" s="177" t="s">
        <v>10</v>
      </c>
      <c r="D263" s="176">
        <f>SUM(I263:N263)</f>
        <v>1</v>
      </c>
      <c r="E263" s="175">
        <v>0.65</v>
      </c>
      <c r="F263" s="174">
        <f t="shared" si="39"/>
        <v>650</v>
      </c>
      <c r="G263" s="174">
        <f>D263*F263</f>
        <v>650</v>
      </c>
      <c r="H263" s="174">
        <f t="shared" si="40"/>
        <v>7800</v>
      </c>
      <c r="I263" s="156">
        <v>1</v>
      </c>
      <c r="J263" s="156"/>
      <c r="K263" s="156"/>
      <c r="L263" s="156"/>
      <c r="M263" s="156"/>
      <c r="N263" s="155"/>
      <c r="O263" s="115">
        <v>2</v>
      </c>
    </row>
    <row r="264" spans="1:18" s="115" customFormat="1" ht="15.75" x14ac:dyDescent="0.25">
      <c r="A264" s="156"/>
      <c r="B264" s="178"/>
      <c r="C264" s="177" t="s">
        <v>14</v>
      </c>
      <c r="D264" s="176">
        <v>1</v>
      </c>
      <c r="E264" s="175">
        <v>0.8</v>
      </c>
      <c r="F264" s="174">
        <f t="shared" si="39"/>
        <v>800</v>
      </c>
      <c r="G264" s="174">
        <f>D264*F264</f>
        <v>800</v>
      </c>
      <c r="H264" s="174">
        <f t="shared" si="40"/>
        <v>9600</v>
      </c>
      <c r="I264" s="156"/>
      <c r="J264" s="156"/>
      <c r="K264" s="156"/>
      <c r="L264" s="156"/>
      <c r="M264" s="156"/>
      <c r="N264" s="155"/>
      <c r="R264" s="115">
        <v>1</v>
      </c>
    </row>
    <row r="265" spans="1:18" s="115" customFormat="1" ht="15.75" x14ac:dyDescent="0.25">
      <c r="A265" s="169" t="s">
        <v>226</v>
      </c>
      <c r="B265" s="178"/>
      <c r="C265" s="177" t="s">
        <v>225</v>
      </c>
      <c r="D265" s="176">
        <v>2</v>
      </c>
      <c r="E265" s="175">
        <v>1.1000000000000001</v>
      </c>
      <c r="F265" s="174">
        <f t="shared" si="39"/>
        <v>1100</v>
      </c>
      <c r="G265" s="174">
        <f>F265*D265</f>
        <v>2200</v>
      </c>
      <c r="H265" s="174">
        <f t="shared" si="40"/>
        <v>26400</v>
      </c>
      <c r="I265" s="156"/>
      <c r="J265" s="156"/>
      <c r="K265" s="156"/>
      <c r="L265" s="156"/>
      <c r="M265" s="156"/>
      <c r="N265" s="155"/>
    </row>
    <row r="266" spans="1:18" s="114" customFormat="1" ht="15.75" x14ac:dyDescent="0.25">
      <c r="A266" s="161"/>
      <c r="B266" s="182">
        <v>8</v>
      </c>
      <c r="C266" s="181" t="s">
        <v>96</v>
      </c>
      <c r="D266" s="180">
        <f>SUM(D267:D272)</f>
        <v>9</v>
      </c>
      <c r="E266" s="180"/>
      <c r="F266" s="174"/>
      <c r="G266" s="179">
        <f>SUM(G267:G272)</f>
        <v>8200</v>
      </c>
      <c r="H266" s="179">
        <f>SUM(H267:H272)</f>
        <v>98400</v>
      </c>
      <c r="I266" s="156"/>
      <c r="J266" s="156"/>
      <c r="K266" s="156"/>
      <c r="L266" s="156"/>
      <c r="M266" s="156"/>
      <c r="N266" s="155"/>
    </row>
    <row r="267" spans="1:18" s="115" customFormat="1" ht="15.75" x14ac:dyDescent="0.25">
      <c r="A267" s="156"/>
      <c r="B267" s="178"/>
      <c r="C267" s="177" t="s">
        <v>88</v>
      </c>
      <c r="D267" s="176">
        <v>1</v>
      </c>
      <c r="E267" s="175">
        <v>1.1000000000000001</v>
      </c>
      <c r="F267" s="174">
        <f t="shared" ref="F267:F272" si="41">E267*1000</f>
        <v>1100</v>
      </c>
      <c r="G267" s="174">
        <f>D267*F267</f>
        <v>1100</v>
      </c>
      <c r="H267" s="174">
        <f t="shared" ref="H267:H272" si="42">G267*12</f>
        <v>13200</v>
      </c>
      <c r="I267" s="156"/>
      <c r="J267" s="156"/>
      <c r="K267" s="156"/>
      <c r="L267" s="156"/>
      <c r="M267" s="156"/>
      <c r="N267" s="155"/>
      <c r="Q267" s="115">
        <v>1</v>
      </c>
    </row>
    <row r="268" spans="1:18" s="115" customFormat="1" ht="15.75" x14ac:dyDescent="0.25">
      <c r="A268" s="156"/>
      <c r="B268" s="178"/>
      <c r="C268" s="177" t="s">
        <v>3</v>
      </c>
      <c r="D268" s="176">
        <f>SUM(I268:N268)</f>
        <v>1</v>
      </c>
      <c r="E268" s="175">
        <v>0.85</v>
      </c>
      <c r="F268" s="174">
        <f t="shared" si="41"/>
        <v>850</v>
      </c>
      <c r="G268" s="174">
        <f>D268*F268</f>
        <v>850</v>
      </c>
      <c r="H268" s="174">
        <f t="shared" si="42"/>
        <v>10200</v>
      </c>
      <c r="I268" s="156">
        <v>1</v>
      </c>
      <c r="J268" s="156"/>
      <c r="K268" s="156"/>
      <c r="L268" s="156"/>
      <c r="M268" s="156"/>
      <c r="N268" s="155"/>
    </row>
    <row r="269" spans="1:18" s="115" customFormat="1" ht="15.75" x14ac:dyDescent="0.25">
      <c r="A269" s="156"/>
      <c r="B269" s="178"/>
      <c r="C269" s="177" t="s">
        <v>4</v>
      </c>
      <c r="D269" s="176">
        <f>SUM(I269:N269)</f>
        <v>2</v>
      </c>
      <c r="E269" s="175">
        <v>0.75</v>
      </c>
      <c r="F269" s="174">
        <f t="shared" si="41"/>
        <v>750</v>
      </c>
      <c r="G269" s="174">
        <f>D269*F269</f>
        <v>1500</v>
      </c>
      <c r="H269" s="174">
        <f t="shared" si="42"/>
        <v>18000</v>
      </c>
      <c r="I269" s="156">
        <v>1</v>
      </c>
      <c r="J269" s="156">
        <v>1</v>
      </c>
      <c r="K269" s="156"/>
      <c r="L269" s="156"/>
      <c r="M269" s="156"/>
      <c r="N269" s="155"/>
    </row>
    <row r="270" spans="1:18" s="115" customFormat="1" ht="15.75" x14ac:dyDescent="0.25">
      <c r="A270" s="156"/>
      <c r="B270" s="178"/>
      <c r="C270" s="177" t="s">
        <v>10</v>
      </c>
      <c r="D270" s="176">
        <f>SUM(I270:N270)</f>
        <v>1</v>
      </c>
      <c r="E270" s="175">
        <v>0.65</v>
      </c>
      <c r="F270" s="174">
        <f t="shared" si="41"/>
        <v>650</v>
      </c>
      <c r="G270" s="174">
        <f>D270*F270</f>
        <v>650</v>
      </c>
      <c r="H270" s="174">
        <f t="shared" si="42"/>
        <v>7800</v>
      </c>
      <c r="I270" s="156"/>
      <c r="J270" s="156">
        <v>1</v>
      </c>
      <c r="K270" s="156"/>
      <c r="L270" s="156"/>
      <c r="M270" s="156"/>
      <c r="N270" s="155"/>
      <c r="O270" s="115">
        <v>2</v>
      </c>
    </row>
    <row r="271" spans="1:18" s="115" customFormat="1" ht="15.75" x14ac:dyDescent="0.25">
      <c r="A271" s="156"/>
      <c r="B271" s="178"/>
      <c r="C271" s="177" t="s">
        <v>14</v>
      </c>
      <c r="D271" s="176">
        <v>1</v>
      </c>
      <c r="E271" s="175">
        <v>0.8</v>
      </c>
      <c r="F271" s="174">
        <f t="shared" si="41"/>
        <v>800</v>
      </c>
      <c r="G271" s="174">
        <f>D271*F271</f>
        <v>800</v>
      </c>
      <c r="H271" s="174">
        <f t="shared" si="42"/>
        <v>9600</v>
      </c>
      <c r="I271" s="156"/>
      <c r="J271" s="156"/>
      <c r="K271" s="156"/>
      <c r="L271" s="156"/>
      <c r="M271" s="156"/>
      <c r="N271" s="155"/>
      <c r="R271" s="115">
        <v>1</v>
      </c>
    </row>
    <row r="272" spans="1:18" s="115" customFormat="1" ht="15.75" x14ac:dyDescent="0.25">
      <c r="A272" s="169" t="s">
        <v>226</v>
      </c>
      <c r="B272" s="178"/>
      <c r="C272" s="177" t="s">
        <v>225</v>
      </c>
      <c r="D272" s="176">
        <v>3</v>
      </c>
      <c r="E272" s="175">
        <v>1.1000000000000001</v>
      </c>
      <c r="F272" s="174">
        <f t="shared" si="41"/>
        <v>1100</v>
      </c>
      <c r="G272" s="174">
        <f>F272*D272</f>
        <v>3300</v>
      </c>
      <c r="H272" s="174">
        <f t="shared" si="42"/>
        <v>39600</v>
      </c>
      <c r="I272" s="156"/>
      <c r="J272" s="156"/>
      <c r="K272" s="156"/>
      <c r="L272" s="156"/>
      <c r="M272" s="156"/>
      <c r="N272" s="155"/>
    </row>
    <row r="273" spans="1:18" s="114" customFormat="1" ht="15.75" x14ac:dyDescent="0.25">
      <c r="A273" s="161"/>
      <c r="B273" s="182">
        <v>9</v>
      </c>
      <c r="C273" s="181" t="s">
        <v>97</v>
      </c>
      <c r="D273" s="180">
        <f>SUM(D274:D279)</f>
        <v>7</v>
      </c>
      <c r="E273" s="180"/>
      <c r="F273" s="174"/>
      <c r="G273" s="179">
        <f>SUM(G274:G279)</f>
        <v>6000</v>
      </c>
      <c r="H273" s="179">
        <f>SUM(H274:H279)</f>
        <v>72000</v>
      </c>
      <c r="I273" s="156"/>
      <c r="J273" s="156"/>
      <c r="K273" s="156"/>
      <c r="L273" s="156"/>
      <c r="M273" s="156"/>
      <c r="N273" s="155"/>
    </row>
    <row r="274" spans="1:18" s="115" customFormat="1" ht="15.75" x14ac:dyDescent="0.25">
      <c r="A274" s="156"/>
      <c r="B274" s="178"/>
      <c r="C274" s="177" t="s">
        <v>88</v>
      </c>
      <c r="D274" s="176">
        <v>1</v>
      </c>
      <c r="E274" s="175">
        <v>1.1000000000000001</v>
      </c>
      <c r="F274" s="174">
        <f t="shared" ref="F274:F279" si="43">E274*1000</f>
        <v>1100</v>
      </c>
      <c r="G274" s="174">
        <f>D274*F274</f>
        <v>1100</v>
      </c>
      <c r="H274" s="174">
        <f t="shared" ref="H274:H279" si="44">G274*12</f>
        <v>13200</v>
      </c>
      <c r="I274" s="156"/>
      <c r="J274" s="156"/>
      <c r="K274" s="156"/>
      <c r="L274" s="156"/>
      <c r="M274" s="156"/>
      <c r="N274" s="155"/>
      <c r="Q274" s="115">
        <v>1</v>
      </c>
    </row>
    <row r="275" spans="1:18" s="115" customFormat="1" ht="15.75" x14ac:dyDescent="0.25">
      <c r="A275" s="156"/>
      <c r="B275" s="178"/>
      <c r="C275" s="177" t="s">
        <v>3</v>
      </c>
      <c r="D275" s="176">
        <f>SUM(I275:N275)</f>
        <v>1</v>
      </c>
      <c r="E275" s="175">
        <v>0.85</v>
      </c>
      <c r="F275" s="174">
        <f t="shared" si="43"/>
        <v>850</v>
      </c>
      <c r="G275" s="174">
        <f>D275*F275</f>
        <v>850</v>
      </c>
      <c r="H275" s="174">
        <f t="shared" si="44"/>
        <v>10200</v>
      </c>
      <c r="I275" s="156">
        <v>1</v>
      </c>
      <c r="J275" s="156"/>
      <c r="K275" s="156"/>
      <c r="L275" s="156"/>
      <c r="M275" s="156"/>
      <c r="N275" s="155"/>
    </row>
    <row r="276" spans="1:18" s="115" customFormat="1" ht="15.75" x14ac:dyDescent="0.25">
      <c r="A276" s="156"/>
      <c r="B276" s="178"/>
      <c r="C276" s="177" t="s">
        <v>4</v>
      </c>
      <c r="D276" s="176">
        <f>SUM(I276:N276)</f>
        <v>2</v>
      </c>
      <c r="E276" s="175">
        <v>0.75</v>
      </c>
      <c r="F276" s="174">
        <f t="shared" si="43"/>
        <v>750</v>
      </c>
      <c r="G276" s="174">
        <f>D276*F276</f>
        <v>1500</v>
      </c>
      <c r="H276" s="174">
        <f t="shared" si="44"/>
        <v>18000</v>
      </c>
      <c r="I276" s="156">
        <v>1</v>
      </c>
      <c r="J276" s="156">
        <v>1</v>
      </c>
      <c r="K276" s="156"/>
      <c r="L276" s="156"/>
      <c r="M276" s="156"/>
      <c r="N276" s="155"/>
    </row>
    <row r="277" spans="1:18" s="115" customFormat="1" ht="15.75" x14ac:dyDescent="0.25">
      <c r="A277" s="156"/>
      <c r="B277" s="178"/>
      <c r="C277" s="177" t="s">
        <v>10</v>
      </c>
      <c r="D277" s="176">
        <f>SUM(I277:N277)</f>
        <v>1</v>
      </c>
      <c r="E277" s="175">
        <v>0.65</v>
      </c>
      <c r="F277" s="174">
        <f t="shared" si="43"/>
        <v>650</v>
      </c>
      <c r="G277" s="174">
        <f>D277*F277</f>
        <v>650</v>
      </c>
      <c r="H277" s="174">
        <f t="shared" si="44"/>
        <v>7800</v>
      </c>
      <c r="I277" s="156"/>
      <c r="J277" s="156">
        <v>1</v>
      </c>
      <c r="K277" s="156"/>
      <c r="L277" s="156"/>
      <c r="M277" s="156"/>
      <c r="N277" s="155"/>
      <c r="O277" s="115">
        <v>2</v>
      </c>
    </row>
    <row r="278" spans="1:18" s="115" customFormat="1" ht="15.75" x14ac:dyDescent="0.25">
      <c r="A278" s="156"/>
      <c r="B278" s="178"/>
      <c r="C278" s="177" t="s">
        <v>14</v>
      </c>
      <c r="D278" s="176">
        <v>1</v>
      </c>
      <c r="E278" s="175">
        <v>0.8</v>
      </c>
      <c r="F278" s="174">
        <f t="shared" si="43"/>
        <v>800</v>
      </c>
      <c r="G278" s="174">
        <f>D278*F278</f>
        <v>800</v>
      </c>
      <c r="H278" s="174">
        <f t="shared" si="44"/>
        <v>9600</v>
      </c>
      <c r="I278" s="156"/>
      <c r="J278" s="156"/>
      <c r="K278" s="156"/>
      <c r="L278" s="156"/>
      <c r="M278" s="156"/>
      <c r="N278" s="155"/>
      <c r="R278" s="115">
        <v>1</v>
      </c>
    </row>
    <row r="279" spans="1:18" s="115" customFormat="1" ht="15.75" x14ac:dyDescent="0.25">
      <c r="A279" s="169" t="s">
        <v>226</v>
      </c>
      <c r="B279" s="178"/>
      <c r="C279" s="177" t="s">
        <v>225</v>
      </c>
      <c r="D279" s="176">
        <v>1</v>
      </c>
      <c r="E279" s="175">
        <v>1.1000000000000001</v>
      </c>
      <c r="F279" s="174">
        <f t="shared" si="43"/>
        <v>1100</v>
      </c>
      <c r="G279" s="174">
        <f>F279*D279</f>
        <v>1100</v>
      </c>
      <c r="H279" s="174">
        <f t="shared" si="44"/>
        <v>13200</v>
      </c>
      <c r="I279" s="156"/>
      <c r="J279" s="156"/>
      <c r="K279" s="156"/>
      <c r="L279" s="156"/>
      <c r="M279" s="156"/>
      <c r="N279" s="155"/>
    </row>
    <row r="280" spans="1:18" s="114" customFormat="1" ht="15.75" x14ac:dyDescent="0.25">
      <c r="A280" s="161"/>
      <c r="B280" s="182">
        <v>10</v>
      </c>
      <c r="C280" s="181" t="s">
        <v>98</v>
      </c>
      <c r="D280" s="180">
        <f>SUM(D281:D286)</f>
        <v>9</v>
      </c>
      <c r="E280" s="180"/>
      <c r="F280" s="174"/>
      <c r="G280" s="179">
        <f>SUM(G281:G286)</f>
        <v>7950</v>
      </c>
      <c r="H280" s="179">
        <f>SUM(H281:H286)</f>
        <v>95400</v>
      </c>
      <c r="I280" s="156"/>
      <c r="J280" s="156"/>
      <c r="K280" s="156"/>
      <c r="L280" s="156"/>
      <c r="M280" s="156"/>
      <c r="N280" s="155"/>
    </row>
    <row r="281" spans="1:18" s="115" customFormat="1" ht="15.75" x14ac:dyDescent="0.25">
      <c r="A281" s="156"/>
      <c r="B281" s="178"/>
      <c r="C281" s="177" t="s">
        <v>88</v>
      </c>
      <c r="D281" s="176">
        <v>1</v>
      </c>
      <c r="E281" s="175">
        <v>1.1000000000000001</v>
      </c>
      <c r="F281" s="174">
        <f t="shared" ref="F281:F286" si="45">E281*1000</f>
        <v>1100</v>
      </c>
      <c r="G281" s="174">
        <f>D281*F281</f>
        <v>1100</v>
      </c>
      <c r="H281" s="174">
        <f t="shared" ref="H281:H286" si="46">G281*12</f>
        <v>13200</v>
      </c>
      <c r="I281" s="156"/>
      <c r="J281" s="156"/>
      <c r="K281" s="156"/>
      <c r="L281" s="156"/>
      <c r="M281" s="156"/>
      <c r="N281" s="155"/>
      <c r="Q281" s="115">
        <v>1</v>
      </c>
    </row>
    <row r="282" spans="1:18" s="115" customFormat="1" ht="15.75" x14ac:dyDescent="0.25">
      <c r="A282" s="156"/>
      <c r="B282" s="178"/>
      <c r="C282" s="177" t="s">
        <v>3</v>
      </c>
      <c r="D282" s="176">
        <f>SUM(I282:N282)</f>
        <v>2</v>
      </c>
      <c r="E282" s="175">
        <v>0.85</v>
      </c>
      <c r="F282" s="174">
        <f t="shared" si="45"/>
        <v>850</v>
      </c>
      <c r="G282" s="174">
        <f>D282*F282</f>
        <v>1700</v>
      </c>
      <c r="H282" s="174">
        <f t="shared" si="46"/>
        <v>20400</v>
      </c>
      <c r="I282" s="156">
        <v>1</v>
      </c>
      <c r="J282" s="156">
        <v>1</v>
      </c>
      <c r="K282" s="156"/>
      <c r="L282" s="156"/>
      <c r="M282" s="156"/>
      <c r="N282" s="155"/>
    </row>
    <row r="283" spans="1:18" s="115" customFormat="1" ht="15.75" x14ac:dyDescent="0.25">
      <c r="A283" s="156"/>
      <c r="B283" s="178"/>
      <c r="C283" s="177" t="s">
        <v>4</v>
      </c>
      <c r="D283" s="176">
        <f>SUM(I283:N283)</f>
        <v>2</v>
      </c>
      <c r="E283" s="175">
        <v>0.75</v>
      </c>
      <c r="F283" s="174">
        <f t="shared" si="45"/>
        <v>750</v>
      </c>
      <c r="G283" s="174">
        <f>D283*F283</f>
        <v>1500</v>
      </c>
      <c r="H283" s="174">
        <f t="shared" si="46"/>
        <v>18000</v>
      </c>
      <c r="I283" s="156">
        <v>1</v>
      </c>
      <c r="J283" s="156">
        <v>1</v>
      </c>
      <c r="K283" s="156"/>
      <c r="L283" s="156"/>
      <c r="M283" s="156"/>
      <c r="N283" s="155"/>
      <c r="O283" s="115">
        <v>1</v>
      </c>
    </row>
    <row r="284" spans="1:18" s="115" customFormat="1" ht="15.75" x14ac:dyDescent="0.25">
      <c r="A284" s="156"/>
      <c r="B284" s="178"/>
      <c r="C284" s="177" t="s">
        <v>10</v>
      </c>
      <c r="D284" s="176">
        <f>SUM(I284:N284)</f>
        <v>1</v>
      </c>
      <c r="E284" s="175">
        <v>0.65</v>
      </c>
      <c r="F284" s="174">
        <f t="shared" si="45"/>
        <v>650</v>
      </c>
      <c r="G284" s="174">
        <f>D284*F284</f>
        <v>650</v>
      </c>
      <c r="H284" s="174">
        <f t="shared" si="46"/>
        <v>7800</v>
      </c>
      <c r="I284" s="156">
        <v>1</v>
      </c>
      <c r="J284" s="156"/>
      <c r="K284" s="156"/>
      <c r="L284" s="156"/>
      <c r="M284" s="156"/>
      <c r="N284" s="155"/>
      <c r="O284" s="115">
        <v>2</v>
      </c>
    </row>
    <row r="285" spans="1:18" s="115" customFormat="1" ht="15.75" x14ac:dyDescent="0.25">
      <c r="A285" s="169"/>
      <c r="B285" s="178"/>
      <c r="C285" s="177" t="s">
        <v>14</v>
      </c>
      <c r="D285" s="176">
        <v>1</v>
      </c>
      <c r="E285" s="175">
        <v>0.8</v>
      </c>
      <c r="F285" s="174">
        <f t="shared" si="45"/>
        <v>800</v>
      </c>
      <c r="G285" s="174">
        <f>D285*F285</f>
        <v>800</v>
      </c>
      <c r="H285" s="174">
        <f t="shared" si="46"/>
        <v>9600</v>
      </c>
      <c r="I285" s="156"/>
      <c r="J285" s="156"/>
      <c r="K285" s="156"/>
      <c r="L285" s="156"/>
      <c r="M285" s="156"/>
      <c r="N285" s="155"/>
      <c r="R285" s="115">
        <v>1</v>
      </c>
    </row>
    <row r="286" spans="1:18" s="115" customFormat="1" ht="15.75" x14ac:dyDescent="0.25">
      <c r="A286" s="169" t="s">
        <v>226</v>
      </c>
      <c r="B286" s="178"/>
      <c r="C286" s="177" t="s">
        <v>225</v>
      </c>
      <c r="D286" s="176">
        <v>2</v>
      </c>
      <c r="E286" s="175">
        <v>1.1000000000000001</v>
      </c>
      <c r="F286" s="174">
        <f t="shared" si="45"/>
        <v>1100</v>
      </c>
      <c r="G286" s="174">
        <f>F286*D286</f>
        <v>2200</v>
      </c>
      <c r="H286" s="174">
        <f t="shared" si="46"/>
        <v>26400</v>
      </c>
      <c r="I286" s="156"/>
      <c r="J286" s="156"/>
      <c r="K286" s="156"/>
      <c r="L286" s="156"/>
      <c r="M286" s="156"/>
      <c r="N286" s="155"/>
    </row>
    <row r="287" spans="1:18" s="114" customFormat="1" ht="15.75" x14ac:dyDescent="0.25">
      <c r="A287" s="161"/>
      <c r="B287" s="182">
        <v>11</v>
      </c>
      <c r="C287" s="181" t="s">
        <v>99</v>
      </c>
      <c r="D287" s="180">
        <f>SUM(D288:D293)</f>
        <v>10</v>
      </c>
      <c r="E287" s="180"/>
      <c r="F287" s="174"/>
      <c r="G287" s="179">
        <f>SUM(G288:G293)</f>
        <v>9050</v>
      </c>
      <c r="H287" s="179">
        <f>SUM(H288:H293)</f>
        <v>108600</v>
      </c>
      <c r="I287" s="156"/>
      <c r="J287" s="156"/>
      <c r="K287" s="156"/>
      <c r="L287" s="156"/>
      <c r="M287" s="156"/>
      <c r="N287" s="155"/>
    </row>
    <row r="288" spans="1:18" s="115" customFormat="1" ht="15.75" x14ac:dyDescent="0.25">
      <c r="A288" s="156"/>
      <c r="B288" s="178"/>
      <c r="C288" s="177" t="s">
        <v>88</v>
      </c>
      <c r="D288" s="176">
        <v>1</v>
      </c>
      <c r="E288" s="175">
        <v>1.1000000000000001</v>
      </c>
      <c r="F288" s="174">
        <f t="shared" ref="F288:F293" si="47">E288*1000</f>
        <v>1100</v>
      </c>
      <c r="G288" s="174">
        <f>D288*F288</f>
        <v>1100</v>
      </c>
      <c r="H288" s="174">
        <f t="shared" ref="H288:H293" si="48">G288*12</f>
        <v>13200</v>
      </c>
      <c r="I288" s="156"/>
      <c r="J288" s="156"/>
      <c r="K288" s="156"/>
      <c r="L288" s="156"/>
      <c r="M288" s="156"/>
      <c r="N288" s="155"/>
      <c r="Q288" s="115">
        <v>1</v>
      </c>
    </row>
    <row r="289" spans="1:18" s="115" customFormat="1" ht="15.75" x14ac:dyDescent="0.25">
      <c r="A289" s="156"/>
      <c r="B289" s="178"/>
      <c r="C289" s="177" t="s">
        <v>3</v>
      </c>
      <c r="D289" s="176">
        <f>SUM(I289:N289)</f>
        <v>2</v>
      </c>
      <c r="E289" s="175">
        <v>0.85</v>
      </c>
      <c r="F289" s="174">
        <f t="shared" si="47"/>
        <v>850</v>
      </c>
      <c r="G289" s="174">
        <f>D289*F289</f>
        <v>1700</v>
      </c>
      <c r="H289" s="174">
        <f t="shared" si="48"/>
        <v>20400</v>
      </c>
      <c r="I289" s="156">
        <v>1</v>
      </c>
      <c r="J289" s="156">
        <v>1</v>
      </c>
      <c r="K289" s="156"/>
      <c r="L289" s="156"/>
      <c r="M289" s="156"/>
      <c r="N289" s="155"/>
    </row>
    <row r="290" spans="1:18" s="115" customFormat="1" ht="15.75" x14ac:dyDescent="0.25">
      <c r="A290" s="156"/>
      <c r="B290" s="178"/>
      <c r="C290" s="177" t="s">
        <v>4</v>
      </c>
      <c r="D290" s="176">
        <f>SUM(I290:N290)</f>
        <v>2</v>
      </c>
      <c r="E290" s="175">
        <v>0.75</v>
      </c>
      <c r="F290" s="174">
        <f t="shared" si="47"/>
        <v>750</v>
      </c>
      <c r="G290" s="174">
        <f>D290*F290</f>
        <v>1500</v>
      </c>
      <c r="H290" s="174">
        <f t="shared" si="48"/>
        <v>18000</v>
      </c>
      <c r="I290" s="156">
        <v>1</v>
      </c>
      <c r="J290" s="156">
        <v>1</v>
      </c>
      <c r="K290" s="156"/>
      <c r="L290" s="156"/>
      <c r="M290" s="156"/>
      <c r="N290" s="155"/>
      <c r="O290" s="115">
        <v>2</v>
      </c>
    </row>
    <row r="291" spans="1:18" s="115" customFormat="1" ht="15.75" x14ac:dyDescent="0.25">
      <c r="A291" s="156"/>
      <c r="B291" s="178"/>
      <c r="C291" s="177" t="s">
        <v>10</v>
      </c>
      <c r="D291" s="176">
        <f>SUM(I291:N291)</f>
        <v>1</v>
      </c>
      <c r="E291" s="175">
        <v>0.65</v>
      </c>
      <c r="F291" s="174">
        <f t="shared" si="47"/>
        <v>650</v>
      </c>
      <c r="G291" s="174">
        <f>D291*F291</f>
        <v>650</v>
      </c>
      <c r="H291" s="174">
        <f t="shared" si="48"/>
        <v>7800</v>
      </c>
      <c r="I291" s="156">
        <v>1</v>
      </c>
      <c r="J291" s="156"/>
      <c r="K291" s="156"/>
      <c r="L291" s="156"/>
      <c r="M291" s="156"/>
      <c r="N291" s="155"/>
      <c r="O291" s="115">
        <v>3</v>
      </c>
    </row>
    <row r="292" spans="1:18" s="115" customFormat="1" ht="15.75" x14ac:dyDescent="0.25">
      <c r="A292" s="156"/>
      <c r="B292" s="178"/>
      <c r="C292" s="177" t="s">
        <v>14</v>
      </c>
      <c r="D292" s="176">
        <v>1</v>
      </c>
      <c r="E292" s="175">
        <v>0.8</v>
      </c>
      <c r="F292" s="174">
        <f t="shared" si="47"/>
        <v>800</v>
      </c>
      <c r="G292" s="174">
        <f>D292*F292</f>
        <v>800</v>
      </c>
      <c r="H292" s="174">
        <f t="shared" si="48"/>
        <v>9600</v>
      </c>
      <c r="I292" s="156"/>
      <c r="J292" s="156"/>
      <c r="K292" s="156"/>
      <c r="L292" s="156"/>
      <c r="M292" s="156"/>
      <c r="N292" s="155"/>
      <c r="R292" s="115">
        <v>1</v>
      </c>
    </row>
    <row r="293" spans="1:18" s="115" customFormat="1" ht="15.75" x14ac:dyDescent="0.25">
      <c r="A293" s="169" t="s">
        <v>226</v>
      </c>
      <c r="B293" s="178"/>
      <c r="C293" s="177" t="s">
        <v>225</v>
      </c>
      <c r="D293" s="176">
        <v>3</v>
      </c>
      <c r="E293" s="175">
        <v>1.1000000000000001</v>
      </c>
      <c r="F293" s="174">
        <f t="shared" si="47"/>
        <v>1100</v>
      </c>
      <c r="G293" s="174">
        <f>F293*D293</f>
        <v>3300</v>
      </c>
      <c r="H293" s="174">
        <f t="shared" si="48"/>
        <v>39600</v>
      </c>
      <c r="I293" s="156"/>
      <c r="J293" s="156"/>
      <c r="K293" s="156"/>
      <c r="L293" s="156"/>
      <c r="M293" s="156"/>
      <c r="N293" s="155"/>
    </row>
    <row r="294" spans="1:18" s="114" customFormat="1" ht="54.75" customHeight="1" x14ac:dyDescent="0.25">
      <c r="A294" s="161"/>
      <c r="B294" s="171" t="s">
        <v>197</v>
      </c>
      <c r="C294" s="172" t="s">
        <v>100</v>
      </c>
      <c r="D294" s="171">
        <f>SUM(D295:D307)</f>
        <v>20</v>
      </c>
      <c r="E294" s="171"/>
      <c r="F294" s="170"/>
      <c r="G294" s="170">
        <f>SUM(G295:G307)</f>
        <v>17800</v>
      </c>
      <c r="H294" s="170">
        <f>SUM(H295:H307)</f>
        <v>213600</v>
      </c>
      <c r="I294" s="156"/>
      <c r="J294" s="156"/>
      <c r="K294" s="156"/>
      <c r="L294" s="156"/>
      <c r="M294" s="156"/>
      <c r="N294" s="155"/>
    </row>
    <row r="295" spans="1:18" s="115" customFormat="1" ht="15.75" x14ac:dyDescent="0.25">
      <c r="A295" s="156"/>
      <c r="B295" s="178"/>
      <c r="C295" s="177" t="s">
        <v>83</v>
      </c>
      <c r="D295" s="176">
        <v>1</v>
      </c>
      <c r="E295" s="175">
        <v>1.8</v>
      </c>
      <c r="F295" s="174">
        <f>E295*1000</f>
        <v>1800</v>
      </c>
      <c r="G295" s="174">
        <f t="shared" ref="G295:G303" si="49">D295*F295</f>
        <v>1800</v>
      </c>
      <c r="H295" s="174">
        <f t="shared" ref="H295:H307" si="50">G295*12</f>
        <v>21600</v>
      </c>
      <c r="I295" s="156"/>
      <c r="J295" s="156"/>
      <c r="K295" s="156"/>
      <c r="L295" s="156"/>
      <c r="M295" s="156"/>
      <c r="N295" s="155"/>
      <c r="P295" s="115">
        <v>2</v>
      </c>
    </row>
    <row r="296" spans="1:18" s="9" customFormat="1" x14ac:dyDescent="0.25">
      <c r="A296" s="169" t="s">
        <v>226</v>
      </c>
      <c r="B296" s="178"/>
      <c r="C296" s="177" t="s">
        <v>230</v>
      </c>
      <c r="D296" s="176">
        <v>1</v>
      </c>
      <c r="E296" s="175">
        <v>1.3</v>
      </c>
      <c r="F296" s="174">
        <v>1300</v>
      </c>
      <c r="G296" s="174">
        <f t="shared" si="49"/>
        <v>1300</v>
      </c>
      <c r="H296" s="174">
        <f t="shared" si="50"/>
        <v>15600</v>
      </c>
      <c r="I296" s="184"/>
      <c r="J296" s="184"/>
      <c r="K296" s="184"/>
      <c r="L296" s="184"/>
      <c r="M296" s="184"/>
      <c r="N296" s="155"/>
      <c r="O296" s="9">
        <v>1</v>
      </c>
    </row>
    <row r="297" spans="1:18" s="115" customFormat="1" ht="15.75" x14ac:dyDescent="0.25">
      <c r="A297" s="156"/>
      <c r="B297" s="178"/>
      <c r="C297" s="190" t="s">
        <v>84</v>
      </c>
      <c r="D297" s="176">
        <v>1</v>
      </c>
      <c r="E297" s="175">
        <v>0.85</v>
      </c>
      <c r="F297" s="174">
        <f>E297*1000</f>
        <v>850</v>
      </c>
      <c r="G297" s="174">
        <f t="shared" si="49"/>
        <v>850</v>
      </c>
      <c r="H297" s="174">
        <f t="shared" si="50"/>
        <v>10200</v>
      </c>
      <c r="I297" s="156"/>
      <c r="J297" s="156"/>
      <c r="K297" s="156"/>
      <c r="L297" s="156"/>
      <c r="M297" s="156"/>
      <c r="N297" s="155"/>
    </row>
    <row r="298" spans="1:18" s="115" customFormat="1" ht="15.75" x14ac:dyDescent="0.25">
      <c r="A298" s="156"/>
      <c r="B298" s="178"/>
      <c r="C298" s="177" t="s">
        <v>13</v>
      </c>
      <c r="D298" s="176">
        <f>1+1</f>
        <v>2</v>
      </c>
      <c r="E298" s="175">
        <v>0.8</v>
      </c>
      <c r="F298" s="174">
        <f>E298*1000</f>
        <v>800</v>
      </c>
      <c r="G298" s="174">
        <f t="shared" si="49"/>
        <v>1600</v>
      </c>
      <c r="H298" s="174">
        <f t="shared" si="50"/>
        <v>19200</v>
      </c>
      <c r="I298" s="156"/>
      <c r="J298" s="156"/>
      <c r="K298" s="156"/>
      <c r="L298" s="156"/>
      <c r="M298" s="156"/>
      <c r="N298" s="155"/>
      <c r="R298" s="115">
        <v>1</v>
      </c>
    </row>
    <row r="299" spans="1:18" s="9" customFormat="1" hidden="1" x14ac:dyDescent="0.25">
      <c r="A299" s="169" t="s">
        <v>224</v>
      </c>
      <c r="B299" s="178"/>
      <c r="C299" s="190" t="s">
        <v>101</v>
      </c>
      <c r="D299" s="176">
        <v>0</v>
      </c>
      <c r="E299" s="175">
        <v>0.8</v>
      </c>
      <c r="F299" s="174">
        <v>800</v>
      </c>
      <c r="G299" s="174">
        <f t="shared" si="49"/>
        <v>0</v>
      </c>
      <c r="H299" s="174">
        <f t="shared" si="50"/>
        <v>0</v>
      </c>
      <c r="I299" s="184"/>
      <c r="J299" s="184"/>
      <c r="K299" s="184"/>
      <c r="L299" s="184"/>
      <c r="M299" s="184"/>
      <c r="N299" s="155"/>
      <c r="O299" s="9">
        <v>1</v>
      </c>
    </row>
    <row r="300" spans="1:18" s="115" customFormat="1" ht="15.75" x14ac:dyDescent="0.25">
      <c r="A300" s="156"/>
      <c r="B300" s="178"/>
      <c r="C300" s="190" t="s">
        <v>102</v>
      </c>
      <c r="D300" s="176">
        <v>1</v>
      </c>
      <c r="E300" s="175">
        <v>0.9</v>
      </c>
      <c r="F300" s="174">
        <f t="shared" ref="F300:F307" si="51">E300*1000</f>
        <v>900</v>
      </c>
      <c r="G300" s="174">
        <f t="shared" si="49"/>
        <v>900</v>
      </c>
      <c r="H300" s="174">
        <f t="shared" si="50"/>
        <v>10800</v>
      </c>
      <c r="I300" s="156"/>
      <c r="J300" s="156"/>
      <c r="K300" s="156"/>
      <c r="L300" s="156"/>
      <c r="M300" s="156"/>
      <c r="N300" s="155"/>
    </row>
    <row r="301" spans="1:18" s="115" customFormat="1" ht="15.75" x14ac:dyDescent="0.25">
      <c r="A301" s="156"/>
      <c r="B301" s="178"/>
      <c r="C301" s="177" t="s">
        <v>3</v>
      </c>
      <c r="D301" s="176">
        <f>SUM(I301:N301)</f>
        <v>2</v>
      </c>
      <c r="E301" s="175">
        <v>0.85</v>
      </c>
      <c r="F301" s="174">
        <f t="shared" si="51"/>
        <v>850</v>
      </c>
      <c r="G301" s="174">
        <f t="shared" si="49"/>
        <v>1700</v>
      </c>
      <c r="H301" s="174">
        <f t="shared" si="50"/>
        <v>20400</v>
      </c>
      <c r="I301" s="156">
        <v>1</v>
      </c>
      <c r="J301" s="156"/>
      <c r="K301" s="156">
        <v>1</v>
      </c>
      <c r="L301" s="156"/>
      <c r="M301" s="156"/>
      <c r="N301" s="155"/>
    </row>
    <row r="302" spans="1:18" s="115" customFormat="1" ht="15.75" x14ac:dyDescent="0.25">
      <c r="A302" s="156"/>
      <c r="B302" s="178"/>
      <c r="C302" s="177" t="s">
        <v>89</v>
      </c>
      <c r="D302" s="176">
        <f>SUM(I302:N302)</f>
        <v>3</v>
      </c>
      <c r="E302" s="175">
        <v>0.75</v>
      </c>
      <c r="F302" s="174">
        <f t="shared" si="51"/>
        <v>750</v>
      </c>
      <c r="G302" s="174">
        <f t="shared" si="49"/>
        <v>2250</v>
      </c>
      <c r="H302" s="174">
        <f t="shared" si="50"/>
        <v>27000</v>
      </c>
      <c r="I302" s="156">
        <v>1</v>
      </c>
      <c r="J302" s="156">
        <v>1</v>
      </c>
      <c r="K302" s="156">
        <v>1</v>
      </c>
      <c r="L302" s="156"/>
      <c r="M302" s="156"/>
      <c r="N302" s="155"/>
    </row>
    <row r="303" spans="1:18" s="115" customFormat="1" ht="15.75" x14ac:dyDescent="0.25">
      <c r="A303" s="156"/>
      <c r="B303" s="178"/>
      <c r="C303" s="177" t="s">
        <v>10</v>
      </c>
      <c r="D303" s="176">
        <f>SUM(I303:N303)</f>
        <v>4</v>
      </c>
      <c r="E303" s="175">
        <v>0.65</v>
      </c>
      <c r="F303" s="174">
        <f t="shared" si="51"/>
        <v>650</v>
      </c>
      <c r="G303" s="174">
        <f t="shared" si="49"/>
        <v>2600</v>
      </c>
      <c r="H303" s="174">
        <f t="shared" si="50"/>
        <v>31200</v>
      </c>
      <c r="I303" s="156"/>
      <c r="J303" s="156">
        <v>1</v>
      </c>
      <c r="K303" s="156"/>
      <c r="L303" s="156">
        <v>1</v>
      </c>
      <c r="M303" s="156">
        <v>1</v>
      </c>
      <c r="N303" s="155">
        <v>1</v>
      </c>
    </row>
    <row r="304" spans="1:18" s="115" customFormat="1" ht="15.75" x14ac:dyDescent="0.25">
      <c r="A304" s="169" t="s">
        <v>226</v>
      </c>
      <c r="B304" s="178"/>
      <c r="C304" s="177" t="s">
        <v>229</v>
      </c>
      <c r="D304" s="176">
        <v>1</v>
      </c>
      <c r="E304" s="175">
        <v>0.5</v>
      </c>
      <c r="F304" s="174">
        <f t="shared" si="51"/>
        <v>500</v>
      </c>
      <c r="G304" s="174">
        <f>F304*D304</f>
        <v>500</v>
      </c>
      <c r="H304" s="174">
        <f t="shared" si="50"/>
        <v>6000</v>
      </c>
      <c r="I304" s="156"/>
      <c r="J304" s="156"/>
      <c r="K304" s="156"/>
      <c r="L304" s="156"/>
      <c r="M304" s="156"/>
      <c r="N304" s="155"/>
    </row>
    <row r="305" spans="1:18" s="115" customFormat="1" ht="15.75" x14ac:dyDescent="0.25">
      <c r="A305" s="169" t="s">
        <v>226</v>
      </c>
      <c r="B305" s="178"/>
      <c r="C305" s="177" t="s">
        <v>228</v>
      </c>
      <c r="D305" s="176">
        <v>1</v>
      </c>
      <c r="E305" s="175">
        <v>1.3</v>
      </c>
      <c r="F305" s="174">
        <f t="shared" si="51"/>
        <v>1300</v>
      </c>
      <c r="G305" s="174">
        <f>F305*D305</f>
        <v>1300</v>
      </c>
      <c r="H305" s="174">
        <f t="shared" si="50"/>
        <v>15600</v>
      </c>
      <c r="I305" s="156"/>
      <c r="J305" s="156"/>
      <c r="K305" s="156"/>
      <c r="L305" s="156"/>
      <c r="M305" s="156"/>
      <c r="N305" s="155"/>
    </row>
    <row r="306" spans="1:18" s="115" customFormat="1" ht="15.75" x14ac:dyDescent="0.25">
      <c r="A306" s="169" t="s">
        <v>226</v>
      </c>
      <c r="B306" s="178"/>
      <c r="C306" s="177" t="s">
        <v>225</v>
      </c>
      <c r="D306" s="176">
        <v>2</v>
      </c>
      <c r="E306" s="175">
        <v>1.1000000000000001</v>
      </c>
      <c r="F306" s="174">
        <f t="shared" si="51"/>
        <v>1100</v>
      </c>
      <c r="G306" s="174">
        <f>F306*D306</f>
        <v>2200</v>
      </c>
      <c r="H306" s="174">
        <f t="shared" si="50"/>
        <v>26400</v>
      </c>
      <c r="I306" s="156"/>
      <c r="J306" s="156"/>
      <c r="K306" s="156"/>
      <c r="L306" s="156"/>
      <c r="M306" s="156"/>
      <c r="N306" s="155"/>
    </row>
    <row r="307" spans="1:18" s="115" customFormat="1" ht="15.75" x14ac:dyDescent="0.25">
      <c r="A307" s="169" t="s">
        <v>226</v>
      </c>
      <c r="B307" s="178"/>
      <c r="C307" s="177" t="s">
        <v>227</v>
      </c>
      <c r="D307" s="176">
        <v>1</v>
      </c>
      <c r="E307" s="175">
        <v>0.8</v>
      </c>
      <c r="F307" s="174">
        <f t="shared" si="51"/>
        <v>800</v>
      </c>
      <c r="G307" s="174">
        <f>F307*D307</f>
        <v>800</v>
      </c>
      <c r="H307" s="174">
        <f t="shared" si="50"/>
        <v>9600</v>
      </c>
      <c r="I307" s="156"/>
      <c r="J307" s="156"/>
      <c r="K307" s="156"/>
      <c r="L307" s="156"/>
      <c r="M307" s="156"/>
      <c r="N307" s="155"/>
    </row>
    <row r="308" spans="1:18" s="114" customFormat="1" ht="15.75" x14ac:dyDescent="0.25">
      <c r="A308" s="161"/>
      <c r="B308" s="182">
        <v>1</v>
      </c>
      <c r="C308" s="181" t="s">
        <v>103</v>
      </c>
      <c r="D308" s="180">
        <f>SUM(D309:D314)</f>
        <v>6</v>
      </c>
      <c r="E308" s="180"/>
      <c r="F308" s="174"/>
      <c r="G308" s="179">
        <f>SUM(G309:G314)</f>
        <v>5200</v>
      </c>
      <c r="H308" s="179">
        <f>SUM(H309:H314)</f>
        <v>62400</v>
      </c>
      <c r="I308" s="156"/>
      <c r="J308" s="156"/>
      <c r="K308" s="156"/>
      <c r="L308" s="156"/>
      <c r="M308" s="156"/>
      <c r="N308" s="155"/>
    </row>
    <row r="309" spans="1:18" s="115" customFormat="1" ht="15.75" x14ac:dyDescent="0.25">
      <c r="A309" s="156"/>
      <c r="B309" s="178"/>
      <c r="C309" s="177" t="s">
        <v>88</v>
      </c>
      <c r="D309" s="176">
        <v>1</v>
      </c>
      <c r="E309" s="175">
        <v>1.1000000000000001</v>
      </c>
      <c r="F309" s="174">
        <f t="shared" ref="F309:F314" si="52">E309*1000</f>
        <v>1100</v>
      </c>
      <c r="G309" s="174">
        <f>D309*F309</f>
        <v>1100</v>
      </c>
      <c r="H309" s="174">
        <f t="shared" ref="H309:H314" si="53">G309*12</f>
        <v>13200</v>
      </c>
      <c r="I309" s="156"/>
      <c r="J309" s="156"/>
      <c r="K309" s="156"/>
      <c r="L309" s="156"/>
      <c r="M309" s="156"/>
      <c r="N309" s="155"/>
    </row>
    <row r="310" spans="1:18" s="115" customFormat="1" ht="15.75" x14ac:dyDescent="0.25">
      <c r="A310" s="156"/>
      <c r="B310" s="178"/>
      <c r="C310" s="177" t="s">
        <v>3</v>
      </c>
      <c r="D310" s="176">
        <f>SUM(I310:N310)</f>
        <v>1</v>
      </c>
      <c r="E310" s="175">
        <v>0.85</v>
      </c>
      <c r="F310" s="174">
        <f t="shared" si="52"/>
        <v>850</v>
      </c>
      <c r="G310" s="174">
        <f>D310*F310</f>
        <v>850</v>
      </c>
      <c r="H310" s="174">
        <f t="shared" si="53"/>
        <v>10200</v>
      </c>
      <c r="I310" s="156">
        <v>1</v>
      </c>
      <c r="J310" s="156"/>
      <c r="K310" s="156"/>
      <c r="L310" s="156"/>
      <c r="M310" s="156"/>
      <c r="N310" s="155"/>
    </row>
    <row r="311" spans="1:18" s="115" customFormat="1" ht="15.75" x14ac:dyDescent="0.25">
      <c r="A311" s="156"/>
      <c r="B311" s="178"/>
      <c r="C311" s="177" t="s">
        <v>4</v>
      </c>
      <c r="D311" s="176">
        <f>SUM(I311:N311)</f>
        <v>2</v>
      </c>
      <c r="E311" s="175">
        <v>0.75</v>
      </c>
      <c r="F311" s="174">
        <f t="shared" si="52"/>
        <v>750</v>
      </c>
      <c r="G311" s="174">
        <f>D311*F311</f>
        <v>1500</v>
      </c>
      <c r="H311" s="174">
        <f t="shared" si="53"/>
        <v>18000</v>
      </c>
      <c r="I311" s="156">
        <v>1</v>
      </c>
      <c r="J311" s="156">
        <v>1</v>
      </c>
      <c r="K311" s="156"/>
      <c r="L311" s="156"/>
      <c r="M311" s="156"/>
      <c r="N311" s="155"/>
      <c r="R311" s="115">
        <v>1</v>
      </c>
    </row>
    <row r="312" spans="1:18" s="115" customFormat="1" ht="15.75" x14ac:dyDescent="0.25">
      <c r="A312" s="156"/>
      <c r="B312" s="178"/>
      <c r="C312" s="177" t="s">
        <v>10</v>
      </c>
      <c r="D312" s="176">
        <f>SUM(I312:N312)</f>
        <v>1</v>
      </c>
      <c r="E312" s="175">
        <v>0.65</v>
      </c>
      <c r="F312" s="174">
        <f t="shared" si="52"/>
        <v>650</v>
      </c>
      <c r="G312" s="174">
        <f>D312*F312</f>
        <v>650</v>
      </c>
      <c r="H312" s="174">
        <f t="shared" si="53"/>
        <v>7800</v>
      </c>
      <c r="I312" s="156"/>
      <c r="J312" s="156">
        <v>1</v>
      </c>
      <c r="K312" s="156"/>
      <c r="L312" s="156"/>
      <c r="M312" s="156"/>
      <c r="N312" s="155"/>
      <c r="O312" s="115">
        <v>1</v>
      </c>
    </row>
    <row r="313" spans="1:18" s="115" customFormat="1" ht="15.75" hidden="1" x14ac:dyDescent="0.25">
      <c r="A313" s="169" t="s">
        <v>224</v>
      </c>
      <c r="B313" s="178"/>
      <c r="C313" s="177" t="s">
        <v>14</v>
      </c>
      <c r="D313" s="176">
        <v>0</v>
      </c>
      <c r="E313" s="175">
        <v>0.8</v>
      </c>
      <c r="F313" s="174">
        <f t="shared" si="52"/>
        <v>800</v>
      </c>
      <c r="G313" s="174">
        <f>D313*F313</f>
        <v>0</v>
      </c>
      <c r="H313" s="174">
        <f t="shared" si="53"/>
        <v>0</v>
      </c>
      <c r="I313" s="156"/>
      <c r="J313" s="156"/>
      <c r="K313" s="156"/>
      <c r="L313" s="156"/>
      <c r="M313" s="156"/>
      <c r="N313" s="155"/>
      <c r="R313" s="115">
        <v>1</v>
      </c>
    </row>
    <row r="314" spans="1:18" s="115" customFormat="1" ht="15.75" x14ac:dyDescent="0.25">
      <c r="A314" s="169" t="s">
        <v>226</v>
      </c>
      <c r="B314" s="178"/>
      <c r="C314" s="177" t="s">
        <v>225</v>
      </c>
      <c r="D314" s="176">
        <v>1</v>
      </c>
      <c r="E314" s="175">
        <v>1.1000000000000001</v>
      </c>
      <c r="F314" s="174">
        <f t="shared" si="52"/>
        <v>1100</v>
      </c>
      <c r="G314" s="174">
        <f>F314*D314</f>
        <v>1100</v>
      </c>
      <c r="H314" s="174">
        <f t="shared" si="53"/>
        <v>13200</v>
      </c>
      <c r="I314" s="156"/>
      <c r="J314" s="156"/>
      <c r="K314" s="156"/>
      <c r="L314" s="156"/>
      <c r="M314" s="156"/>
      <c r="N314" s="155"/>
    </row>
    <row r="315" spans="1:18" s="114" customFormat="1" ht="15.75" x14ac:dyDescent="0.25">
      <c r="A315" s="161"/>
      <c r="B315" s="182">
        <v>2</v>
      </c>
      <c r="C315" s="181" t="s">
        <v>104</v>
      </c>
      <c r="D315" s="180">
        <f>SUM(D316:D321)</f>
        <v>6</v>
      </c>
      <c r="E315" s="180"/>
      <c r="F315" s="174"/>
      <c r="G315" s="179">
        <f>SUM(G316:G321)</f>
        <v>5200</v>
      </c>
      <c r="H315" s="179">
        <f>SUM(H316:H321)</f>
        <v>62400</v>
      </c>
      <c r="I315" s="156"/>
      <c r="J315" s="156"/>
      <c r="K315" s="156"/>
      <c r="L315" s="156"/>
      <c r="M315" s="156"/>
      <c r="N315" s="155"/>
    </row>
    <row r="316" spans="1:18" s="115" customFormat="1" ht="15.75" x14ac:dyDescent="0.25">
      <c r="A316" s="156"/>
      <c r="B316" s="178"/>
      <c r="C316" s="177" t="s">
        <v>88</v>
      </c>
      <c r="D316" s="176">
        <v>1</v>
      </c>
      <c r="E316" s="175">
        <v>1.1000000000000001</v>
      </c>
      <c r="F316" s="174">
        <f t="shared" ref="F316:F321" si="54">E316*1000</f>
        <v>1100</v>
      </c>
      <c r="G316" s="174">
        <f>D316*F316</f>
        <v>1100</v>
      </c>
      <c r="H316" s="174">
        <f t="shared" ref="H316:H321" si="55">G316*12</f>
        <v>13200</v>
      </c>
      <c r="I316" s="156"/>
      <c r="J316" s="156"/>
      <c r="K316" s="156"/>
      <c r="L316" s="156"/>
      <c r="M316" s="156"/>
      <c r="N316" s="155"/>
      <c r="Q316" s="115">
        <v>1</v>
      </c>
    </row>
    <row r="317" spans="1:18" s="115" customFormat="1" ht="15.75" x14ac:dyDescent="0.25">
      <c r="A317" s="156"/>
      <c r="B317" s="178"/>
      <c r="C317" s="177" t="s">
        <v>3</v>
      </c>
      <c r="D317" s="176">
        <f>SUM(I317:N317)</f>
        <v>1</v>
      </c>
      <c r="E317" s="175">
        <v>0.85</v>
      </c>
      <c r="F317" s="174">
        <f t="shared" si="54"/>
        <v>850</v>
      </c>
      <c r="G317" s="174">
        <f>D317*F317</f>
        <v>850</v>
      </c>
      <c r="H317" s="174">
        <f t="shared" si="55"/>
        <v>10200</v>
      </c>
      <c r="I317" s="156">
        <v>1</v>
      </c>
      <c r="J317" s="156"/>
      <c r="K317" s="156"/>
      <c r="L317" s="156"/>
      <c r="M317" s="156"/>
      <c r="N317" s="155"/>
    </row>
    <row r="318" spans="1:18" s="115" customFormat="1" ht="15.75" x14ac:dyDescent="0.25">
      <c r="A318" s="156"/>
      <c r="B318" s="178"/>
      <c r="C318" s="177" t="s">
        <v>89</v>
      </c>
      <c r="D318" s="176">
        <f>SUM(I318:N318)</f>
        <v>2</v>
      </c>
      <c r="E318" s="175">
        <v>0.75</v>
      </c>
      <c r="F318" s="174">
        <f t="shared" si="54"/>
        <v>750</v>
      </c>
      <c r="G318" s="174">
        <f>D318*F318</f>
        <v>1500</v>
      </c>
      <c r="H318" s="174">
        <f t="shared" si="55"/>
        <v>18000</v>
      </c>
      <c r="I318" s="156">
        <v>1</v>
      </c>
      <c r="J318" s="156">
        <v>1</v>
      </c>
      <c r="K318" s="156"/>
      <c r="L318" s="156"/>
      <c r="M318" s="156"/>
      <c r="N318" s="155"/>
      <c r="R318" s="115">
        <v>1</v>
      </c>
    </row>
    <row r="319" spans="1:18" s="115" customFormat="1" ht="15.75" x14ac:dyDescent="0.25">
      <c r="A319" s="156"/>
      <c r="B319" s="178"/>
      <c r="C319" s="177" t="s">
        <v>10</v>
      </c>
      <c r="D319" s="176">
        <f>SUM(I319:N319)</f>
        <v>1</v>
      </c>
      <c r="E319" s="175">
        <v>0.65</v>
      </c>
      <c r="F319" s="174">
        <f t="shared" si="54"/>
        <v>650</v>
      </c>
      <c r="G319" s="174">
        <f>D319*F319</f>
        <v>650</v>
      </c>
      <c r="H319" s="174">
        <f t="shared" si="55"/>
        <v>7800</v>
      </c>
      <c r="I319" s="156"/>
      <c r="J319" s="156">
        <v>1</v>
      </c>
      <c r="K319" s="156"/>
      <c r="L319" s="156"/>
      <c r="M319" s="156"/>
      <c r="N319" s="155"/>
    </row>
    <row r="320" spans="1:18" s="115" customFormat="1" ht="15.75" hidden="1" x14ac:dyDescent="0.25">
      <c r="A320" s="169" t="s">
        <v>224</v>
      </c>
      <c r="B320" s="178"/>
      <c r="C320" s="177" t="s">
        <v>14</v>
      </c>
      <c r="D320" s="176">
        <v>0</v>
      </c>
      <c r="E320" s="175">
        <v>0.8</v>
      </c>
      <c r="F320" s="174">
        <f t="shared" si="54"/>
        <v>800</v>
      </c>
      <c r="G320" s="174">
        <f>D320*F320</f>
        <v>0</v>
      </c>
      <c r="H320" s="174">
        <f t="shared" si="55"/>
        <v>0</v>
      </c>
      <c r="I320" s="156"/>
      <c r="J320" s="156"/>
      <c r="K320" s="156"/>
      <c r="L320" s="156"/>
      <c r="M320" s="156"/>
      <c r="N320" s="155"/>
      <c r="R320" s="115">
        <v>1</v>
      </c>
    </row>
    <row r="321" spans="1:18" s="115" customFormat="1" ht="15.75" x14ac:dyDescent="0.25">
      <c r="A321" s="169" t="s">
        <v>226</v>
      </c>
      <c r="B321" s="178"/>
      <c r="C321" s="177" t="s">
        <v>225</v>
      </c>
      <c r="D321" s="176">
        <v>1</v>
      </c>
      <c r="E321" s="175">
        <v>1.1000000000000001</v>
      </c>
      <c r="F321" s="174">
        <f t="shared" si="54"/>
        <v>1100</v>
      </c>
      <c r="G321" s="174">
        <f>F321*D321</f>
        <v>1100</v>
      </c>
      <c r="H321" s="174">
        <f t="shared" si="55"/>
        <v>13200</v>
      </c>
      <c r="I321" s="156"/>
      <c r="J321" s="156"/>
      <c r="K321" s="156"/>
      <c r="L321" s="156"/>
      <c r="M321" s="156"/>
      <c r="N321" s="155"/>
    </row>
    <row r="322" spans="1:18" s="114" customFormat="1" ht="15.75" x14ac:dyDescent="0.25">
      <c r="A322" s="161"/>
      <c r="B322" s="182">
        <v>3</v>
      </c>
      <c r="C322" s="181" t="s">
        <v>105</v>
      </c>
      <c r="D322" s="180">
        <f>SUM(D323:D328)</f>
        <v>7</v>
      </c>
      <c r="E322" s="180"/>
      <c r="F322" s="174"/>
      <c r="G322" s="179">
        <f>SUM(G323:G328)</f>
        <v>6000</v>
      </c>
      <c r="H322" s="179">
        <f>SUM(H323:H328)</f>
        <v>72000</v>
      </c>
      <c r="I322" s="156"/>
      <c r="J322" s="156"/>
      <c r="K322" s="156"/>
      <c r="L322" s="156"/>
      <c r="M322" s="156"/>
      <c r="N322" s="155"/>
      <c r="Q322" s="114">
        <v>1</v>
      </c>
    </row>
    <row r="323" spans="1:18" s="115" customFormat="1" ht="15.75" x14ac:dyDescent="0.25">
      <c r="A323" s="156"/>
      <c r="B323" s="178"/>
      <c r="C323" s="177" t="s">
        <v>88</v>
      </c>
      <c r="D323" s="176">
        <v>1</v>
      </c>
      <c r="E323" s="175">
        <v>1.1000000000000001</v>
      </c>
      <c r="F323" s="174">
        <f t="shared" ref="F323:F328" si="56">E323*1000</f>
        <v>1100</v>
      </c>
      <c r="G323" s="174">
        <f>D323*F323</f>
        <v>1100</v>
      </c>
      <c r="H323" s="174">
        <f t="shared" ref="H323:H328" si="57">G323*12</f>
        <v>13200</v>
      </c>
      <c r="I323" s="156"/>
      <c r="J323" s="156"/>
      <c r="K323" s="156"/>
      <c r="L323" s="156"/>
      <c r="M323" s="156"/>
      <c r="N323" s="155"/>
    </row>
    <row r="324" spans="1:18" s="115" customFormat="1" ht="15.75" x14ac:dyDescent="0.25">
      <c r="A324" s="156"/>
      <c r="B324" s="178"/>
      <c r="C324" s="177" t="s">
        <v>3</v>
      </c>
      <c r="D324" s="176">
        <f>SUM(I324:N324)</f>
        <v>1</v>
      </c>
      <c r="E324" s="175">
        <v>0.85</v>
      </c>
      <c r="F324" s="174">
        <f t="shared" si="56"/>
        <v>850</v>
      </c>
      <c r="G324" s="174">
        <f>D324*F324</f>
        <v>850</v>
      </c>
      <c r="H324" s="174">
        <f t="shared" si="57"/>
        <v>10200</v>
      </c>
      <c r="I324" s="156">
        <v>1</v>
      </c>
      <c r="J324" s="156"/>
      <c r="K324" s="156"/>
      <c r="L324" s="156"/>
      <c r="M324" s="156"/>
      <c r="N324" s="155"/>
    </row>
    <row r="325" spans="1:18" s="115" customFormat="1" ht="15.75" x14ac:dyDescent="0.25">
      <c r="A325" s="156"/>
      <c r="B325" s="178"/>
      <c r="C325" s="177" t="s">
        <v>4</v>
      </c>
      <c r="D325" s="176">
        <f>SUM(I325:N325)</f>
        <v>2</v>
      </c>
      <c r="E325" s="175">
        <v>0.75</v>
      </c>
      <c r="F325" s="174">
        <f t="shared" si="56"/>
        <v>750</v>
      </c>
      <c r="G325" s="174">
        <f>D325*F325</f>
        <v>1500</v>
      </c>
      <c r="H325" s="174">
        <f t="shared" si="57"/>
        <v>18000</v>
      </c>
      <c r="I325" s="156">
        <v>1</v>
      </c>
      <c r="J325" s="156">
        <v>1</v>
      </c>
      <c r="K325" s="156"/>
      <c r="L325" s="156"/>
      <c r="M325" s="156"/>
      <c r="N325" s="155"/>
    </row>
    <row r="326" spans="1:18" s="115" customFormat="1" ht="15.75" x14ac:dyDescent="0.25">
      <c r="A326" s="156"/>
      <c r="B326" s="178"/>
      <c r="C326" s="177" t="s">
        <v>10</v>
      </c>
      <c r="D326" s="176">
        <f>SUM(I326:N326)</f>
        <v>1</v>
      </c>
      <c r="E326" s="175">
        <v>0.65</v>
      </c>
      <c r="F326" s="174">
        <f t="shared" si="56"/>
        <v>650</v>
      </c>
      <c r="G326" s="174">
        <f>D326*F326</f>
        <v>650</v>
      </c>
      <c r="H326" s="174">
        <f t="shared" si="57"/>
        <v>7800</v>
      </c>
      <c r="I326" s="156"/>
      <c r="J326" s="156">
        <v>1</v>
      </c>
      <c r="K326" s="156"/>
      <c r="L326" s="156"/>
      <c r="M326" s="156"/>
      <c r="N326" s="155"/>
    </row>
    <row r="327" spans="1:18" s="115" customFormat="1" ht="15.75" x14ac:dyDescent="0.25">
      <c r="A327" s="156"/>
      <c r="B327" s="178"/>
      <c r="C327" s="177" t="s">
        <v>14</v>
      </c>
      <c r="D327" s="176">
        <v>1</v>
      </c>
      <c r="E327" s="175">
        <v>0.8</v>
      </c>
      <c r="F327" s="174">
        <f t="shared" si="56"/>
        <v>800</v>
      </c>
      <c r="G327" s="174">
        <f>D327*F327</f>
        <v>800</v>
      </c>
      <c r="H327" s="174">
        <f t="shared" si="57"/>
        <v>9600</v>
      </c>
      <c r="I327" s="156"/>
      <c r="J327" s="156"/>
      <c r="K327" s="156"/>
      <c r="L327" s="156"/>
      <c r="M327" s="156"/>
      <c r="N327" s="155"/>
      <c r="R327" s="115">
        <v>1</v>
      </c>
    </row>
    <row r="328" spans="1:18" s="115" customFormat="1" ht="15.75" x14ac:dyDescent="0.25">
      <c r="A328" s="169" t="s">
        <v>226</v>
      </c>
      <c r="B328" s="178"/>
      <c r="C328" s="177" t="s">
        <v>225</v>
      </c>
      <c r="D328" s="176">
        <v>1</v>
      </c>
      <c r="E328" s="175">
        <v>1.1000000000000001</v>
      </c>
      <c r="F328" s="174">
        <f t="shared" si="56"/>
        <v>1100</v>
      </c>
      <c r="G328" s="174">
        <f>F328*D328</f>
        <v>1100</v>
      </c>
      <c r="H328" s="174">
        <f t="shared" si="57"/>
        <v>13200</v>
      </c>
      <c r="I328" s="156"/>
      <c r="J328" s="156"/>
      <c r="K328" s="156"/>
      <c r="L328" s="156"/>
      <c r="M328" s="156"/>
      <c r="N328" s="155"/>
    </row>
    <row r="329" spans="1:18" s="114" customFormat="1" ht="32.25" customHeight="1" x14ac:dyDescent="0.25">
      <c r="A329" s="161"/>
      <c r="B329" s="171" t="s">
        <v>198</v>
      </c>
      <c r="C329" s="172" t="s">
        <v>106</v>
      </c>
      <c r="D329" s="171">
        <f>SUM(D330:D342)</f>
        <v>25</v>
      </c>
      <c r="E329" s="171"/>
      <c r="F329" s="170"/>
      <c r="G329" s="185">
        <f>SUM(G330:G342)</f>
        <v>21600</v>
      </c>
      <c r="H329" s="185">
        <f>SUM(H330:H342)</f>
        <v>259200</v>
      </c>
      <c r="I329" s="156"/>
      <c r="J329" s="156"/>
      <c r="K329" s="156"/>
      <c r="L329" s="156"/>
      <c r="M329" s="156"/>
      <c r="N329" s="155"/>
    </row>
    <row r="330" spans="1:18" s="115" customFormat="1" ht="15.75" x14ac:dyDescent="0.25">
      <c r="A330" s="156"/>
      <c r="B330" s="178"/>
      <c r="C330" s="177" t="s">
        <v>83</v>
      </c>
      <c r="D330" s="176">
        <v>1</v>
      </c>
      <c r="E330" s="175">
        <v>1.8</v>
      </c>
      <c r="F330" s="174">
        <f>E330*1000</f>
        <v>1800</v>
      </c>
      <c r="G330" s="174">
        <f t="shared" ref="G330:G338" si="58">D330*F330</f>
        <v>1800</v>
      </c>
      <c r="H330" s="174">
        <f t="shared" ref="H330:H342" si="59">G330*12</f>
        <v>21600</v>
      </c>
      <c r="I330" s="156"/>
      <c r="J330" s="156"/>
      <c r="K330" s="156"/>
      <c r="L330" s="156"/>
      <c r="M330" s="156"/>
      <c r="N330" s="155"/>
      <c r="P330" s="115">
        <v>3</v>
      </c>
    </row>
    <row r="331" spans="1:18" s="9" customFormat="1" x14ac:dyDescent="0.25">
      <c r="A331" s="169" t="s">
        <v>226</v>
      </c>
      <c r="B331" s="178"/>
      <c r="C331" s="177" t="s">
        <v>230</v>
      </c>
      <c r="D331" s="176">
        <v>1</v>
      </c>
      <c r="E331" s="175">
        <v>1.3</v>
      </c>
      <c r="F331" s="174">
        <v>1300</v>
      </c>
      <c r="G331" s="174">
        <f t="shared" si="58"/>
        <v>1300</v>
      </c>
      <c r="H331" s="174">
        <f t="shared" si="59"/>
        <v>15600</v>
      </c>
      <c r="I331" s="184"/>
      <c r="J331" s="184"/>
      <c r="K331" s="184"/>
      <c r="L331" s="184"/>
      <c r="M331" s="184"/>
      <c r="N331" s="155"/>
      <c r="O331" s="9">
        <v>1</v>
      </c>
    </row>
    <row r="332" spans="1:18" s="115" customFormat="1" ht="15.75" x14ac:dyDescent="0.25">
      <c r="A332" s="156"/>
      <c r="B332" s="178"/>
      <c r="C332" s="190" t="s">
        <v>84</v>
      </c>
      <c r="D332" s="176">
        <v>1</v>
      </c>
      <c r="E332" s="175">
        <v>0.85</v>
      </c>
      <c r="F332" s="174">
        <f>E332*1000</f>
        <v>850</v>
      </c>
      <c r="G332" s="174">
        <f t="shared" si="58"/>
        <v>850</v>
      </c>
      <c r="H332" s="174">
        <f t="shared" si="59"/>
        <v>10200</v>
      </c>
      <c r="I332" s="156"/>
      <c r="J332" s="156"/>
      <c r="K332" s="156"/>
      <c r="L332" s="156"/>
      <c r="M332" s="156"/>
      <c r="N332" s="155"/>
    </row>
    <row r="333" spans="1:18" s="115" customFormat="1" ht="15.75" x14ac:dyDescent="0.25">
      <c r="A333" s="156"/>
      <c r="B333" s="178"/>
      <c r="C333" s="177" t="s">
        <v>13</v>
      </c>
      <c r="D333" s="176">
        <f>1+1</f>
        <v>2</v>
      </c>
      <c r="E333" s="175">
        <v>0.8</v>
      </c>
      <c r="F333" s="174">
        <f>E333*1000</f>
        <v>800</v>
      </c>
      <c r="G333" s="174">
        <f t="shared" si="58"/>
        <v>1600</v>
      </c>
      <c r="H333" s="174">
        <f t="shared" si="59"/>
        <v>19200</v>
      </c>
      <c r="I333" s="156"/>
      <c r="J333" s="156"/>
      <c r="K333" s="156"/>
      <c r="L333" s="156"/>
      <c r="M333" s="156"/>
      <c r="N333" s="155"/>
      <c r="R333" s="115">
        <v>1</v>
      </c>
    </row>
    <row r="334" spans="1:18" s="9" customFormat="1" hidden="1" x14ac:dyDescent="0.25">
      <c r="A334" s="169" t="s">
        <v>224</v>
      </c>
      <c r="B334" s="178"/>
      <c r="C334" s="190" t="s">
        <v>101</v>
      </c>
      <c r="D334" s="176">
        <v>0</v>
      </c>
      <c r="E334" s="175">
        <v>0.8</v>
      </c>
      <c r="F334" s="174">
        <v>800</v>
      </c>
      <c r="G334" s="174">
        <f t="shared" si="58"/>
        <v>0</v>
      </c>
      <c r="H334" s="174">
        <f t="shared" si="59"/>
        <v>0</v>
      </c>
      <c r="I334" s="184"/>
      <c r="J334" s="184"/>
      <c r="K334" s="184"/>
      <c r="L334" s="184"/>
      <c r="M334" s="184"/>
      <c r="N334" s="155"/>
      <c r="O334" s="9">
        <v>1</v>
      </c>
    </row>
    <row r="335" spans="1:18" s="115" customFormat="1" ht="15.75" x14ac:dyDescent="0.25">
      <c r="A335" s="156"/>
      <c r="B335" s="178"/>
      <c r="C335" s="190" t="s">
        <v>102</v>
      </c>
      <c r="D335" s="176">
        <v>1</v>
      </c>
      <c r="E335" s="175">
        <v>0.9</v>
      </c>
      <c r="F335" s="174">
        <f t="shared" ref="F335:F342" si="60">E335*1000</f>
        <v>900</v>
      </c>
      <c r="G335" s="174">
        <f t="shared" si="58"/>
        <v>900</v>
      </c>
      <c r="H335" s="174">
        <f t="shared" si="59"/>
        <v>10800</v>
      </c>
      <c r="I335" s="156"/>
      <c r="J335" s="156"/>
      <c r="K335" s="156"/>
      <c r="L335" s="156"/>
      <c r="M335" s="156"/>
      <c r="N335" s="155"/>
    </row>
    <row r="336" spans="1:18" s="115" customFormat="1" ht="15.75" x14ac:dyDescent="0.25">
      <c r="A336" s="156"/>
      <c r="B336" s="178"/>
      <c r="C336" s="177" t="s">
        <v>3</v>
      </c>
      <c r="D336" s="176">
        <f>SUM(I336:N336)</f>
        <v>2</v>
      </c>
      <c r="E336" s="175">
        <v>0.85</v>
      </c>
      <c r="F336" s="174">
        <f t="shared" si="60"/>
        <v>850</v>
      </c>
      <c r="G336" s="174">
        <f t="shared" si="58"/>
        <v>1700</v>
      </c>
      <c r="H336" s="174">
        <f t="shared" si="59"/>
        <v>20400</v>
      </c>
      <c r="I336" s="156">
        <v>1</v>
      </c>
      <c r="J336" s="156"/>
      <c r="K336" s="156">
        <v>1</v>
      </c>
      <c r="L336" s="156"/>
      <c r="M336" s="156"/>
      <c r="N336" s="155"/>
    </row>
    <row r="337" spans="1:18" s="115" customFormat="1" ht="15.75" x14ac:dyDescent="0.25">
      <c r="A337" s="156"/>
      <c r="B337" s="178"/>
      <c r="C337" s="177" t="s">
        <v>89</v>
      </c>
      <c r="D337" s="176">
        <f>SUM(I337:N337)</f>
        <v>4</v>
      </c>
      <c r="E337" s="175">
        <v>0.75</v>
      </c>
      <c r="F337" s="174">
        <f t="shared" si="60"/>
        <v>750</v>
      </c>
      <c r="G337" s="174">
        <f t="shared" si="58"/>
        <v>3000</v>
      </c>
      <c r="H337" s="174">
        <f t="shared" si="59"/>
        <v>36000</v>
      </c>
      <c r="I337" s="156">
        <v>1</v>
      </c>
      <c r="J337" s="156">
        <v>2</v>
      </c>
      <c r="K337" s="156">
        <v>1</v>
      </c>
      <c r="L337" s="156"/>
      <c r="M337" s="156"/>
      <c r="N337" s="155"/>
      <c r="O337" s="115">
        <v>2</v>
      </c>
    </row>
    <row r="338" spans="1:18" s="115" customFormat="1" ht="15.75" x14ac:dyDescent="0.25">
      <c r="A338" s="156"/>
      <c r="B338" s="178"/>
      <c r="C338" s="177" t="s">
        <v>10</v>
      </c>
      <c r="D338" s="176">
        <f>SUM(I338:N338)</f>
        <v>7</v>
      </c>
      <c r="E338" s="175">
        <v>0.65</v>
      </c>
      <c r="F338" s="174">
        <f t="shared" si="60"/>
        <v>650</v>
      </c>
      <c r="G338" s="174">
        <f t="shared" si="58"/>
        <v>4550</v>
      </c>
      <c r="H338" s="174">
        <f t="shared" si="59"/>
        <v>54600</v>
      </c>
      <c r="I338" s="156">
        <v>1</v>
      </c>
      <c r="J338" s="156">
        <v>1</v>
      </c>
      <c r="K338" s="156"/>
      <c r="L338" s="156">
        <v>2</v>
      </c>
      <c r="M338" s="156">
        <v>2</v>
      </c>
      <c r="N338" s="155">
        <v>1</v>
      </c>
      <c r="O338" s="115">
        <v>2</v>
      </c>
    </row>
    <row r="339" spans="1:18" s="115" customFormat="1" ht="15.75" x14ac:dyDescent="0.25">
      <c r="A339" s="169" t="s">
        <v>226</v>
      </c>
      <c r="B339" s="178"/>
      <c r="C339" s="177" t="s">
        <v>229</v>
      </c>
      <c r="D339" s="176">
        <v>1</v>
      </c>
      <c r="E339" s="175">
        <v>0.5</v>
      </c>
      <c r="F339" s="174">
        <f t="shared" si="60"/>
        <v>500</v>
      </c>
      <c r="G339" s="174">
        <f>F339*D339</f>
        <v>500</v>
      </c>
      <c r="H339" s="174">
        <f t="shared" si="59"/>
        <v>6000</v>
      </c>
      <c r="I339" s="156"/>
      <c r="J339" s="156"/>
      <c r="K339" s="156"/>
      <c r="L339" s="156"/>
      <c r="M339" s="156"/>
      <c r="N339" s="155"/>
    </row>
    <row r="340" spans="1:18" s="115" customFormat="1" ht="15.75" x14ac:dyDescent="0.25">
      <c r="A340" s="169" t="s">
        <v>226</v>
      </c>
      <c r="B340" s="178"/>
      <c r="C340" s="177" t="s">
        <v>228</v>
      </c>
      <c r="D340" s="176">
        <v>1</v>
      </c>
      <c r="E340" s="175">
        <v>1.3</v>
      </c>
      <c r="F340" s="174">
        <f t="shared" si="60"/>
        <v>1300</v>
      </c>
      <c r="G340" s="174">
        <f>F340*D340</f>
        <v>1300</v>
      </c>
      <c r="H340" s="174">
        <f t="shared" si="59"/>
        <v>15600</v>
      </c>
      <c r="I340" s="156"/>
      <c r="J340" s="156"/>
      <c r="K340" s="156"/>
      <c r="L340" s="156"/>
      <c r="M340" s="156"/>
      <c r="N340" s="155"/>
    </row>
    <row r="341" spans="1:18" s="115" customFormat="1" ht="15.75" x14ac:dyDescent="0.25">
      <c r="A341" s="169" t="s">
        <v>226</v>
      </c>
      <c r="B341" s="178"/>
      <c r="C341" s="177" t="s">
        <v>225</v>
      </c>
      <c r="D341" s="176">
        <v>3</v>
      </c>
      <c r="E341" s="175">
        <v>1.1000000000000001</v>
      </c>
      <c r="F341" s="174">
        <f t="shared" si="60"/>
        <v>1100</v>
      </c>
      <c r="G341" s="174">
        <f>F341*D341</f>
        <v>3300</v>
      </c>
      <c r="H341" s="174">
        <f t="shared" si="59"/>
        <v>39600</v>
      </c>
      <c r="I341" s="156"/>
      <c r="J341" s="156"/>
      <c r="K341" s="156"/>
      <c r="L341" s="156"/>
      <c r="M341" s="156"/>
      <c r="N341" s="155"/>
    </row>
    <row r="342" spans="1:18" s="115" customFormat="1" ht="15.75" x14ac:dyDescent="0.25">
      <c r="A342" s="169" t="s">
        <v>226</v>
      </c>
      <c r="B342" s="178"/>
      <c r="C342" s="177" t="s">
        <v>227</v>
      </c>
      <c r="D342" s="176">
        <v>1</v>
      </c>
      <c r="E342" s="175">
        <v>0.8</v>
      </c>
      <c r="F342" s="174">
        <f t="shared" si="60"/>
        <v>800</v>
      </c>
      <c r="G342" s="174">
        <f>F342*D342</f>
        <v>800</v>
      </c>
      <c r="H342" s="174">
        <f t="shared" si="59"/>
        <v>9600</v>
      </c>
      <c r="I342" s="156"/>
      <c r="J342" s="156"/>
      <c r="K342" s="156"/>
      <c r="L342" s="156"/>
      <c r="M342" s="156"/>
      <c r="N342" s="155"/>
    </row>
    <row r="343" spans="1:18" s="114" customFormat="1" ht="15.75" x14ac:dyDescent="0.25">
      <c r="A343" s="161"/>
      <c r="B343" s="182">
        <v>1</v>
      </c>
      <c r="C343" s="181" t="s">
        <v>107</v>
      </c>
      <c r="D343" s="180">
        <f>SUM(D344:D349)</f>
        <v>9</v>
      </c>
      <c r="E343" s="180"/>
      <c r="F343" s="174"/>
      <c r="G343" s="179">
        <f>SUM(G344:G349)</f>
        <v>8400</v>
      </c>
      <c r="H343" s="179">
        <f>SUM(H344:H349)</f>
        <v>100800</v>
      </c>
      <c r="I343" s="156"/>
      <c r="J343" s="156"/>
      <c r="K343" s="156"/>
      <c r="L343" s="156"/>
      <c r="M343" s="156"/>
      <c r="N343" s="155"/>
    </row>
    <row r="344" spans="1:18" s="115" customFormat="1" ht="15.75" x14ac:dyDescent="0.25">
      <c r="A344" s="156"/>
      <c r="B344" s="178"/>
      <c r="C344" s="177" t="s">
        <v>88</v>
      </c>
      <c r="D344" s="176">
        <v>1</v>
      </c>
      <c r="E344" s="175">
        <v>1.1000000000000001</v>
      </c>
      <c r="F344" s="174">
        <f t="shared" ref="F344:F349" si="61">E344*1000</f>
        <v>1100</v>
      </c>
      <c r="G344" s="174">
        <f>D344*F344</f>
        <v>1100</v>
      </c>
      <c r="H344" s="174">
        <f t="shared" ref="H344:H349" si="62">G344*12</f>
        <v>13200</v>
      </c>
      <c r="I344" s="156"/>
      <c r="J344" s="156"/>
      <c r="K344" s="156"/>
      <c r="L344" s="156"/>
      <c r="M344" s="156"/>
      <c r="N344" s="155"/>
      <c r="Q344" s="115">
        <v>1</v>
      </c>
    </row>
    <row r="345" spans="1:18" s="115" customFormat="1" ht="15.75" x14ac:dyDescent="0.25">
      <c r="A345" s="156"/>
      <c r="B345" s="178"/>
      <c r="C345" s="177" t="s">
        <v>3</v>
      </c>
      <c r="D345" s="176">
        <f>SUM(I345:N345)</f>
        <v>2</v>
      </c>
      <c r="E345" s="175">
        <v>0.85</v>
      </c>
      <c r="F345" s="174">
        <f t="shared" si="61"/>
        <v>850</v>
      </c>
      <c r="G345" s="174">
        <f>D345*F345</f>
        <v>1700</v>
      </c>
      <c r="H345" s="174">
        <f t="shared" si="62"/>
        <v>20400</v>
      </c>
      <c r="I345" s="156">
        <v>1</v>
      </c>
      <c r="J345" s="156">
        <v>1</v>
      </c>
      <c r="K345" s="156"/>
      <c r="L345" s="156"/>
      <c r="M345" s="156"/>
      <c r="N345" s="155"/>
    </row>
    <row r="346" spans="1:18" s="115" customFormat="1" ht="15.75" x14ac:dyDescent="0.25">
      <c r="A346" s="156"/>
      <c r="B346" s="178"/>
      <c r="C346" s="177" t="s">
        <v>4</v>
      </c>
      <c r="D346" s="176">
        <f>SUM(I346:N346)</f>
        <v>2</v>
      </c>
      <c r="E346" s="175">
        <v>0.75</v>
      </c>
      <c r="F346" s="174">
        <f t="shared" si="61"/>
        <v>750</v>
      </c>
      <c r="G346" s="174">
        <f>D346*F346</f>
        <v>1500</v>
      </c>
      <c r="H346" s="174">
        <f t="shared" si="62"/>
        <v>18000</v>
      </c>
      <c r="I346" s="156">
        <v>1</v>
      </c>
      <c r="J346" s="156">
        <v>1</v>
      </c>
      <c r="K346" s="156"/>
      <c r="L346" s="156"/>
      <c r="M346" s="156"/>
      <c r="N346" s="155"/>
      <c r="O346" s="115">
        <v>1</v>
      </c>
    </row>
    <row r="347" spans="1:18" s="115" customFormat="1" ht="15.75" hidden="1" x14ac:dyDescent="0.25">
      <c r="A347" s="169" t="s">
        <v>224</v>
      </c>
      <c r="B347" s="178"/>
      <c r="C347" s="177" t="s">
        <v>10</v>
      </c>
      <c r="D347" s="176">
        <f>SUM(I347:N347)</f>
        <v>0</v>
      </c>
      <c r="E347" s="175">
        <v>0.65</v>
      </c>
      <c r="F347" s="174">
        <f t="shared" si="61"/>
        <v>650</v>
      </c>
      <c r="G347" s="174">
        <f>D347*F347</f>
        <v>0</v>
      </c>
      <c r="H347" s="174">
        <f t="shared" si="62"/>
        <v>0</v>
      </c>
      <c r="I347" s="156"/>
      <c r="J347" s="156"/>
      <c r="K347" s="156"/>
      <c r="L347" s="156"/>
      <c r="M347" s="156"/>
      <c r="N347" s="155"/>
      <c r="O347" s="115">
        <v>3</v>
      </c>
    </row>
    <row r="348" spans="1:18" s="115" customFormat="1" ht="15.75" x14ac:dyDescent="0.25">
      <c r="A348" s="156"/>
      <c r="B348" s="178"/>
      <c r="C348" s="177" t="s">
        <v>14</v>
      </c>
      <c r="D348" s="176">
        <v>1</v>
      </c>
      <c r="E348" s="175">
        <v>0.8</v>
      </c>
      <c r="F348" s="174">
        <f t="shared" si="61"/>
        <v>800</v>
      </c>
      <c r="G348" s="174">
        <f>D348*F348</f>
        <v>800</v>
      </c>
      <c r="H348" s="174">
        <f t="shared" si="62"/>
        <v>9600</v>
      </c>
      <c r="I348" s="156"/>
      <c r="J348" s="156"/>
      <c r="K348" s="156"/>
      <c r="L348" s="156"/>
      <c r="M348" s="156"/>
      <c r="N348" s="155"/>
      <c r="R348" s="115">
        <v>1</v>
      </c>
    </row>
    <row r="349" spans="1:18" s="115" customFormat="1" ht="15.75" x14ac:dyDescent="0.25">
      <c r="A349" s="169" t="s">
        <v>226</v>
      </c>
      <c r="B349" s="178"/>
      <c r="C349" s="177" t="s">
        <v>225</v>
      </c>
      <c r="D349" s="176">
        <v>3</v>
      </c>
      <c r="E349" s="175">
        <v>1.1000000000000001</v>
      </c>
      <c r="F349" s="174">
        <f t="shared" si="61"/>
        <v>1100</v>
      </c>
      <c r="G349" s="174">
        <f>F349*D349</f>
        <v>3300</v>
      </c>
      <c r="H349" s="174">
        <f t="shared" si="62"/>
        <v>39600</v>
      </c>
      <c r="I349" s="156"/>
      <c r="J349" s="156"/>
      <c r="K349" s="156"/>
      <c r="L349" s="156"/>
      <c r="M349" s="156"/>
      <c r="N349" s="155"/>
    </row>
    <row r="350" spans="1:18" s="114" customFormat="1" ht="15.75" x14ac:dyDescent="0.25">
      <c r="A350" s="161"/>
      <c r="B350" s="182">
        <v>2</v>
      </c>
      <c r="C350" s="181" t="s">
        <v>108</v>
      </c>
      <c r="D350" s="180">
        <f>SUM(D351:D356)</f>
        <v>7</v>
      </c>
      <c r="E350" s="180"/>
      <c r="F350" s="174"/>
      <c r="G350" s="179">
        <f>SUM(G351:G356)</f>
        <v>6000</v>
      </c>
      <c r="H350" s="179">
        <f>SUM(H351:H356)</f>
        <v>72000</v>
      </c>
      <c r="I350" s="156"/>
      <c r="J350" s="156"/>
      <c r="K350" s="156"/>
      <c r="L350" s="156"/>
      <c r="M350" s="156"/>
      <c r="N350" s="155"/>
    </row>
    <row r="351" spans="1:18" s="115" customFormat="1" ht="15.75" x14ac:dyDescent="0.25">
      <c r="A351" s="156"/>
      <c r="B351" s="178"/>
      <c r="C351" s="177" t="s">
        <v>88</v>
      </c>
      <c r="D351" s="176">
        <v>1</v>
      </c>
      <c r="E351" s="175">
        <v>1.1000000000000001</v>
      </c>
      <c r="F351" s="174">
        <f t="shared" ref="F351:F356" si="63">E351*1000</f>
        <v>1100</v>
      </c>
      <c r="G351" s="174">
        <f>D351*F351</f>
        <v>1100</v>
      </c>
      <c r="H351" s="174">
        <f t="shared" ref="H351:H356" si="64">G351*12</f>
        <v>13200</v>
      </c>
      <c r="I351" s="156"/>
      <c r="J351" s="156"/>
      <c r="K351" s="156"/>
      <c r="L351" s="156"/>
      <c r="M351" s="156"/>
      <c r="N351" s="155"/>
      <c r="Q351" s="115">
        <v>1</v>
      </c>
    </row>
    <row r="352" spans="1:18" s="115" customFormat="1" ht="15.75" x14ac:dyDescent="0.25">
      <c r="A352" s="156"/>
      <c r="B352" s="178"/>
      <c r="C352" s="177" t="s">
        <v>3</v>
      </c>
      <c r="D352" s="176">
        <f>SUM(I352:N352)</f>
        <v>1</v>
      </c>
      <c r="E352" s="175">
        <v>0.85</v>
      </c>
      <c r="F352" s="174">
        <f t="shared" si="63"/>
        <v>850</v>
      </c>
      <c r="G352" s="174">
        <f>D352*F352</f>
        <v>850</v>
      </c>
      <c r="H352" s="174">
        <f t="shared" si="64"/>
        <v>10200</v>
      </c>
      <c r="I352" s="156">
        <v>1</v>
      </c>
      <c r="J352" s="156"/>
      <c r="K352" s="156"/>
      <c r="L352" s="156"/>
      <c r="M352" s="156"/>
      <c r="N352" s="155"/>
    </row>
    <row r="353" spans="1:18" s="115" customFormat="1" ht="15.75" x14ac:dyDescent="0.25">
      <c r="A353" s="156"/>
      <c r="B353" s="178"/>
      <c r="C353" s="177" t="s">
        <v>4</v>
      </c>
      <c r="D353" s="176">
        <f>SUM(I353:N353)</f>
        <v>2</v>
      </c>
      <c r="E353" s="175">
        <v>0.75</v>
      </c>
      <c r="F353" s="174">
        <f t="shared" si="63"/>
        <v>750</v>
      </c>
      <c r="G353" s="174">
        <f>D353*F353</f>
        <v>1500</v>
      </c>
      <c r="H353" s="174">
        <f t="shared" si="64"/>
        <v>18000</v>
      </c>
      <c r="I353" s="156">
        <v>1</v>
      </c>
      <c r="J353" s="156">
        <v>1</v>
      </c>
      <c r="K353" s="156"/>
      <c r="L353" s="156"/>
      <c r="M353" s="156"/>
      <c r="N353" s="155"/>
      <c r="O353" s="115">
        <v>1</v>
      </c>
    </row>
    <row r="354" spans="1:18" s="115" customFormat="1" ht="15.75" x14ac:dyDescent="0.25">
      <c r="A354" s="156"/>
      <c r="B354" s="178"/>
      <c r="C354" s="177" t="s">
        <v>10</v>
      </c>
      <c r="D354" s="176">
        <f>SUM(I354:N354)</f>
        <v>1</v>
      </c>
      <c r="E354" s="175">
        <v>0.65</v>
      </c>
      <c r="F354" s="174">
        <f t="shared" si="63"/>
        <v>650</v>
      </c>
      <c r="G354" s="174">
        <f>D354*F354</f>
        <v>650</v>
      </c>
      <c r="H354" s="174">
        <f t="shared" si="64"/>
        <v>7800</v>
      </c>
      <c r="I354" s="156"/>
      <c r="J354" s="156">
        <v>1</v>
      </c>
      <c r="K354" s="156"/>
      <c r="L354" s="156"/>
      <c r="M354" s="156"/>
      <c r="N354" s="155"/>
      <c r="O354" s="115">
        <v>1</v>
      </c>
    </row>
    <row r="355" spans="1:18" s="115" customFormat="1" ht="15.75" x14ac:dyDescent="0.25">
      <c r="A355" s="169"/>
      <c r="B355" s="178"/>
      <c r="C355" s="177" t="s">
        <v>14</v>
      </c>
      <c r="D355" s="176">
        <v>1</v>
      </c>
      <c r="E355" s="175">
        <v>0.8</v>
      </c>
      <c r="F355" s="174">
        <f t="shared" si="63"/>
        <v>800</v>
      </c>
      <c r="G355" s="174">
        <f>D355*F355</f>
        <v>800</v>
      </c>
      <c r="H355" s="174">
        <f t="shared" si="64"/>
        <v>9600</v>
      </c>
      <c r="I355" s="156"/>
      <c r="J355" s="156"/>
      <c r="K355" s="156"/>
      <c r="L355" s="156"/>
      <c r="M355" s="156"/>
      <c r="N355" s="155"/>
      <c r="R355" s="115">
        <v>1</v>
      </c>
    </row>
    <row r="356" spans="1:18" s="115" customFormat="1" ht="15.75" x14ac:dyDescent="0.25">
      <c r="A356" s="169" t="s">
        <v>226</v>
      </c>
      <c r="B356" s="178"/>
      <c r="C356" s="177" t="s">
        <v>225</v>
      </c>
      <c r="D356" s="176">
        <v>1</v>
      </c>
      <c r="E356" s="175">
        <v>1.1000000000000001</v>
      </c>
      <c r="F356" s="174">
        <f t="shared" si="63"/>
        <v>1100</v>
      </c>
      <c r="G356" s="174">
        <f>F356*D356</f>
        <v>1100</v>
      </c>
      <c r="H356" s="174">
        <f t="shared" si="64"/>
        <v>13200</v>
      </c>
      <c r="I356" s="156"/>
      <c r="J356" s="156"/>
      <c r="K356" s="156"/>
      <c r="L356" s="156"/>
      <c r="M356" s="156"/>
      <c r="N356" s="155"/>
    </row>
    <row r="357" spans="1:18" s="114" customFormat="1" ht="52.5" customHeight="1" x14ac:dyDescent="0.25">
      <c r="A357" s="191"/>
      <c r="B357" s="173" t="s">
        <v>199</v>
      </c>
      <c r="C357" s="172" t="s">
        <v>109</v>
      </c>
      <c r="D357" s="171">
        <f>SUM(D358:D370)</f>
        <v>35</v>
      </c>
      <c r="E357" s="171"/>
      <c r="F357" s="170"/>
      <c r="G357" s="185">
        <f>SUM(G358:G370)</f>
        <v>30250</v>
      </c>
      <c r="H357" s="185">
        <f>SUM(H358:H370)</f>
        <v>363000</v>
      </c>
      <c r="I357" s="156"/>
      <c r="J357" s="156"/>
      <c r="K357" s="156"/>
      <c r="L357" s="156"/>
      <c r="M357" s="156"/>
      <c r="N357" s="155"/>
    </row>
    <row r="358" spans="1:18" s="115" customFormat="1" ht="15.75" x14ac:dyDescent="0.25">
      <c r="A358" s="156"/>
      <c r="B358" s="178"/>
      <c r="C358" s="177" t="s">
        <v>83</v>
      </c>
      <c r="D358" s="176">
        <v>1</v>
      </c>
      <c r="E358" s="175">
        <v>1.8</v>
      </c>
      <c r="F358" s="174">
        <f>E358*1000</f>
        <v>1800</v>
      </c>
      <c r="G358" s="174">
        <f t="shared" ref="G358:G366" si="65">D358*F358</f>
        <v>1800</v>
      </c>
      <c r="H358" s="174">
        <f t="shared" ref="H358:H370" si="66">G358*12</f>
        <v>21600</v>
      </c>
      <c r="I358" s="156"/>
      <c r="J358" s="156"/>
      <c r="K358" s="156"/>
      <c r="L358" s="156"/>
      <c r="M358" s="156"/>
      <c r="N358" s="155"/>
      <c r="P358" s="115">
        <v>4</v>
      </c>
    </row>
    <row r="359" spans="1:18" s="9" customFormat="1" x14ac:dyDescent="0.25">
      <c r="A359" s="169" t="s">
        <v>226</v>
      </c>
      <c r="B359" s="178"/>
      <c r="C359" s="177" t="s">
        <v>230</v>
      </c>
      <c r="D359" s="176">
        <v>1</v>
      </c>
      <c r="E359" s="175">
        <v>1.3</v>
      </c>
      <c r="F359" s="174">
        <v>1300</v>
      </c>
      <c r="G359" s="174">
        <f t="shared" si="65"/>
        <v>1300</v>
      </c>
      <c r="H359" s="174">
        <f t="shared" si="66"/>
        <v>15600</v>
      </c>
      <c r="I359" s="184"/>
      <c r="J359" s="184"/>
      <c r="K359" s="184"/>
      <c r="L359" s="184"/>
      <c r="M359" s="184"/>
      <c r="N359" s="155"/>
      <c r="O359" s="9">
        <v>3</v>
      </c>
    </row>
    <row r="360" spans="1:18" s="115" customFormat="1" ht="15.75" x14ac:dyDescent="0.25">
      <c r="A360" s="156"/>
      <c r="B360" s="178"/>
      <c r="C360" s="190" t="s">
        <v>84</v>
      </c>
      <c r="D360" s="176">
        <v>1</v>
      </c>
      <c r="E360" s="175">
        <v>0.85</v>
      </c>
      <c r="F360" s="174">
        <f>E360*1000</f>
        <v>850</v>
      </c>
      <c r="G360" s="174">
        <f t="shared" si="65"/>
        <v>850</v>
      </c>
      <c r="H360" s="174">
        <f t="shared" si="66"/>
        <v>10200</v>
      </c>
      <c r="I360" s="156"/>
      <c r="J360" s="156"/>
      <c r="K360" s="156"/>
      <c r="L360" s="156"/>
      <c r="M360" s="156"/>
      <c r="N360" s="155"/>
    </row>
    <row r="361" spans="1:18" s="115" customFormat="1" ht="15.75" x14ac:dyDescent="0.25">
      <c r="A361" s="156"/>
      <c r="B361" s="178"/>
      <c r="C361" s="177" t="s">
        <v>13</v>
      </c>
      <c r="D361" s="176">
        <f>1+1</f>
        <v>2</v>
      </c>
      <c r="E361" s="175">
        <v>0.8</v>
      </c>
      <c r="F361" s="174">
        <f>E361*1000</f>
        <v>800</v>
      </c>
      <c r="G361" s="174">
        <f t="shared" si="65"/>
        <v>1600</v>
      </c>
      <c r="H361" s="174">
        <f t="shared" si="66"/>
        <v>19200</v>
      </c>
      <c r="I361" s="156"/>
      <c r="J361" s="156"/>
      <c r="K361" s="156"/>
      <c r="L361" s="156"/>
      <c r="M361" s="156"/>
      <c r="N361" s="155"/>
      <c r="R361" s="115">
        <v>1</v>
      </c>
    </row>
    <row r="362" spans="1:18" s="9" customFormat="1" hidden="1" x14ac:dyDescent="0.25">
      <c r="A362" s="169" t="s">
        <v>224</v>
      </c>
      <c r="B362" s="178"/>
      <c r="C362" s="190" t="s">
        <v>86</v>
      </c>
      <c r="D362" s="176">
        <v>0</v>
      </c>
      <c r="E362" s="175">
        <v>0.8</v>
      </c>
      <c r="F362" s="174">
        <v>800</v>
      </c>
      <c r="G362" s="174">
        <f t="shared" si="65"/>
        <v>0</v>
      </c>
      <c r="H362" s="174">
        <f t="shared" si="66"/>
        <v>0</v>
      </c>
      <c r="I362" s="184"/>
      <c r="J362" s="184"/>
      <c r="K362" s="184"/>
      <c r="L362" s="184"/>
      <c r="M362" s="184"/>
      <c r="N362" s="155"/>
      <c r="O362" s="9">
        <v>1</v>
      </c>
    </row>
    <row r="363" spans="1:18" s="115" customFormat="1" ht="15.75" x14ac:dyDescent="0.25">
      <c r="A363" s="156"/>
      <c r="B363" s="178"/>
      <c r="C363" s="190" t="s">
        <v>102</v>
      </c>
      <c r="D363" s="176">
        <v>1</v>
      </c>
      <c r="E363" s="175">
        <v>0.9</v>
      </c>
      <c r="F363" s="174">
        <f t="shared" ref="F363:F370" si="67">E363*1000</f>
        <v>900</v>
      </c>
      <c r="G363" s="174">
        <f t="shared" si="65"/>
        <v>900</v>
      </c>
      <c r="H363" s="174">
        <f t="shared" si="66"/>
        <v>10800</v>
      </c>
      <c r="I363" s="156"/>
      <c r="J363" s="156"/>
      <c r="K363" s="156"/>
      <c r="L363" s="156"/>
      <c r="M363" s="156"/>
      <c r="N363" s="155"/>
    </row>
    <row r="364" spans="1:18" s="115" customFormat="1" ht="15.75" x14ac:dyDescent="0.25">
      <c r="A364" s="156"/>
      <c r="B364" s="178"/>
      <c r="C364" s="177" t="s">
        <v>3</v>
      </c>
      <c r="D364" s="176">
        <f>SUM(I364:N364)</f>
        <v>5</v>
      </c>
      <c r="E364" s="175">
        <v>0.85</v>
      </c>
      <c r="F364" s="174">
        <f t="shared" si="67"/>
        <v>850</v>
      </c>
      <c r="G364" s="174">
        <f t="shared" si="65"/>
        <v>4250</v>
      </c>
      <c r="H364" s="174">
        <f t="shared" si="66"/>
        <v>51000</v>
      </c>
      <c r="I364" s="156">
        <v>1</v>
      </c>
      <c r="J364" s="156">
        <v>2</v>
      </c>
      <c r="K364" s="156">
        <v>2</v>
      </c>
      <c r="L364" s="156"/>
      <c r="M364" s="156"/>
      <c r="N364" s="155"/>
      <c r="O364" s="115">
        <v>2</v>
      </c>
    </row>
    <row r="365" spans="1:18" s="115" customFormat="1" ht="15.75" x14ac:dyDescent="0.25">
      <c r="A365" s="156"/>
      <c r="B365" s="178"/>
      <c r="C365" s="177" t="s">
        <v>89</v>
      </c>
      <c r="D365" s="176">
        <f>SUM(I365:N365)</f>
        <v>6</v>
      </c>
      <c r="E365" s="175">
        <v>0.75</v>
      </c>
      <c r="F365" s="174">
        <f t="shared" si="67"/>
        <v>750</v>
      </c>
      <c r="G365" s="174">
        <f t="shared" si="65"/>
        <v>4500</v>
      </c>
      <c r="H365" s="174">
        <f t="shared" si="66"/>
        <v>54000</v>
      </c>
      <c r="I365" s="156">
        <v>2</v>
      </c>
      <c r="J365" s="156">
        <v>2</v>
      </c>
      <c r="K365" s="156">
        <v>2</v>
      </c>
      <c r="L365" s="156"/>
      <c r="M365" s="156"/>
      <c r="N365" s="155"/>
      <c r="O365" s="115">
        <v>4</v>
      </c>
    </row>
    <row r="366" spans="1:18" s="115" customFormat="1" ht="15.75" x14ac:dyDescent="0.25">
      <c r="A366" s="156"/>
      <c r="B366" s="178"/>
      <c r="C366" s="177" t="s">
        <v>10</v>
      </c>
      <c r="D366" s="176">
        <f>SUM(I366:N366)</f>
        <v>9</v>
      </c>
      <c r="E366" s="175">
        <v>0.65</v>
      </c>
      <c r="F366" s="174">
        <f t="shared" si="67"/>
        <v>650</v>
      </c>
      <c r="G366" s="174">
        <f t="shared" si="65"/>
        <v>5850</v>
      </c>
      <c r="H366" s="174">
        <f t="shared" si="66"/>
        <v>70200</v>
      </c>
      <c r="I366" s="156">
        <v>1</v>
      </c>
      <c r="J366" s="156">
        <v>1</v>
      </c>
      <c r="K366" s="156">
        <v>2</v>
      </c>
      <c r="L366" s="156">
        <v>2</v>
      </c>
      <c r="M366" s="156">
        <v>2</v>
      </c>
      <c r="N366" s="155">
        <v>1</v>
      </c>
      <c r="O366" s="115">
        <v>2</v>
      </c>
    </row>
    <row r="367" spans="1:18" s="115" customFormat="1" ht="15.75" x14ac:dyDescent="0.25">
      <c r="A367" s="169" t="s">
        <v>226</v>
      </c>
      <c r="B367" s="178"/>
      <c r="C367" s="177" t="s">
        <v>229</v>
      </c>
      <c r="D367" s="176">
        <v>1</v>
      </c>
      <c r="E367" s="175">
        <v>0.5</v>
      </c>
      <c r="F367" s="174">
        <f t="shared" si="67"/>
        <v>500</v>
      </c>
      <c r="G367" s="174">
        <f>F367*D367</f>
        <v>500</v>
      </c>
      <c r="H367" s="174">
        <f t="shared" si="66"/>
        <v>6000</v>
      </c>
      <c r="I367" s="156"/>
      <c r="J367" s="156"/>
      <c r="K367" s="156"/>
      <c r="L367" s="156"/>
      <c r="M367" s="156"/>
      <c r="N367" s="155"/>
    </row>
    <row r="368" spans="1:18" s="115" customFormat="1" ht="15.75" x14ac:dyDescent="0.25">
      <c r="A368" s="169" t="s">
        <v>226</v>
      </c>
      <c r="B368" s="178"/>
      <c r="C368" s="177" t="s">
        <v>228</v>
      </c>
      <c r="D368" s="176">
        <v>1</v>
      </c>
      <c r="E368" s="175">
        <v>1.3</v>
      </c>
      <c r="F368" s="174">
        <f t="shared" si="67"/>
        <v>1300</v>
      </c>
      <c r="G368" s="174">
        <f>F368*D368</f>
        <v>1300</v>
      </c>
      <c r="H368" s="174">
        <f t="shared" si="66"/>
        <v>15600</v>
      </c>
      <c r="I368" s="156"/>
      <c r="J368" s="156"/>
      <c r="K368" s="156"/>
      <c r="L368" s="156"/>
      <c r="M368" s="156"/>
      <c r="N368" s="155"/>
    </row>
    <row r="369" spans="1:18" s="115" customFormat="1" ht="15.75" x14ac:dyDescent="0.25">
      <c r="A369" s="169" t="s">
        <v>226</v>
      </c>
      <c r="B369" s="178"/>
      <c r="C369" s="177" t="s">
        <v>225</v>
      </c>
      <c r="D369" s="176">
        <v>6</v>
      </c>
      <c r="E369" s="175">
        <v>1.1000000000000001</v>
      </c>
      <c r="F369" s="174">
        <f t="shared" si="67"/>
        <v>1100</v>
      </c>
      <c r="G369" s="174">
        <f>F369*D369</f>
        <v>6600</v>
      </c>
      <c r="H369" s="174">
        <f t="shared" si="66"/>
        <v>79200</v>
      </c>
      <c r="I369" s="156"/>
      <c r="J369" s="156"/>
      <c r="K369" s="156"/>
      <c r="L369" s="156"/>
      <c r="M369" s="156"/>
      <c r="N369" s="155"/>
    </row>
    <row r="370" spans="1:18" s="115" customFormat="1" ht="15.75" x14ac:dyDescent="0.25">
      <c r="A370" s="169" t="s">
        <v>226</v>
      </c>
      <c r="B370" s="178"/>
      <c r="C370" s="177" t="s">
        <v>227</v>
      </c>
      <c r="D370" s="176">
        <v>1</v>
      </c>
      <c r="E370" s="175">
        <v>0.8</v>
      </c>
      <c r="F370" s="174">
        <f t="shared" si="67"/>
        <v>800</v>
      </c>
      <c r="G370" s="174">
        <f>F370*D370</f>
        <v>800</v>
      </c>
      <c r="H370" s="174">
        <f t="shared" si="66"/>
        <v>9600</v>
      </c>
      <c r="I370" s="156"/>
      <c r="J370" s="156"/>
      <c r="K370" s="156"/>
      <c r="L370" s="156"/>
      <c r="M370" s="156"/>
      <c r="N370" s="155"/>
    </row>
    <row r="371" spans="1:18" s="114" customFormat="1" ht="15.75" x14ac:dyDescent="0.25">
      <c r="A371" s="161"/>
      <c r="B371" s="182">
        <v>1</v>
      </c>
      <c r="C371" s="181" t="s">
        <v>110</v>
      </c>
      <c r="D371" s="180">
        <f>SUM(D372:D377)</f>
        <v>6</v>
      </c>
      <c r="E371" s="180"/>
      <c r="F371" s="174"/>
      <c r="G371" s="179">
        <f>SUM(G372:G377)</f>
        <v>5300</v>
      </c>
      <c r="H371" s="179">
        <f>SUM(H372:H377)</f>
        <v>63600</v>
      </c>
      <c r="I371" s="156"/>
      <c r="J371" s="156"/>
      <c r="K371" s="156"/>
      <c r="L371" s="156"/>
      <c r="M371" s="156"/>
      <c r="N371" s="155"/>
    </row>
    <row r="372" spans="1:18" s="115" customFormat="1" ht="15.75" x14ac:dyDescent="0.25">
      <c r="A372" s="156"/>
      <c r="B372" s="178"/>
      <c r="C372" s="177" t="s">
        <v>88</v>
      </c>
      <c r="D372" s="176">
        <v>1</v>
      </c>
      <c r="E372" s="175">
        <v>1.1000000000000001</v>
      </c>
      <c r="F372" s="174">
        <f t="shared" ref="F372:F377" si="68">E372*1000</f>
        <v>1100</v>
      </c>
      <c r="G372" s="174">
        <f>D372*F372</f>
        <v>1100</v>
      </c>
      <c r="H372" s="174">
        <f t="shared" ref="H372:H377" si="69">G372*12</f>
        <v>13200</v>
      </c>
      <c r="I372" s="156"/>
      <c r="J372" s="156"/>
      <c r="K372" s="156"/>
      <c r="L372" s="156"/>
      <c r="M372" s="156"/>
      <c r="N372" s="155"/>
      <c r="Q372" s="115">
        <v>1</v>
      </c>
    </row>
    <row r="373" spans="1:18" s="115" customFormat="1" ht="15.75" x14ac:dyDescent="0.25">
      <c r="A373" s="156"/>
      <c r="B373" s="178"/>
      <c r="C373" s="177" t="s">
        <v>22</v>
      </c>
      <c r="D373" s="176">
        <f>SUM(I373:N373)</f>
        <v>1</v>
      </c>
      <c r="E373" s="175">
        <v>0.85</v>
      </c>
      <c r="F373" s="174">
        <f t="shared" si="68"/>
        <v>850</v>
      </c>
      <c r="G373" s="174">
        <f>D373*F373</f>
        <v>850</v>
      </c>
      <c r="H373" s="174">
        <f t="shared" si="69"/>
        <v>10200</v>
      </c>
      <c r="I373" s="156">
        <v>1</v>
      </c>
      <c r="J373" s="156"/>
      <c r="K373" s="156"/>
      <c r="L373" s="156"/>
      <c r="M373" s="156"/>
      <c r="N373" s="155"/>
    </row>
    <row r="374" spans="1:18" s="115" customFormat="1" ht="15.75" x14ac:dyDescent="0.25">
      <c r="A374" s="156"/>
      <c r="B374" s="178"/>
      <c r="C374" s="177" t="s">
        <v>4</v>
      </c>
      <c r="D374" s="176">
        <f>SUM(I374:N374)</f>
        <v>3</v>
      </c>
      <c r="E374" s="175">
        <v>0.75</v>
      </c>
      <c r="F374" s="174">
        <f t="shared" si="68"/>
        <v>750</v>
      </c>
      <c r="G374" s="174">
        <f>D374*F374</f>
        <v>2250</v>
      </c>
      <c r="H374" s="174">
        <f t="shared" si="69"/>
        <v>27000</v>
      </c>
      <c r="I374" s="156">
        <v>1</v>
      </c>
      <c r="J374" s="156">
        <v>2</v>
      </c>
      <c r="K374" s="156"/>
      <c r="L374" s="156"/>
      <c r="M374" s="156"/>
      <c r="N374" s="155"/>
    </row>
    <row r="375" spans="1:18" s="9" customFormat="1" hidden="1" x14ac:dyDescent="0.25">
      <c r="A375" s="169" t="s">
        <v>224</v>
      </c>
      <c r="B375" s="178"/>
      <c r="C375" s="177" t="s">
        <v>10</v>
      </c>
      <c r="D375" s="183">
        <f>SUM(I375:N375)</f>
        <v>0</v>
      </c>
      <c r="E375" s="175">
        <v>0.65</v>
      </c>
      <c r="F375" s="174">
        <f t="shared" si="68"/>
        <v>650</v>
      </c>
      <c r="G375" s="174">
        <f>D375*F375</f>
        <v>0</v>
      </c>
      <c r="H375" s="174">
        <f t="shared" si="69"/>
        <v>0</v>
      </c>
      <c r="I375" s="184"/>
      <c r="J375" s="184"/>
      <c r="K375" s="184"/>
      <c r="L375" s="184"/>
      <c r="M375" s="184"/>
      <c r="N375" s="155"/>
      <c r="O375" s="9">
        <v>2</v>
      </c>
    </row>
    <row r="376" spans="1:18" s="9" customFormat="1" hidden="1" x14ac:dyDescent="0.25">
      <c r="A376" s="169" t="s">
        <v>224</v>
      </c>
      <c r="B376" s="178"/>
      <c r="C376" s="177" t="s">
        <v>14</v>
      </c>
      <c r="D376" s="183">
        <v>0</v>
      </c>
      <c r="E376" s="175">
        <v>0.8</v>
      </c>
      <c r="F376" s="174">
        <f t="shared" si="68"/>
        <v>800</v>
      </c>
      <c r="G376" s="174">
        <f>D376*F376</f>
        <v>0</v>
      </c>
      <c r="H376" s="174">
        <f t="shared" si="69"/>
        <v>0</v>
      </c>
      <c r="I376" s="184"/>
      <c r="J376" s="184"/>
      <c r="K376" s="184"/>
      <c r="L376" s="184"/>
      <c r="M376" s="184"/>
      <c r="N376" s="155"/>
      <c r="R376" s="9">
        <v>1</v>
      </c>
    </row>
    <row r="377" spans="1:18" s="115" customFormat="1" ht="15.75" x14ac:dyDescent="0.25">
      <c r="A377" s="169" t="s">
        <v>226</v>
      </c>
      <c r="B377" s="178"/>
      <c r="C377" s="177" t="s">
        <v>225</v>
      </c>
      <c r="D377" s="176">
        <v>1</v>
      </c>
      <c r="E377" s="175">
        <v>1.1000000000000001</v>
      </c>
      <c r="F377" s="174">
        <f t="shared" si="68"/>
        <v>1100</v>
      </c>
      <c r="G377" s="174">
        <f>F377*D377</f>
        <v>1100</v>
      </c>
      <c r="H377" s="174">
        <f t="shared" si="69"/>
        <v>13200</v>
      </c>
      <c r="I377" s="156"/>
      <c r="J377" s="156"/>
      <c r="K377" s="156"/>
      <c r="L377" s="156"/>
      <c r="M377" s="156"/>
      <c r="N377" s="155"/>
    </row>
    <row r="378" spans="1:18" s="114" customFormat="1" ht="15.75" x14ac:dyDescent="0.25">
      <c r="A378" s="161"/>
      <c r="B378" s="182">
        <v>2</v>
      </c>
      <c r="C378" s="181" t="s">
        <v>111</v>
      </c>
      <c r="D378" s="180">
        <f>SUM(D379:D384)</f>
        <v>9</v>
      </c>
      <c r="E378" s="180"/>
      <c r="F378" s="174"/>
      <c r="G378" s="179">
        <f>SUM(G379:G384)</f>
        <v>8300</v>
      </c>
      <c r="H378" s="179">
        <f>SUM(H379:H384)</f>
        <v>99600</v>
      </c>
      <c r="I378" s="156"/>
      <c r="J378" s="156"/>
      <c r="K378" s="156"/>
      <c r="L378" s="156"/>
      <c r="M378" s="156"/>
      <c r="N378" s="155"/>
    </row>
    <row r="379" spans="1:18" s="115" customFormat="1" ht="15.75" x14ac:dyDescent="0.25">
      <c r="A379" s="156"/>
      <c r="B379" s="178"/>
      <c r="C379" s="177" t="s">
        <v>88</v>
      </c>
      <c r="D379" s="176">
        <v>1</v>
      </c>
      <c r="E379" s="175">
        <v>1.1000000000000001</v>
      </c>
      <c r="F379" s="174">
        <f t="shared" ref="F379:F384" si="70">E379*1000</f>
        <v>1100</v>
      </c>
      <c r="G379" s="174">
        <f>D379*F379</f>
        <v>1100</v>
      </c>
      <c r="H379" s="174">
        <f t="shared" ref="H379:H384" si="71">G379*12</f>
        <v>13200</v>
      </c>
      <c r="I379" s="156"/>
      <c r="J379" s="156"/>
      <c r="K379" s="156"/>
      <c r="L379" s="156"/>
      <c r="M379" s="156"/>
      <c r="N379" s="155"/>
      <c r="Q379" s="115">
        <v>1</v>
      </c>
    </row>
    <row r="380" spans="1:18" s="115" customFormat="1" ht="15.75" x14ac:dyDescent="0.25">
      <c r="A380" s="156"/>
      <c r="B380" s="178"/>
      <c r="C380" s="177" t="s">
        <v>3</v>
      </c>
      <c r="D380" s="176">
        <f>SUM(I380:N380)</f>
        <v>1</v>
      </c>
      <c r="E380" s="175">
        <v>0.85</v>
      </c>
      <c r="F380" s="174">
        <f t="shared" si="70"/>
        <v>850</v>
      </c>
      <c r="G380" s="174">
        <f>D380*F380</f>
        <v>850</v>
      </c>
      <c r="H380" s="174">
        <f t="shared" si="71"/>
        <v>10200</v>
      </c>
      <c r="I380" s="156">
        <v>1</v>
      </c>
      <c r="J380" s="156"/>
      <c r="K380" s="156"/>
      <c r="L380" s="156"/>
      <c r="M380" s="156"/>
      <c r="N380" s="155"/>
    </row>
    <row r="381" spans="1:18" s="115" customFormat="1" ht="15.75" x14ac:dyDescent="0.25">
      <c r="A381" s="156"/>
      <c r="B381" s="178"/>
      <c r="C381" s="177" t="s">
        <v>4</v>
      </c>
      <c r="D381" s="176">
        <f>SUM(I381:N381)</f>
        <v>3</v>
      </c>
      <c r="E381" s="175">
        <v>0.75</v>
      </c>
      <c r="F381" s="174">
        <f t="shared" si="70"/>
        <v>750</v>
      </c>
      <c r="G381" s="174">
        <f>D381*F381</f>
        <v>2250</v>
      </c>
      <c r="H381" s="174">
        <f t="shared" si="71"/>
        <v>27000</v>
      </c>
      <c r="I381" s="156">
        <v>1</v>
      </c>
      <c r="J381" s="156">
        <v>2</v>
      </c>
      <c r="K381" s="156"/>
      <c r="L381" s="156"/>
      <c r="M381" s="156"/>
      <c r="N381" s="155"/>
      <c r="R381" s="115">
        <v>1</v>
      </c>
    </row>
    <row r="382" spans="1:18" s="115" customFormat="1" ht="15.75" hidden="1" x14ac:dyDescent="0.25">
      <c r="A382" s="169" t="s">
        <v>224</v>
      </c>
      <c r="B382" s="178"/>
      <c r="C382" s="177" t="s">
        <v>10</v>
      </c>
      <c r="D382" s="176">
        <f>SUM(I382:N382)</f>
        <v>0</v>
      </c>
      <c r="E382" s="175">
        <v>0.65</v>
      </c>
      <c r="F382" s="174">
        <f t="shared" si="70"/>
        <v>650</v>
      </c>
      <c r="G382" s="174">
        <f>D382*F382</f>
        <v>0</v>
      </c>
      <c r="H382" s="174">
        <f t="shared" si="71"/>
        <v>0</v>
      </c>
      <c r="I382" s="156"/>
      <c r="J382" s="156"/>
      <c r="K382" s="156"/>
      <c r="L382" s="156"/>
      <c r="M382" s="156"/>
      <c r="N382" s="155"/>
      <c r="O382" s="115">
        <v>2</v>
      </c>
    </row>
    <row r="383" spans="1:18" s="115" customFormat="1" ht="15.75" x14ac:dyDescent="0.25">
      <c r="A383" s="169"/>
      <c r="B383" s="178"/>
      <c r="C383" s="177" t="s">
        <v>14</v>
      </c>
      <c r="D383" s="176">
        <v>1</v>
      </c>
      <c r="E383" s="175">
        <v>0.8</v>
      </c>
      <c r="F383" s="174">
        <f t="shared" si="70"/>
        <v>800</v>
      </c>
      <c r="G383" s="174">
        <f>D383*F383</f>
        <v>800</v>
      </c>
      <c r="H383" s="174">
        <f t="shared" si="71"/>
        <v>9600</v>
      </c>
      <c r="I383" s="156"/>
      <c r="J383" s="156"/>
      <c r="K383" s="156"/>
      <c r="L383" s="156"/>
      <c r="M383" s="156"/>
      <c r="N383" s="155"/>
      <c r="R383" s="115">
        <v>1</v>
      </c>
    </row>
    <row r="384" spans="1:18" s="115" customFormat="1" ht="15.75" x14ac:dyDescent="0.25">
      <c r="A384" s="169" t="s">
        <v>226</v>
      </c>
      <c r="B384" s="178"/>
      <c r="C384" s="177" t="s">
        <v>225</v>
      </c>
      <c r="D384" s="176">
        <v>3</v>
      </c>
      <c r="E384" s="175">
        <v>1.1000000000000001</v>
      </c>
      <c r="F384" s="174">
        <f t="shared" si="70"/>
        <v>1100</v>
      </c>
      <c r="G384" s="174">
        <f>F384*D384</f>
        <v>3300</v>
      </c>
      <c r="H384" s="174">
        <f t="shared" si="71"/>
        <v>39600</v>
      </c>
      <c r="I384" s="156"/>
      <c r="J384" s="156"/>
      <c r="K384" s="156"/>
      <c r="L384" s="156"/>
      <c r="M384" s="156"/>
      <c r="N384" s="155"/>
    </row>
    <row r="385" spans="1:18" s="114" customFormat="1" ht="15.75" x14ac:dyDescent="0.25">
      <c r="A385" s="161"/>
      <c r="B385" s="182">
        <v>3</v>
      </c>
      <c r="C385" s="181" t="s">
        <v>112</v>
      </c>
      <c r="D385" s="180">
        <f>SUM(D386:D391)</f>
        <v>10</v>
      </c>
      <c r="E385" s="180"/>
      <c r="F385" s="174"/>
      <c r="G385" s="179">
        <f>SUM(G386:G391)</f>
        <v>8600</v>
      </c>
      <c r="H385" s="179">
        <f>SUM(H386:H391)</f>
        <v>103200</v>
      </c>
      <c r="I385" s="156"/>
      <c r="J385" s="156"/>
      <c r="K385" s="156"/>
      <c r="L385" s="156"/>
      <c r="M385" s="156"/>
      <c r="N385" s="155"/>
    </row>
    <row r="386" spans="1:18" s="115" customFormat="1" ht="15.75" x14ac:dyDescent="0.25">
      <c r="A386" s="156"/>
      <c r="B386" s="178"/>
      <c r="C386" s="177" t="s">
        <v>88</v>
      </c>
      <c r="D386" s="176">
        <v>1</v>
      </c>
      <c r="E386" s="175">
        <v>1.1000000000000001</v>
      </c>
      <c r="F386" s="174">
        <f t="shared" ref="F386:F391" si="72">E386*1000</f>
        <v>1100</v>
      </c>
      <c r="G386" s="174">
        <f>D386*F386</f>
        <v>1100</v>
      </c>
      <c r="H386" s="174">
        <f t="shared" ref="H386:H391" si="73">G386*12</f>
        <v>13200</v>
      </c>
      <c r="I386" s="156"/>
      <c r="J386" s="156"/>
      <c r="K386" s="156"/>
      <c r="L386" s="156"/>
      <c r="M386" s="156"/>
      <c r="N386" s="155"/>
      <c r="Q386" s="115">
        <v>1</v>
      </c>
    </row>
    <row r="387" spans="1:18" s="115" customFormat="1" ht="15.75" x14ac:dyDescent="0.25">
      <c r="A387" s="156"/>
      <c r="B387" s="178"/>
      <c r="C387" s="177" t="s">
        <v>3</v>
      </c>
      <c r="D387" s="176">
        <f>SUM(I387:N387)</f>
        <v>2</v>
      </c>
      <c r="E387" s="175">
        <v>0.85</v>
      </c>
      <c r="F387" s="174">
        <f t="shared" si="72"/>
        <v>850</v>
      </c>
      <c r="G387" s="174">
        <f>D387*F387</f>
        <v>1700</v>
      </c>
      <c r="H387" s="174">
        <f t="shared" si="73"/>
        <v>20400</v>
      </c>
      <c r="I387" s="156">
        <v>1</v>
      </c>
      <c r="J387" s="156">
        <v>1</v>
      </c>
      <c r="K387" s="156"/>
      <c r="L387" s="156"/>
      <c r="M387" s="156"/>
      <c r="N387" s="155"/>
    </row>
    <row r="388" spans="1:18" s="115" customFormat="1" ht="15.75" x14ac:dyDescent="0.25">
      <c r="A388" s="156"/>
      <c r="B388" s="178"/>
      <c r="C388" s="177" t="s">
        <v>4</v>
      </c>
      <c r="D388" s="176">
        <f>SUM(I388:N388)</f>
        <v>2</v>
      </c>
      <c r="E388" s="175">
        <v>0.75</v>
      </c>
      <c r="F388" s="174">
        <f t="shared" si="72"/>
        <v>750</v>
      </c>
      <c r="G388" s="174">
        <f>D388*F388</f>
        <v>1500</v>
      </c>
      <c r="H388" s="174">
        <f t="shared" si="73"/>
        <v>18000</v>
      </c>
      <c r="I388" s="156">
        <v>1</v>
      </c>
      <c r="J388" s="156">
        <v>1</v>
      </c>
      <c r="K388" s="156"/>
      <c r="L388" s="156"/>
      <c r="M388" s="156"/>
      <c r="N388" s="155"/>
      <c r="O388" s="115">
        <v>2</v>
      </c>
    </row>
    <row r="389" spans="1:18" s="115" customFormat="1" ht="15.75" x14ac:dyDescent="0.25">
      <c r="A389" s="156"/>
      <c r="B389" s="178"/>
      <c r="C389" s="177" t="s">
        <v>10</v>
      </c>
      <c r="D389" s="176">
        <f>SUM(I389:N389)</f>
        <v>2</v>
      </c>
      <c r="E389" s="175">
        <v>0.65</v>
      </c>
      <c r="F389" s="174">
        <f t="shared" si="72"/>
        <v>650</v>
      </c>
      <c r="G389" s="174">
        <f>D389*F389</f>
        <v>1300</v>
      </c>
      <c r="H389" s="174">
        <f t="shared" si="73"/>
        <v>15600</v>
      </c>
      <c r="I389" s="156">
        <v>1</v>
      </c>
      <c r="J389" s="156">
        <v>1</v>
      </c>
      <c r="K389" s="156"/>
      <c r="L389" s="156"/>
      <c r="M389" s="156"/>
      <c r="N389" s="155"/>
      <c r="O389" s="115">
        <v>1</v>
      </c>
    </row>
    <row r="390" spans="1:18" s="115" customFormat="1" ht="15.75" x14ac:dyDescent="0.25">
      <c r="A390" s="156"/>
      <c r="B390" s="178"/>
      <c r="C390" s="177" t="s">
        <v>14</v>
      </c>
      <c r="D390" s="176">
        <v>1</v>
      </c>
      <c r="E390" s="175">
        <v>0.8</v>
      </c>
      <c r="F390" s="174">
        <f t="shared" si="72"/>
        <v>800</v>
      </c>
      <c r="G390" s="174">
        <f>D390*F390</f>
        <v>800</v>
      </c>
      <c r="H390" s="174">
        <f t="shared" si="73"/>
        <v>9600</v>
      </c>
      <c r="I390" s="156"/>
      <c r="J390" s="156"/>
      <c r="K390" s="156"/>
      <c r="L390" s="156"/>
      <c r="M390" s="156"/>
      <c r="N390" s="155"/>
      <c r="R390" s="115">
        <v>1</v>
      </c>
    </row>
    <row r="391" spans="1:18" s="115" customFormat="1" ht="15.75" x14ac:dyDescent="0.25">
      <c r="A391" s="169" t="s">
        <v>226</v>
      </c>
      <c r="B391" s="178"/>
      <c r="C391" s="177" t="s">
        <v>225</v>
      </c>
      <c r="D391" s="176">
        <v>2</v>
      </c>
      <c r="E391" s="175">
        <v>1.1000000000000001</v>
      </c>
      <c r="F391" s="174">
        <f t="shared" si="72"/>
        <v>1100</v>
      </c>
      <c r="G391" s="174">
        <f>F391*D391</f>
        <v>2200</v>
      </c>
      <c r="H391" s="174">
        <f t="shared" si="73"/>
        <v>26400</v>
      </c>
      <c r="I391" s="156"/>
      <c r="J391" s="156"/>
      <c r="K391" s="156"/>
      <c r="L391" s="156"/>
      <c r="M391" s="156"/>
      <c r="N391" s="155"/>
    </row>
    <row r="392" spans="1:18" s="114" customFormat="1" ht="15.75" x14ac:dyDescent="0.25">
      <c r="A392" s="161"/>
      <c r="B392" s="182">
        <v>4</v>
      </c>
      <c r="C392" s="181" t="s">
        <v>113</v>
      </c>
      <c r="D392" s="180">
        <f>SUM(D393:D398)</f>
        <v>7</v>
      </c>
      <c r="E392" s="180"/>
      <c r="F392" s="174"/>
      <c r="G392" s="179">
        <f>SUM(G393:G398)</f>
        <v>6400</v>
      </c>
      <c r="H392" s="179">
        <f>SUM(H393:H398)</f>
        <v>76800</v>
      </c>
      <c r="I392" s="156"/>
      <c r="J392" s="156"/>
      <c r="K392" s="156"/>
      <c r="L392" s="156"/>
      <c r="M392" s="156"/>
      <c r="N392" s="155"/>
    </row>
    <row r="393" spans="1:18" s="115" customFormat="1" ht="15.75" x14ac:dyDescent="0.25">
      <c r="A393" s="156"/>
      <c r="B393" s="178"/>
      <c r="C393" s="177" t="s">
        <v>88</v>
      </c>
      <c r="D393" s="176">
        <v>1</v>
      </c>
      <c r="E393" s="175">
        <v>1.1000000000000001</v>
      </c>
      <c r="F393" s="174">
        <f t="shared" ref="F393:F398" si="74">E393*1000</f>
        <v>1100</v>
      </c>
      <c r="G393" s="174">
        <f>D393*F393</f>
        <v>1100</v>
      </c>
      <c r="H393" s="174">
        <f t="shared" ref="H393:H398" si="75">G393*12</f>
        <v>13200</v>
      </c>
      <c r="I393" s="156"/>
      <c r="J393" s="156"/>
      <c r="K393" s="156"/>
      <c r="L393" s="156"/>
      <c r="M393" s="156"/>
      <c r="N393" s="155"/>
      <c r="Q393" s="115">
        <v>1</v>
      </c>
    </row>
    <row r="394" spans="1:18" s="115" customFormat="1" ht="15.75" x14ac:dyDescent="0.25">
      <c r="A394" s="156"/>
      <c r="B394" s="178"/>
      <c r="C394" s="177" t="s">
        <v>3</v>
      </c>
      <c r="D394" s="176">
        <f>SUM(I394:N394)</f>
        <v>1</v>
      </c>
      <c r="E394" s="175">
        <v>0.85</v>
      </c>
      <c r="F394" s="174">
        <f t="shared" si="74"/>
        <v>850</v>
      </c>
      <c r="G394" s="174">
        <f>D394*F394</f>
        <v>850</v>
      </c>
      <c r="H394" s="174">
        <f t="shared" si="75"/>
        <v>10200</v>
      </c>
      <c r="I394" s="156">
        <v>1</v>
      </c>
      <c r="J394" s="156"/>
      <c r="K394" s="156"/>
      <c r="L394" s="156"/>
      <c r="M394" s="156"/>
      <c r="N394" s="155"/>
    </row>
    <row r="395" spans="1:18" s="115" customFormat="1" ht="15.75" x14ac:dyDescent="0.25">
      <c r="A395" s="156"/>
      <c r="B395" s="178"/>
      <c r="C395" s="177" t="s">
        <v>4</v>
      </c>
      <c r="D395" s="176">
        <f>SUM(I395:N395)</f>
        <v>3</v>
      </c>
      <c r="E395" s="175">
        <v>0.75</v>
      </c>
      <c r="F395" s="174">
        <f t="shared" si="74"/>
        <v>750</v>
      </c>
      <c r="G395" s="174">
        <f>D395*F395</f>
        <v>2250</v>
      </c>
      <c r="H395" s="174">
        <f t="shared" si="75"/>
        <v>27000</v>
      </c>
      <c r="I395" s="156">
        <v>1</v>
      </c>
      <c r="J395" s="156">
        <v>2</v>
      </c>
      <c r="K395" s="156"/>
      <c r="L395" s="156"/>
      <c r="M395" s="156"/>
      <c r="N395" s="155"/>
    </row>
    <row r="396" spans="1:18" s="115" customFormat="1" ht="15.75" hidden="1" x14ac:dyDescent="0.25">
      <c r="A396" s="169" t="s">
        <v>224</v>
      </c>
      <c r="B396" s="178"/>
      <c r="C396" s="177" t="s">
        <v>10</v>
      </c>
      <c r="D396" s="176">
        <f>SUM(I396:N396)</f>
        <v>0</v>
      </c>
      <c r="E396" s="175">
        <v>0.65</v>
      </c>
      <c r="F396" s="174">
        <f t="shared" si="74"/>
        <v>650</v>
      </c>
      <c r="G396" s="174">
        <f>D396*F396</f>
        <v>0</v>
      </c>
      <c r="H396" s="174">
        <f t="shared" si="75"/>
        <v>0</v>
      </c>
      <c r="I396" s="156"/>
      <c r="J396" s="156"/>
      <c r="K396" s="156"/>
      <c r="L396" s="156"/>
      <c r="M396" s="156"/>
      <c r="N396" s="155"/>
      <c r="O396" s="115">
        <v>3</v>
      </c>
    </row>
    <row r="397" spans="1:18" s="115" customFormat="1" ht="15.75" hidden="1" x14ac:dyDescent="0.25">
      <c r="A397" s="169" t="s">
        <v>224</v>
      </c>
      <c r="B397" s="178"/>
      <c r="C397" s="177" t="s">
        <v>14</v>
      </c>
      <c r="D397" s="176">
        <v>0</v>
      </c>
      <c r="E397" s="175">
        <v>0.8</v>
      </c>
      <c r="F397" s="174">
        <f t="shared" si="74"/>
        <v>800</v>
      </c>
      <c r="G397" s="174">
        <f>D397*F397</f>
        <v>0</v>
      </c>
      <c r="H397" s="174">
        <f t="shared" si="75"/>
        <v>0</v>
      </c>
      <c r="I397" s="156"/>
      <c r="J397" s="156"/>
      <c r="K397" s="156"/>
      <c r="L397" s="156"/>
      <c r="M397" s="156"/>
      <c r="N397" s="155"/>
      <c r="R397" s="115">
        <v>1</v>
      </c>
    </row>
    <row r="398" spans="1:18" s="115" customFormat="1" ht="15.75" x14ac:dyDescent="0.25">
      <c r="A398" s="169" t="s">
        <v>226</v>
      </c>
      <c r="B398" s="178"/>
      <c r="C398" s="177" t="s">
        <v>225</v>
      </c>
      <c r="D398" s="176">
        <v>2</v>
      </c>
      <c r="E398" s="175">
        <v>1.1000000000000001</v>
      </c>
      <c r="F398" s="174">
        <f t="shared" si="74"/>
        <v>1100</v>
      </c>
      <c r="G398" s="174">
        <f>F398*D398</f>
        <v>2200</v>
      </c>
      <c r="H398" s="174">
        <f t="shared" si="75"/>
        <v>26400</v>
      </c>
      <c r="I398" s="156"/>
      <c r="J398" s="156"/>
      <c r="K398" s="156"/>
      <c r="L398" s="156"/>
      <c r="M398" s="156"/>
      <c r="N398" s="155"/>
    </row>
    <row r="399" spans="1:18" s="114" customFormat="1" ht="15.75" x14ac:dyDescent="0.25">
      <c r="A399" s="161"/>
      <c r="B399" s="182">
        <v>5</v>
      </c>
      <c r="C399" s="181" t="s">
        <v>114</v>
      </c>
      <c r="D399" s="180">
        <f>SUM(D400:D405)</f>
        <v>9</v>
      </c>
      <c r="E399" s="180"/>
      <c r="F399" s="174"/>
      <c r="G399" s="179">
        <f>SUM(G400:G405)</f>
        <v>7800</v>
      </c>
      <c r="H399" s="179">
        <f>SUM(H400:H405)</f>
        <v>93600</v>
      </c>
      <c r="I399" s="156"/>
      <c r="J399" s="156"/>
      <c r="K399" s="156"/>
      <c r="L399" s="156"/>
      <c r="M399" s="156"/>
      <c r="N399" s="155"/>
    </row>
    <row r="400" spans="1:18" s="115" customFormat="1" ht="15.75" x14ac:dyDescent="0.25">
      <c r="A400" s="156"/>
      <c r="B400" s="178"/>
      <c r="C400" s="177" t="s">
        <v>88</v>
      </c>
      <c r="D400" s="176">
        <v>1</v>
      </c>
      <c r="E400" s="175">
        <v>1.1000000000000001</v>
      </c>
      <c r="F400" s="174">
        <f t="shared" ref="F400:F405" si="76">E400*1000</f>
        <v>1100</v>
      </c>
      <c r="G400" s="174">
        <f>D400*F400</f>
        <v>1100</v>
      </c>
      <c r="H400" s="174">
        <f t="shared" ref="H400:H405" si="77">G400*12</f>
        <v>13200</v>
      </c>
      <c r="I400" s="156"/>
      <c r="J400" s="156"/>
      <c r="K400" s="156"/>
      <c r="L400" s="156"/>
      <c r="M400" s="156"/>
      <c r="N400" s="155"/>
      <c r="Q400" s="115">
        <v>1</v>
      </c>
    </row>
    <row r="401" spans="1:18" s="115" customFormat="1" ht="15.75" x14ac:dyDescent="0.25">
      <c r="A401" s="156"/>
      <c r="B401" s="178"/>
      <c r="C401" s="177" t="s">
        <v>3</v>
      </c>
      <c r="D401" s="176">
        <f>SUM(I401:N401)</f>
        <v>2</v>
      </c>
      <c r="E401" s="175">
        <v>0.85</v>
      </c>
      <c r="F401" s="174">
        <f t="shared" si="76"/>
        <v>850</v>
      </c>
      <c r="G401" s="174">
        <f>D401*F401</f>
        <v>1700</v>
      </c>
      <c r="H401" s="174">
        <f t="shared" si="77"/>
        <v>20400</v>
      </c>
      <c r="I401" s="156">
        <v>1</v>
      </c>
      <c r="J401" s="156">
        <v>1</v>
      </c>
      <c r="K401" s="156"/>
      <c r="L401" s="156"/>
      <c r="M401" s="156"/>
      <c r="N401" s="155"/>
    </row>
    <row r="402" spans="1:18" s="115" customFormat="1" ht="15.75" x14ac:dyDescent="0.25">
      <c r="A402" s="156"/>
      <c r="B402" s="178"/>
      <c r="C402" s="177" t="s">
        <v>4</v>
      </c>
      <c r="D402" s="176">
        <f>SUM(I402:N402)</f>
        <v>2</v>
      </c>
      <c r="E402" s="175">
        <v>0.75</v>
      </c>
      <c r="F402" s="174">
        <f t="shared" si="76"/>
        <v>750</v>
      </c>
      <c r="G402" s="174">
        <f>D402*F402</f>
        <v>1500</v>
      </c>
      <c r="H402" s="174">
        <f t="shared" si="77"/>
        <v>18000</v>
      </c>
      <c r="I402" s="156">
        <v>1</v>
      </c>
      <c r="J402" s="156">
        <v>1</v>
      </c>
      <c r="K402" s="156"/>
      <c r="L402" s="156"/>
      <c r="M402" s="156"/>
      <c r="N402" s="155"/>
      <c r="O402" s="115">
        <v>2</v>
      </c>
    </row>
    <row r="403" spans="1:18" s="115" customFormat="1" ht="15.75" x14ac:dyDescent="0.25">
      <c r="A403" s="156"/>
      <c r="B403" s="178"/>
      <c r="C403" s="177" t="s">
        <v>10</v>
      </c>
      <c r="D403" s="176">
        <f>SUM(I403:N403)</f>
        <v>2</v>
      </c>
      <c r="E403" s="175">
        <v>0.65</v>
      </c>
      <c r="F403" s="174">
        <f t="shared" si="76"/>
        <v>650</v>
      </c>
      <c r="G403" s="174">
        <f>D403*F403</f>
        <v>1300</v>
      </c>
      <c r="H403" s="174">
        <f t="shared" si="77"/>
        <v>15600</v>
      </c>
      <c r="I403" s="156">
        <v>1</v>
      </c>
      <c r="J403" s="156">
        <v>1</v>
      </c>
      <c r="K403" s="156"/>
      <c r="L403" s="156"/>
      <c r="M403" s="156"/>
      <c r="N403" s="155"/>
      <c r="O403" s="115">
        <v>1</v>
      </c>
    </row>
    <row r="404" spans="1:18" s="115" customFormat="1" ht="15.75" hidden="1" x14ac:dyDescent="0.25">
      <c r="A404" s="169" t="s">
        <v>224</v>
      </c>
      <c r="B404" s="178"/>
      <c r="C404" s="177" t="s">
        <v>14</v>
      </c>
      <c r="D404" s="176">
        <v>0</v>
      </c>
      <c r="E404" s="175">
        <v>0.8</v>
      </c>
      <c r="F404" s="174">
        <f t="shared" si="76"/>
        <v>800</v>
      </c>
      <c r="G404" s="174">
        <f>D404*F404</f>
        <v>0</v>
      </c>
      <c r="H404" s="174">
        <f t="shared" si="77"/>
        <v>0</v>
      </c>
      <c r="I404" s="156"/>
      <c r="J404" s="156"/>
      <c r="K404" s="156"/>
      <c r="L404" s="156"/>
      <c r="M404" s="156"/>
      <c r="N404" s="155"/>
      <c r="R404" s="115">
        <v>1</v>
      </c>
    </row>
    <row r="405" spans="1:18" s="115" customFormat="1" ht="15.75" x14ac:dyDescent="0.25">
      <c r="A405" s="169" t="s">
        <v>226</v>
      </c>
      <c r="B405" s="178"/>
      <c r="C405" s="177" t="s">
        <v>225</v>
      </c>
      <c r="D405" s="176">
        <v>2</v>
      </c>
      <c r="E405" s="175">
        <v>1.1000000000000001</v>
      </c>
      <c r="F405" s="174">
        <f t="shared" si="76"/>
        <v>1100</v>
      </c>
      <c r="G405" s="174">
        <f>F405*D405</f>
        <v>2200</v>
      </c>
      <c r="H405" s="174">
        <f t="shared" si="77"/>
        <v>26400</v>
      </c>
      <c r="I405" s="156"/>
      <c r="J405" s="156"/>
      <c r="K405" s="156"/>
      <c r="L405" s="156"/>
      <c r="M405" s="156"/>
      <c r="N405" s="155"/>
    </row>
    <row r="406" spans="1:18" s="114" customFormat="1" ht="15.75" x14ac:dyDescent="0.25">
      <c r="A406" s="161"/>
      <c r="B406" s="182">
        <v>6</v>
      </c>
      <c r="C406" s="181" t="s">
        <v>115</v>
      </c>
      <c r="D406" s="180">
        <f>SUM(D407:D412)</f>
        <v>8</v>
      </c>
      <c r="E406" s="180"/>
      <c r="F406" s="174"/>
      <c r="G406" s="179">
        <f>SUM(G407:G412)</f>
        <v>7200</v>
      </c>
      <c r="H406" s="179">
        <f>SUM(H407:H412)</f>
        <v>86400</v>
      </c>
      <c r="I406" s="156"/>
      <c r="J406" s="156"/>
      <c r="K406" s="156"/>
      <c r="L406" s="156"/>
      <c r="M406" s="156"/>
      <c r="N406" s="155"/>
    </row>
    <row r="407" spans="1:18" s="115" customFormat="1" ht="15.75" x14ac:dyDescent="0.25">
      <c r="A407" s="156"/>
      <c r="B407" s="178"/>
      <c r="C407" s="177" t="s">
        <v>88</v>
      </c>
      <c r="D407" s="176">
        <v>1</v>
      </c>
      <c r="E407" s="175">
        <v>1.1000000000000001</v>
      </c>
      <c r="F407" s="174">
        <f t="shared" ref="F407:F412" si="78">E407*1000</f>
        <v>1100</v>
      </c>
      <c r="G407" s="174">
        <f>D407*F407</f>
        <v>1100</v>
      </c>
      <c r="H407" s="174">
        <f t="shared" ref="H407:H412" si="79">G407*12</f>
        <v>13200</v>
      </c>
      <c r="I407" s="156"/>
      <c r="J407" s="156"/>
      <c r="K407" s="156"/>
      <c r="L407" s="156"/>
      <c r="M407" s="156"/>
      <c r="N407" s="155"/>
      <c r="Q407" s="115">
        <v>1</v>
      </c>
    </row>
    <row r="408" spans="1:18" s="115" customFormat="1" ht="15.75" x14ac:dyDescent="0.25">
      <c r="A408" s="156"/>
      <c r="B408" s="178"/>
      <c r="C408" s="177" t="s">
        <v>3</v>
      </c>
      <c r="D408" s="176">
        <f>SUM(I408:N408)</f>
        <v>1</v>
      </c>
      <c r="E408" s="175">
        <v>0.85</v>
      </c>
      <c r="F408" s="174">
        <f t="shared" si="78"/>
        <v>850</v>
      </c>
      <c r="G408" s="174">
        <f>D408*F408</f>
        <v>850</v>
      </c>
      <c r="H408" s="174">
        <f t="shared" si="79"/>
        <v>10200</v>
      </c>
      <c r="I408" s="156">
        <v>1</v>
      </c>
      <c r="J408" s="156"/>
      <c r="K408" s="156"/>
      <c r="L408" s="156"/>
      <c r="M408" s="156"/>
      <c r="N408" s="155"/>
    </row>
    <row r="409" spans="1:18" s="115" customFormat="1" ht="15.75" x14ac:dyDescent="0.25">
      <c r="A409" s="156"/>
      <c r="B409" s="178"/>
      <c r="C409" s="177" t="s">
        <v>4</v>
      </c>
      <c r="D409" s="176">
        <f>SUM(I409:N409)</f>
        <v>3</v>
      </c>
      <c r="E409" s="175">
        <v>0.75</v>
      </c>
      <c r="F409" s="174">
        <f t="shared" si="78"/>
        <v>750</v>
      </c>
      <c r="G409" s="174">
        <f>D409*F409</f>
        <v>2250</v>
      </c>
      <c r="H409" s="174">
        <f t="shared" si="79"/>
        <v>27000</v>
      </c>
      <c r="I409" s="156">
        <v>1</v>
      </c>
      <c r="J409" s="156">
        <v>2</v>
      </c>
      <c r="K409" s="156"/>
      <c r="L409" s="156"/>
      <c r="M409" s="156"/>
      <c r="N409" s="155"/>
      <c r="R409" s="115">
        <v>1</v>
      </c>
    </row>
    <row r="410" spans="1:18" s="115" customFormat="1" ht="15.75" hidden="1" x14ac:dyDescent="0.25">
      <c r="A410" s="169" t="s">
        <v>224</v>
      </c>
      <c r="B410" s="178"/>
      <c r="C410" s="177" t="s">
        <v>10</v>
      </c>
      <c r="D410" s="176">
        <f>SUM(I410:N410)</f>
        <v>0</v>
      </c>
      <c r="E410" s="175">
        <v>0.65</v>
      </c>
      <c r="F410" s="174">
        <f t="shared" si="78"/>
        <v>650</v>
      </c>
      <c r="G410" s="174">
        <f>D410*F410</f>
        <v>0</v>
      </c>
      <c r="H410" s="174">
        <f t="shared" si="79"/>
        <v>0</v>
      </c>
      <c r="I410" s="156"/>
      <c r="J410" s="156"/>
      <c r="K410" s="156"/>
      <c r="L410" s="156"/>
      <c r="M410" s="156"/>
      <c r="N410" s="155"/>
      <c r="O410" s="115">
        <v>2</v>
      </c>
    </row>
    <row r="411" spans="1:18" s="115" customFormat="1" ht="15.75" x14ac:dyDescent="0.25">
      <c r="A411" s="156"/>
      <c r="B411" s="178"/>
      <c r="C411" s="177" t="s">
        <v>14</v>
      </c>
      <c r="D411" s="176">
        <v>1</v>
      </c>
      <c r="E411" s="175">
        <v>0.8</v>
      </c>
      <c r="F411" s="174">
        <f t="shared" si="78"/>
        <v>800</v>
      </c>
      <c r="G411" s="174">
        <f>D411*F411</f>
        <v>800</v>
      </c>
      <c r="H411" s="174">
        <f t="shared" si="79"/>
        <v>9600</v>
      </c>
      <c r="I411" s="156"/>
      <c r="J411" s="156"/>
      <c r="K411" s="156"/>
      <c r="L411" s="156"/>
      <c r="M411" s="156"/>
      <c r="N411" s="155"/>
      <c r="R411" s="115">
        <v>1</v>
      </c>
    </row>
    <row r="412" spans="1:18" s="115" customFormat="1" ht="15.75" x14ac:dyDescent="0.25">
      <c r="A412" s="169" t="s">
        <v>226</v>
      </c>
      <c r="B412" s="178"/>
      <c r="C412" s="177" t="s">
        <v>225</v>
      </c>
      <c r="D412" s="176">
        <v>2</v>
      </c>
      <c r="E412" s="175">
        <v>1.1000000000000001</v>
      </c>
      <c r="F412" s="174">
        <f t="shared" si="78"/>
        <v>1100</v>
      </c>
      <c r="G412" s="174">
        <f>F412*D412</f>
        <v>2200</v>
      </c>
      <c r="H412" s="174">
        <f t="shared" si="79"/>
        <v>26400</v>
      </c>
      <c r="I412" s="156"/>
      <c r="J412" s="156"/>
      <c r="K412" s="156"/>
      <c r="L412" s="156"/>
      <c r="M412" s="156"/>
      <c r="N412" s="155"/>
    </row>
    <row r="413" spans="1:18" s="114" customFormat="1" ht="15.75" x14ac:dyDescent="0.25">
      <c r="A413" s="161"/>
      <c r="B413" s="182">
        <v>7</v>
      </c>
      <c r="C413" s="181" t="s">
        <v>116</v>
      </c>
      <c r="D413" s="180">
        <f>SUM(D414:D419)</f>
        <v>6</v>
      </c>
      <c r="E413" s="180"/>
      <c r="F413" s="174"/>
      <c r="G413" s="179">
        <f>SUM(G414:G419)</f>
        <v>5300</v>
      </c>
      <c r="H413" s="179">
        <f>SUM(H414:H419)</f>
        <v>63600</v>
      </c>
      <c r="I413" s="156"/>
      <c r="J413" s="156"/>
      <c r="K413" s="156"/>
      <c r="L413" s="156"/>
      <c r="M413" s="156"/>
      <c r="N413" s="155"/>
    </row>
    <row r="414" spans="1:18" s="115" customFormat="1" ht="15.75" x14ac:dyDescent="0.25">
      <c r="A414" s="156"/>
      <c r="B414" s="178"/>
      <c r="C414" s="177" t="s">
        <v>88</v>
      </c>
      <c r="D414" s="176">
        <v>1</v>
      </c>
      <c r="E414" s="175">
        <v>1.1000000000000001</v>
      </c>
      <c r="F414" s="174">
        <f t="shared" ref="F414:F419" si="80">E414*1000</f>
        <v>1100</v>
      </c>
      <c r="G414" s="174">
        <f>D414*F414</f>
        <v>1100</v>
      </c>
      <c r="H414" s="174">
        <f t="shared" ref="H414:H419" si="81">G414*12</f>
        <v>13200</v>
      </c>
      <c r="I414" s="156"/>
      <c r="J414" s="156"/>
      <c r="K414" s="156"/>
      <c r="L414" s="156"/>
      <c r="M414" s="156"/>
      <c r="N414" s="155"/>
      <c r="Q414" s="115">
        <v>1</v>
      </c>
    </row>
    <row r="415" spans="1:18" s="115" customFormat="1" ht="15.75" x14ac:dyDescent="0.25">
      <c r="A415" s="156"/>
      <c r="B415" s="178"/>
      <c r="C415" s="177" t="s">
        <v>3</v>
      </c>
      <c r="D415" s="176">
        <f>SUM(I415:N415)</f>
        <v>1</v>
      </c>
      <c r="E415" s="175">
        <v>0.85</v>
      </c>
      <c r="F415" s="174">
        <f t="shared" si="80"/>
        <v>850</v>
      </c>
      <c r="G415" s="174">
        <f>D415*F415</f>
        <v>850</v>
      </c>
      <c r="H415" s="174">
        <f t="shared" si="81"/>
        <v>10200</v>
      </c>
      <c r="I415" s="156">
        <v>1</v>
      </c>
      <c r="J415" s="156"/>
      <c r="K415" s="156"/>
      <c r="L415" s="156"/>
      <c r="M415" s="156"/>
      <c r="N415" s="155"/>
    </row>
    <row r="416" spans="1:18" s="115" customFormat="1" ht="15.75" x14ac:dyDescent="0.25">
      <c r="A416" s="156"/>
      <c r="B416" s="178"/>
      <c r="C416" s="177" t="s">
        <v>4</v>
      </c>
      <c r="D416" s="176">
        <f>SUM(I416:N416)</f>
        <v>3</v>
      </c>
      <c r="E416" s="175">
        <v>0.75</v>
      </c>
      <c r="F416" s="174">
        <f t="shared" si="80"/>
        <v>750</v>
      </c>
      <c r="G416" s="174">
        <f>D416*F416</f>
        <v>2250</v>
      </c>
      <c r="H416" s="174">
        <f t="shared" si="81"/>
        <v>27000</v>
      </c>
      <c r="I416" s="156">
        <v>1</v>
      </c>
      <c r="J416" s="156">
        <v>2</v>
      </c>
      <c r="K416" s="156"/>
      <c r="L416" s="156"/>
      <c r="M416" s="156"/>
      <c r="N416" s="155"/>
      <c r="R416" s="115">
        <v>2</v>
      </c>
    </row>
    <row r="417" spans="1:18" s="115" customFormat="1" ht="15.75" hidden="1" x14ac:dyDescent="0.25">
      <c r="A417" s="169" t="s">
        <v>224</v>
      </c>
      <c r="B417" s="178"/>
      <c r="C417" s="177" t="s">
        <v>10</v>
      </c>
      <c r="D417" s="176">
        <f>SUM(I417:N417)</f>
        <v>0</v>
      </c>
      <c r="E417" s="175">
        <v>0.65</v>
      </c>
      <c r="F417" s="174">
        <f t="shared" si="80"/>
        <v>650</v>
      </c>
      <c r="G417" s="174">
        <f>D417*F417</f>
        <v>0</v>
      </c>
      <c r="H417" s="174">
        <f t="shared" si="81"/>
        <v>0</v>
      </c>
      <c r="I417" s="156"/>
      <c r="J417" s="156"/>
      <c r="K417" s="156"/>
      <c r="L417" s="156"/>
      <c r="M417" s="156"/>
      <c r="N417" s="155"/>
      <c r="O417" s="115">
        <v>1</v>
      </c>
    </row>
    <row r="418" spans="1:18" s="115" customFormat="1" ht="15.75" hidden="1" x14ac:dyDescent="0.25">
      <c r="A418" s="169" t="s">
        <v>224</v>
      </c>
      <c r="B418" s="178"/>
      <c r="C418" s="177" t="s">
        <v>14</v>
      </c>
      <c r="D418" s="176">
        <v>0</v>
      </c>
      <c r="E418" s="175">
        <v>0.8</v>
      </c>
      <c r="F418" s="174">
        <f t="shared" si="80"/>
        <v>800</v>
      </c>
      <c r="G418" s="174">
        <f>D418*F418</f>
        <v>0</v>
      </c>
      <c r="H418" s="174">
        <f t="shared" si="81"/>
        <v>0</v>
      </c>
      <c r="I418" s="156"/>
      <c r="J418" s="156"/>
      <c r="K418" s="156"/>
      <c r="L418" s="156"/>
      <c r="M418" s="156"/>
      <c r="N418" s="155"/>
      <c r="R418" s="115">
        <v>1</v>
      </c>
    </row>
    <row r="419" spans="1:18" s="115" customFormat="1" ht="15.75" x14ac:dyDescent="0.25">
      <c r="A419" s="169" t="s">
        <v>226</v>
      </c>
      <c r="B419" s="178"/>
      <c r="C419" s="177" t="s">
        <v>225</v>
      </c>
      <c r="D419" s="176">
        <v>1</v>
      </c>
      <c r="E419" s="175">
        <v>1.1000000000000001</v>
      </c>
      <c r="F419" s="174">
        <f t="shared" si="80"/>
        <v>1100</v>
      </c>
      <c r="G419" s="174">
        <f>F419*D419</f>
        <v>1100</v>
      </c>
      <c r="H419" s="174">
        <f t="shared" si="81"/>
        <v>13200</v>
      </c>
      <c r="I419" s="156"/>
      <c r="J419" s="156"/>
      <c r="K419" s="156"/>
      <c r="L419" s="156"/>
      <c r="M419" s="156"/>
      <c r="N419" s="155"/>
    </row>
    <row r="420" spans="1:18" s="114" customFormat="1" ht="15.75" x14ac:dyDescent="0.25">
      <c r="A420" s="161"/>
      <c r="B420" s="182">
        <v>8</v>
      </c>
      <c r="C420" s="181" t="s">
        <v>117</v>
      </c>
      <c r="D420" s="180">
        <f>SUM(D421:D426)</f>
        <v>9</v>
      </c>
      <c r="E420" s="180"/>
      <c r="F420" s="174"/>
      <c r="G420" s="179">
        <f>SUM(G421:G426)</f>
        <v>7850</v>
      </c>
      <c r="H420" s="179">
        <f>SUM(H421:H426)</f>
        <v>94200</v>
      </c>
      <c r="I420" s="156"/>
      <c r="J420" s="156"/>
      <c r="K420" s="156"/>
      <c r="L420" s="156"/>
      <c r="M420" s="156"/>
      <c r="N420" s="155"/>
    </row>
    <row r="421" spans="1:18" s="115" customFormat="1" ht="15.75" x14ac:dyDescent="0.25">
      <c r="A421" s="156"/>
      <c r="B421" s="178"/>
      <c r="C421" s="177" t="s">
        <v>118</v>
      </c>
      <c r="D421" s="176">
        <v>1</v>
      </c>
      <c r="E421" s="175">
        <v>1.1000000000000001</v>
      </c>
      <c r="F421" s="174">
        <f t="shared" ref="F421:F426" si="82">E421*1000</f>
        <v>1100</v>
      </c>
      <c r="G421" s="174">
        <f>D421*F421</f>
        <v>1100</v>
      </c>
      <c r="H421" s="174">
        <f t="shared" ref="H421:H426" si="83">G421*12</f>
        <v>13200</v>
      </c>
      <c r="I421" s="156"/>
      <c r="J421" s="156"/>
      <c r="K421" s="156"/>
      <c r="L421" s="156"/>
      <c r="M421" s="156"/>
      <c r="N421" s="155"/>
      <c r="Q421" s="115">
        <v>1</v>
      </c>
    </row>
    <row r="422" spans="1:18" s="115" customFormat="1" ht="15.75" x14ac:dyDescent="0.25">
      <c r="A422" s="156"/>
      <c r="B422" s="178"/>
      <c r="C422" s="177" t="s">
        <v>3</v>
      </c>
      <c r="D422" s="176">
        <f>SUM(I422:N422)</f>
        <v>1</v>
      </c>
      <c r="E422" s="175">
        <v>0.85</v>
      </c>
      <c r="F422" s="174">
        <f t="shared" si="82"/>
        <v>850</v>
      </c>
      <c r="G422" s="174">
        <f>D422*F422</f>
        <v>850</v>
      </c>
      <c r="H422" s="174">
        <f t="shared" si="83"/>
        <v>10200</v>
      </c>
      <c r="I422" s="156">
        <v>1</v>
      </c>
      <c r="J422" s="156"/>
      <c r="K422" s="156"/>
      <c r="L422" s="156"/>
      <c r="M422" s="156"/>
      <c r="N422" s="155"/>
    </row>
    <row r="423" spans="1:18" s="115" customFormat="1" ht="15.75" x14ac:dyDescent="0.25">
      <c r="A423" s="156"/>
      <c r="B423" s="178"/>
      <c r="C423" s="177" t="s">
        <v>4</v>
      </c>
      <c r="D423" s="176">
        <f>SUM(I423:N423)</f>
        <v>3</v>
      </c>
      <c r="E423" s="175">
        <v>0.75</v>
      </c>
      <c r="F423" s="174">
        <f t="shared" si="82"/>
        <v>750</v>
      </c>
      <c r="G423" s="174">
        <f>D423*F423</f>
        <v>2250</v>
      </c>
      <c r="H423" s="174">
        <f t="shared" si="83"/>
        <v>27000</v>
      </c>
      <c r="I423" s="156">
        <v>1</v>
      </c>
      <c r="J423" s="156">
        <v>2</v>
      </c>
      <c r="K423" s="156"/>
      <c r="L423" s="156"/>
      <c r="M423" s="156"/>
      <c r="N423" s="155"/>
    </row>
    <row r="424" spans="1:18" s="115" customFormat="1" ht="15.75" x14ac:dyDescent="0.25">
      <c r="A424" s="156"/>
      <c r="B424" s="178"/>
      <c r="C424" s="177" t="s">
        <v>10</v>
      </c>
      <c r="D424" s="176">
        <f>SUM(I424:N424)</f>
        <v>1</v>
      </c>
      <c r="E424" s="175">
        <v>0.65</v>
      </c>
      <c r="F424" s="174">
        <f t="shared" si="82"/>
        <v>650</v>
      </c>
      <c r="G424" s="174">
        <f>D424*F424</f>
        <v>650</v>
      </c>
      <c r="H424" s="174">
        <f t="shared" si="83"/>
        <v>7800</v>
      </c>
      <c r="I424" s="156">
        <v>1</v>
      </c>
      <c r="J424" s="156"/>
      <c r="K424" s="156"/>
      <c r="L424" s="156"/>
      <c r="M424" s="156"/>
      <c r="N424" s="155"/>
      <c r="O424" s="115">
        <v>2</v>
      </c>
    </row>
    <row r="425" spans="1:18" s="115" customFormat="1" ht="15.75" x14ac:dyDescent="0.25">
      <c r="A425" s="156"/>
      <c r="B425" s="178"/>
      <c r="C425" s="177" t="s">
        <v>14</v>
      </c>
      <c r="D425" s="176">
        <v>1</v>
      </c>
      <c r="E425" s="175">
        <v>0.8</v>
      </c>
      <c r="F425" s="174">
        <f t="shared" si="82"/>
        <v>800</v>
      </c>
      <c r="G425" s="174">
        <f>D425*F425</f>
        <v>800</v>
      </c>
      <c r="H425" s="174">
        <f t="shared" si="83"/>
        <v>9600</v>
      </c>
      <c r="I425" s="156"/>
      <c r="J425" s="156"/>
      <c r="K425" s="156"/>
      <c r="L425" s="156"/>
      <c r="M425" s="156"/>
      <c r="N425" s="155"/>
      <c r="R425" s="115">
        <v>1</v>
      </c>
    </row>
    <row r="426" spans="1:18" s="115" customFormat="1" ht="15.75" x14ac:dyDescent="0.25">
      <c r="A426" s="169" t="s">
        <v>226</v>
      </c>
      <c r="B426" s="178"/>
      <c r="C426" s="177" t="s">
        <v>225</v>
      </c>
      <c r="D426" s="176">
        <v>2</v>
      </c>
      <c r="E426" s="175">
        <v>1.1000000000000001</v>
      </c>
      <c r="F426" s="174">
        <f t="shared" si="82"/>
        <v>1100</v>
      </c>
      <c r="G426" s="174">
        <f>F426*D426</f>
        <v>2200</v>
      </c>
      <c r="H426" s="174">
        <f t="shared" si="83"/>
        <v>26400</v>
      </c>
      <c r="I426" s="156"/>
      <c r="J426" s="156"/>
      <c r="K426" s="156"/>
      <c r="L426" s="156"/>
      <c r="M426" s="156"/>
      <c r="N426" s="155"/>
    </row>
    <row r="427" spans="1:18" s="114" customFormat="1" ht="36" customHeight="1" x14ac:dyDescent="0.25">
      <c r="A427" s="161"/>
      <c r="B427" s="171" t="s">
        <v>200</v>
      </c>
      <c r="C427" s="172" t="s">
        <v>119</v>
      </c>
      <c r="D427" s="171">
        <f>SUM(D428:D440)</f>
        <v>35</v>
      </c>
      <c r="E427" s="171"/>
      <c r="F427" s="170"/>
      <c r="G427" s="170">
        <f>SUM(G428:G440)</f>
        <v>32250</v>
      </c>
      <c r="H427" s="170">
        <f>SUM(H428:H440)</f>
        <v>387000</v>
      </c>
      <c r="I427" s="156"/>
      <c r="J427" s="156"/>
      <c r="K427" s="156"/>
      <c r="L427" s="156"/>
      <c r="M427" s="156"/>
      <c r="N427" s="155"/>
    </row>
    <row r="428" spans="1:18" s="115" customFormat="1" ht="15.75" x14ac:dyDescent="0.25">
      <c r="A428" s="156"/>
      <c r="B428" s="178"/>
      <c r="C428" s="177" t="s">
        <v>83</v>
      </c>
      <c r="D428" s="176">
        <v>1</v>
      </c>
      <c r="E428" s="175">
        <v>1.8</v>
      </c>
      <c r="F428" s="174">
        <f>E428*1000</f>
        <v>1800</v>
      </c>
      <c r="G428" s="174">
        <f t="shared" ref="G428:G436" si="84">D428*F428</f>
        <v>1800</v>
      </c>
      <c r="H428" s="174">
        <f t="shared" ref="H428:H440" si="85">G428*12</f>
        <v>21600</v>
      </c>
      <c r="I428" s="156"/>
      <c r="J428" s="156"/>
      <c r="K428" s="156"/>
      <c r="L428" s="156"/>
      <c r="M428" s="156"/>
      <c r="N428" s="155"/>
      <c r="P428" s="115">
        <v>6</v>
      </c>
    </row>
    <row r="429" spans="1:18" s="9" customFormat="1" x14ac:dyDescent="0.25">
      <c r="A429" s="169" t="s">
        <v>226</v>
      </c>
      <c r="B429" s="178"/>
      <c r="C429" s="177" t="s">
        <v>230</v>
      </c>
      <c r="D429" s="176">
        <v>1</v>
      </c>
      <c r="E429" s="175">
        <v>1.3</v>
      </c>
      <c r="F429" s="174">
        <v>1300</v>
      </c>
      <c r="G429" s="174">
        <f t="shared" si="84"/>
        <v>1300</v>
      </c>
      <c r="H429" s="174">
        <f t="shared" si="85"/>
        <v>15600</v>
      </c>
      <c r="I429" s="184"/>
      <c r="J429" s="184"/>
      <c r="K429" s="184"/>
      <c r="L429" s="184"/>
      <c r="M429" s="184"/>
      <c r="N429" s="155"/>
      <c r="O429" s="9">
        <v>2</v>
      </c>
    </row>
    <row r="430" spans="1:18" s="115" customFormat="1" ht="15.75" x14ac:dyDescent="0.25">
      <c r="A430" s="156"/>
      <c r="B430" s="178"/>
      <c r="C430" s="190" t="s">
        <v>84</v>
      </c>
      <c r="D430" s="176">
        <v>1</v>
      </c>
      <c r="E430" s="175">
        <v>0.85</v>
      </c>
      <c r="F430" s="174">
        <f>E430*1000</f>
        <v>850</v>
      </c>
      <c r="G430" s="174">
        <f t="shared" si="84"/>
        <v>850</v>
      </c>
      <c r="H430" s="174">
        <f t="shared" si="85"/>
        <v>10200</v>
      </c>
      <c r="I430" s="156"/>
      <c r="J430" s="156"/>
      <c r="K430" s="156"/>
      <c r="L430" s="156"/>
      <c r="M430" s="156"/>
      <c r="N430" s="155"/>
    </row>
    <row r="431" spans="1:18" s="115" customFormat="1" ht="15.75" x14ac:dyDescent="0.25">
      <c r="A431" s="156"/>
      <c r="B431" s="178"/>
      <c r="C431" s="177" t="s">
        <v>13</v>
      </c>
      <c r="D431" s="176">
        <f>1+1</f>
        <v>2</v>
      </c>
      <c r="E431" s="175">
        <v>0.8</v>
      </c>
      <c r="F431" s="174">
        <f>E431*1000</f>
        <v>800</v>
      </c>
      <c r="G431" s="174">
        <f t="shared" si="84"/>
        <v>1600</v>
      </c>
      <c r="H431" s="174">
        <f t="shared" si="85"/>
        <v>19200</v>
      </c>
      <c r="I431" s="156"/>
      <c r="J431" s="156"/>
      <c r="K431" s="156"/>
      <c r="L431" s="156"/>
      <c r="M431" s="156"/>
      <c r="N431" s="155"/>
      <c r="R431" s="115">
        <v>1</v>
      </c>
    </row>
    <row r="432" spans="1:18" s="9" customFormat="1" hidden="1" x14ac:dyDescent="0.25">
      <c r="A432" s="169" t="s">
        <v>224</v>
      </c>
      <c r="B432" s="178"/>
      <c r="C432" s="190" t="s">
        <v>101</v>
      </c>
      <c r="D432" s="176">
        <v>0</v>
      </c>
      <c r="E432" s="175">
        <v>0.8</v>
      </c>
      <c r="F432" s="174">
        <v>800</v>
      </c>
      <c r="G432" s="174">
        <f t="shared" si="84"/>
        <v>0</v>
      </c>
      <c r="H432" s="174">
        <f t="shared" si="85"/>
        <v>0</v>
      </c>
      <c r="I432" s="184"/>
      <c r="J432" s="184"/>
      <c r="K432" s="184"/>
      <c r="L432" s="184"/>
      <c r="M432" s="184"/>
      <c r="N432" s="155"/>
      <c r="O432" s="9">
        <v>1</v>
      </c>
    </row>
    <row r="433" spans="1:18" s="115" customFormat="1" ht="15.75" x14ac:dyDescent="0.25">
      <c r="A433" s="156"/>
      <c r="B433" s="178"/>
      <c r="C433" s="190" t="s">
        <v>102</v>
      </c>
      <c r="D433" s="176">
        <v>1</v>
      </c>
      <c r="E433" s="175">
        <v>0.9</v>
      </c>
      <c r="F433" s="174">
        <f t="shared" ref="F433:F440" si="86">E433*1000</f>
        <v>900</v>
      </c>
      <c r="G433" s="174">
        <f t="shared" si="84"/>
        <v>900</v>
      </c>
      <c r="H433" s="174">
        <f t="shared" si="85"/>
        <v>10800</v>
      </c>
      <c r="I433" s="156"/>
      <c r="J433" s="156"/>
      <c r="K433" s="156"/>
      <c r="L433" s="156"/>
      <c r="M433" s="156"/>
      <c r="N433" s="155"/>
    </row>
    <row r="434" spans="1:18" s="115" customFormat="1" ht="15.75" x14ac:dyDescent="0.25">
      <c r="A434" s="156"/>
      <c r="B434" s="178"/>
      <c r="C434" s="177" t="s">
        <v>3</v>
      </c>
      <c r="D434" s="176">
        <f>SUM(I434:N434)</f>
        <v>3</v>
      </c>
      <c r="E434" s="175">
        <v>0.85</v>
      </c>
      <c r="F434" s="174">
        <f t="shared" si="86"/>
        <v>850</v>
      </c>
      <c r="G434" s="174">
        <f t="shared" si="84"/>
        <v>2550</v>
      </c>
      <c r="H434" s="174">
        <f t="shared" si="85"/>
        <v>30600</v>
      </c>
      <c r="I434" s="156">
        <v>1</v>
      </c>
      <c r="J434" s="156">
        <v>1</v>
      </c>
      <c r="K434" s="156">
        <v>1</v>
      </c>
      <c r="L434" s="156"/>
      <c r="M434" s="156"/>
      <c r="N434" s="155"/>
    </row>
    <row r="435" spans="1:18" s="115" customFormat="1" ht="15.75" x14ac:dyDescent="0.25">
      <c r="A435" s="156"/>
      <c r="B435" s="178"/>
      <c r="C435" s="177" t="s">
        <v>89</v>
      </c>
      <c r="D435" s="176">
        <f>SUM(I435:N435)</f>
        <v>3</v>
      </c>
      <c r="E435" s="175">
        <v>0.75</v>
      </c>
      <c r="F435" s="174">
        <f t="shared" si="86"/>
        <v>750</v>
      </c>
      <c r="G435" s="174">
        <f t="shared" si="84"/>
        <v>2250</v>
      </c>
      <c r="H435" s="174">
        <f t="shared" si="85"/>
        <v>27000</v>
      </c>
      <c r="I435" s="156">
        <v>1</v>
      </c>
      <c r="J435" s="156">
        <v>1</v>
      </c>
      <c r="K435" s="156">
        <v>1</v>
      </c>
      <c r="L435" s="156"/>
      <c r="M435" s="156"/>
      <c r="N435" s="155"/>
      <c r="O435" s="115">
        <v>2</v>
      </c>
    </row>
    <row r="436" spans="1:18" s="115" customFormat="1" ht="15.75" x14ac:dyDescent="0.25">
      <c r="A436" s="156"/>
      <c r="B436" s="178"/>
      <c r="C436" s="177" t="s">
        <v>10</v>
      </c>
      <c r="D436" s="176">
        <f>SUM(I436:N436)</f>
        <v>8</v>
      </c>
      <c r="E436" s="175">
        <v>0.65</v>
      </c>
      <c r="F436" s="174">
        <f t="shared" si="86"/>
        <v>650</v>
      </c>
      <c r="G436" s="174">
        <f t="shared" si="84"/>
        <v>5200</v>
      </c>
      <c r="H436" s="174">
        <f t="shared" si="85"/>
        <v>62400</v>
      </c>
      <c r="I436" s="156">
        <v>1</v>
      </c>
      <c r="J436" s="156">
        <v>1</v>
      </c>
      <c r="K436" s="156">
        <v>1</v>
      </c>
      <c r="L436" s="156">
        <v>2</v>
      </c>
      <c r="M436" s="156">
        <v>2</v>
      </c>
      <c r="N436" s="155">
        <v>1</v>
      </c>
      <c r="O436" s="115">
        <v>2</v>
      </c>
    </row>
    <row r="437" spans="1:18" s="115" customFormat="1" ht="15.75" x14ac:dyDescent="0.25">
      <c r="A437" s="169" t="s">
        <v>226</v>
      </c>
      <c r="B437" s="178"/>
      <c r="C437" s="177" t="s">
        <v>229</v>
      </c>
      <c r="D437" s="176">
        <v>1</v>
      </c>
      <c r="E437" s="175">
        <v>0.5</v>
      </c>
      <c r="F437" s="174">
        <f t="shared" si="86"/>
        <v>500</v>
      </c>
      <c r="G437" s="174">
        <f>F437*D437</f>
        <v>500</v>
      </c>
      <c r="H437" s="174">
        <f t="shared" si="85"/>
        <v>6000</v>
      </c>
      <c r="I437" s="156"/>
      <c r="J437" s="156"/>
      <c r="K437" s="156"/>
      <c r="L437" s="156"/>
      <c r="M437" s="156"/>
      <c r="N437" s="155"/>
    </row>
    <row r="438" spans="1:18" s="115" customFormat="1" ht="15.75" x14ac:dyDescent="0.25">
      <c r="A438" s="169" t="s">
        <v>226</v>
      </c>
      <c r="B438" s="178"/>
      <c r="C438" s="177" t="s">
        <v>228</v>
      </c>
      <c r="D438" s="176">
        <v>1</v>
      </c>
      <c r="E438" s="175">
        <v>1.3</v>
      </c>
      <c r="F438" s="174">
        <f t="shared" si="86"/>
        <v>1300</v>
      </c>
      <c r="G438" s="174">
        <f>F438*D438</f>
        <v>1300</v>
      </c>
      <c r="H438" s="174">
        <f t="shared" si="85"/>
        <v>15600</v>
      </c>
      <c r="I438" s="156"/>
      <c r="J438" s="156"/>
      <c r="K438" s="156"/>
      <c r="L438" s="156"/>
      <c r="M438" s="156"/>
      <c r="N438" s="155"/>
    </row>
    <row r="439" spans="1:18" s="115" customFormat="1" ht="15.75" x14ac:dyDescent="0.25">
      <c r="A439" s="169" t="s">
        <v>226</v>
      </c>
      <c r="B439" s="178"/>
      <c r="C439" s="177" t="s">
        <v>225</v>
      </c>
      <c r="D439" s="176">
        <v>12</v>
      </c>
      <c r="E439" s="175">
        <v>1.1000000000000001</v>
      </c>
      <c r="F439" s="174">
        <f t="shared" si="86"/>
        <v>1100</v>
      </c>
      <c r="G439" s="174">
        <f>F439*D439</f>
        <v>13200</v>
      </c>
      <c r="H439" s="174">
        <f t="shared" si="85"/>
        <v>158400</v>
      </c>
      <c r="I439" s="156"/>
      <c r="J439" s="156"/>
      <c r="K439" s="156"/>
      <c r="L439" s="156"/>
      <c r="M439" s="156"/>
      <c r="N439" s="155"/>
    </row>
    <row r="440" spans="1:18" s="115" customFormat="1" ht="15.75" x14ac:dyDescent="0.25">
      <c r="A440" s="169" t="s">
        <v>226</v>
      </c>
      <c r="B440" s="178"/>
      <c r="C440" s="177" t="s">
        <v>227</v>
      </c>
      <c r="D440" s="176">
        <v>1</v>
      </c>
      <c r="E440" s="175">
        <v>0.8</v>
      </c>
      <c r="F440" s="174">
        <f t="shared" si="86"/>
        <v>800</v>
      </c>
      <c r="G440" s="174">
        <f>F440*D440</f>
        <v>800</v>
      </c>
      <c r="H440" s="174">
        <f t="shared" si="85"/>
        <v>9600</v>
      </c>
      <c r="I440" s="156"/>
      <c r="J440" s="156"/>
      <c r="K440" s="156"/>
      <c r="L440" s="156"/>
      <c r="M440" s="156"/>
      <c r="N440" s="155"/>
    </row>
    <row r="441" spans="1:18" s="114" customFormat="1" ht="15.75" x14ac:dyDescent="0.25">
      <c r="A441" s="161"/>
      <c r="B441" s="182">
        <v>1</v>
      </c>
      <c r="C441" s="181" t="s">
        <v>120</v>
      </c>
      <c r="D441" s="180">
        <f>SUM(D442:D447)</f>
        <v>8</v>
      </c>
      <c r="E441" s="180"/>
      <c r="F441" s="174"/>
      <c r="G441" s="179">
        <f>SUM(G442:G447)</f>
        <v>7050</v>
      </c>
      <c r="H441" s="179">
        <f>SUM(H442:H447)</f>
        <v>84600</v>
      </c>
      <c r="I441" s="156"/>
      <c r="J441" s="156"/>
      <c r="K441" s="156"/>
      <c r="L441" s="156"/>
      <c r="M441" s="156"/>
      <c r="N441" s="155"/>
    </row>
    <row r="442" spans="1:18" s="115" customFormat="1" ht="15.75" x14ac:dyDescent="0.25">
      <c r="A442" s="156"/>
      <c r="B442" s="178"/>
      <c r="C442" s="177" t="s">
        <v>88</v>
      </c>
      <c r="D442" s="176">
        <v>1</v>
      </c>
      <c r="E442" s="175">
        <v>1.1000000000000001</v>
      </c>
      <c r="F442" s="174">
        <f t="shared" ref="F442:F447" si="87">E442*1000</f>
        <v>1100</v>
      </c>
      <c r="G442" s="174">
        <f>D442*F442</f>
        <v>1100</v>
      </c>
      <c r="H442" s="174">
        <f t="shared" ref="H442:H447" si="88">G442*12</f>
        <v>13200</v>
      </c>
      <c r="I442" s="156"/>
      <c r="J442" s="156"/>
      <c r="K442" s="156"/>
      <c r="L442" s="156"/>
      <c r="M442" s="156"/>
      <c r="N442" s="155"/>
      <c r="Q442" s="115">
        <v>1</v>
      </c>
    </row>
    <row r="443" spans="1:18" s="115" customFormat="1" ht="15.75" x14ac:dyDescent="0.25">
      <c r="A443" s="156"/>
      <c r="B443" s="178"/>
      <c r="C443" s="177" t="s">
        <v>3</v>
      </c>
      <c r="D443" s="176">
        <f>SUM(I443:N443)</f>
        <v>1</v>
      </c>
      <c r="E443" s="175">
        <v>0.85</v>
      </c>
      <c r="F443" s="174">
        <f t="shared" si="87"/>
        <v>850</v>
      </c>
      <c r="G443" s="174">
        <f>D443*F443</f>
        <v>850</v>
      </c>
      <c r="H443" s="174">
        <f t="shared" si="88"/>
        <v>10200</v>
      </c>
      <c r="I443" s="156">
        <v>1</v>
      </c>
      <c r="J443" s="156"/>
      <c r="K443" s="156"/>
      <c r="L443" s="156"/>
      <c r="M443" s="156"/>
      <c r="N443" s="155"/>
    </row>
    <row r="444" spans="1:18" s="115" customFormat="1" ht="15.75" x14ac:dyDescent="0.25">
      <c r="A444" s="156"/>
      <c r="B444" s="178"/>
      <c r="C444" s="177" t="s">
        <v>4</v>
      </c>
      <c r="D444" s="176">
        <f>SUM(I444:N444)</f>
        <v>3</v>
      </c>
      <c r="E444" s="175">
        <v>0.75</v>
      </c>
      <c r="F444" s="174">
        <f t="shared" si="87"/>
        <v>750</v>
      </c>
      <c r="G444" s="174">
        <f>D444*F444</f>
        <v>2250</v>
      </c>
      <c r="H444" s="174">
        <f t="shared" si="88"/>
        <v>27000</v>
      </c>
      <c r="I444" s="156">
        <v>1</v>
      </c>
      <c r="J444" s="156">
        <v>2</v>
      </c>
      <c r="K444" s="156"/>
      <c r="L444" s="156"/>
      <c r="M444" s="156"/>
      <c r="N444" s="155"/>
      <c r="O444" s="115">
        <v>1</v>
      </c>
    </row>
    <row r="445" spans="1:18" s="115" customFormat="1" ht="15.75" x14ac:dyDescent="0.25">
      <c r="A445" s="156"/>
      <c r="B445" s="178"/>
      <c r="C445" s="177" t="s">
        <v>10</v>
      </c>
      <c r="D445" s="176">
        <f>SUM(I445:N445)</f>
        <v>1</v>
      </c>
      <c r="E445" s="175">
        <v>0.65</v>
      </c>
      <c r="F445" s="174">
        <f t="shared" si="87"/>
        <v>650</v>
      </c>
      <c r="G445" s="174">
        <f>D445*F445</f>
        <v>650</v>
      </c>
      <c r="H445" s="174">
        <f t="shared" si="88"/>
        <v>7800</v>
      </c>
      <c r="I445" s="156"/>
      <c r="J445" s="156">
        <v>1</v>
      </c>
      <c r="K445" s="156"/>
      <c r="L445" s="156"/>
      <c r="M445" s="156"/>
      <c r="N445" s="155"/>
      <c r="O445" s="115">
        <v>1</v>
      </c>
    </row>
    <row r="446" spans="1:18" s="115" customFormat="1" ht="15.75" hidden="1" x14ac:dyDescent="0.25">
      <c r="A446" s="169" t="s">
        <v>224</v>
      </c>
      <c r="B446" s="178"/>
      <c r="C446" s="177" t="s">
        <v>14</v>
      </c>
      <c r="D446" s="176">
        <v>0</v>
      </c>
      <c r="E446" s="175">
        <v>0.8</v>
      </c>
      <c r="F446" s="174">
        <f t="shared" si="87"/>
        <v>800</v>
      </c>
      <c r="G446" s="174">
        <f>D446*F446</f>
        <v>0</v>
      </c>
      <c r="H446" s="174">
        <f t="shared" si="88"/>
        <v>0</v>
      </c>
      <c r="I446" s="156"/>
      <c r="J446" s="156"/>
      <c r="K446" s="156"/>
      <c r="L446" s="156"/>
      <c r="M446" s="156"/>
      <c r="N446" s="155"/>
      <c r="R446" s="115">
        <v>1</v>
      </c>
    </row>
    <row r="447" spans="1:18" s="115" customFormat="1" ht="15.75" x14ac:dyDescent="0.25">
      <c r="A447" s="169" t="s">
        <v>226</v>
      </c>
      <c r="B447" s="178"/>
      <c r="C447" s="177" t="s">
        <v>225</v>
      </c>
      <c r="D447" s="176">
        <v>2</v>
      </c>
      <c r="E447" s="175">
        <v>1.1000000000000001</v>
      </c>
      <c r="F447" s="174">
        <f t="shared" si="87"/>
        <v>1100</v>
      </c>
      <c r="G447" s="174">
        <f>F447*D447</f>
        <v>2200</v>
      </c>
      <c r="H447" s="174">
        <f t="shared" si="88"/>
        <v>26400</v>
      </c>
      <c r="I447" s="156"/>
      <c r="J447" s="156"/>
      <c r="K447" s="156"/>
      <c r="L447" s="156"/>
      <c r="M447" s="156"/>
      <c r="N447" s="155"/>
    </row>
    <row r="448" spans="1:18" s="114" customFormat="1" ht="15.75" x14ac:dyDescent="0.25">
      <c r="A448" s="161"/>
      <c r="B448" s="182">
        <v>2</v>
      </c>
      <c r="C448" s="181" t="s">
        <v>121</v>
      </c>
      <c r="D448" s="180">
        <f>SUM(D449:D454)</f>
        <v>8</v>
      </c>
      <c r="E448" s="180"/>
      <c r="F448" s="174"/>
      <c r="G448" s="179">
        <f>SUM(G449:G454)</f>
        <v>7100</v>
      </c>
      <c r="H448" s="179">
        <f>SUM(H449:H454)</f>
        <v>85200</v>
      </c>
      <c r="I448" s="156"/>
      <c r="J448" s="156"/>
      <c r="K448" s="156"/>
      <c r="L448" s="156"/>
      <c r="M448" s="156"/>
      <c r="N448" s="155"/>
    </row>
    <row r="449" spans="1:18" s="115" customFormat="1" ht="15.75" x14ac:dyDescent="0.25">
      <c r="A449" s="156"/>
      <c r="B449" s="178"/>
      <c r="C449" s="177" t="s">
        <v>88</v>
      </c>
      <c r="D449" s="176">
        <v>1</v>
      </c>
      <c r="E449" s="175">
        <v>1.1000000000000001</v>
      </c>
      <c r="F449" s="174">
        <f t="shared" ref="F449:F454" si="89">E449*1000</f>
        <v>1100</v>
      </c>
      <c r="G449" s="174">
        <f>D449*F449</f>
        <v>1100</v>
      </c>
      <c r="H449" s="174">
        <f t="shared" ref="H449:H454" si="90">G449*12</f>
        <v>13200</v>
      </c>
      <c r="I449" s="156"/>
      <c r="J449" s="156"/>
      <c r="K449" s="156"/>
      <c r="L449" s="156"/>
      <c r="M449" s="156"/>
      <c r="N449" s="155"/>
      <c r="Q449" s="115">
        <v>1</v>
      </c>
    </row>
    <row r="450" spans="1:18" s="115" customFormat="1" ht="15.75" x14ac:dyDescent="0.25">
      <c r="A450" s="156"/>
      <c r="B450" s="178"/>
      <c r="C450" s="177" t="s">
        <v>3</v>
      </c>
      <c r="D450" s="176">
        <f>SUM(I450:N450)</f>
        <v>1</v>
      </c>
      <c r="E450" s="175">
        <v>0.85</v>
      </c>
      <c r="F450" s="174">
        <f t="shared" si="89"/>
        <v>850</v>
      </c>
      <c r="G450" s="174">
        <f>D450*F450</f>
        <v>850</v>
      </c>
      <c r="H450" s="174">
        <f t="shared" si="90"/>
        <v>10200</v>
      </c>
      <c r="I450" s="156">
        <v>1</v>
      </c>
      <c r="J450" s="156"/>
      <c r="K450" s="156"/>
      <c r="L450" s="156"/>
      <c r="M450" s="156"/>
      <c r="N450" s="155"/>
    </row>
    <row r="451" spans="1:18" s="115" customFormat="1" ht="15.75" x14ac:dyDescent="0.25">
      <c r="A451" s="156"/>
      <c r="B451" s="178"/>
      <c r="C451" s="177" t="s">
        <v>4</v>
      </c>
      <c r="D451" s="176">
        <f>SUM(I451:N451)</f>
        <v>2</v>
      </c>
      <c r="E451" s="175">
        <v>0.75</v>
      </c>
      <c r="F451" s="174">
        <f t="shared" si="89"/>
        <v>750</v>
      </c>
      <c r="G451" s="174">
        <f>D451*F451</f>
        <v>1500</v>
      </c>
      <c r="H451" s="174">
        <f t="shared" si="90"/>
        <v>18000</v>
      </c>
      <c r="I451" s="156">
        <v>1</v>
      </c>
      <c r="J451" s="156">
        <v>1</v>
      </c>
      <c r="K451" s="156"/>
      <c r="L451" s="156"/>
      <c r="M451" s="156"/>
      <c r="N451" s="155"/>
      <c r="O451" s="115">
        <v>1</v>
      </c>
    </row>
    <row r="452" spans="1:18" s="115" customFormat="1" ht="15.75" x14ac:dyDescent="0.25">
      <c r="A452" s="156"/>
      <c r="B452" s="178"/>
      <c r="C452" s="177" t="s">
        <v>10</v>
      </c>
      <c r="D452" s="176">
        <f>SUM(I452:N452)</f>
        <v>1</v>
      </c>
      <c r="E452" s="175">
        <v>0.65</v>
      </c>
      <c r="F452" s="174">
        <f t="shared" si="89"/>
        <v>650</v>
      </c>
      <c r="G452" s="174">
        <f>D452*F452</f>
        <v>650</v>
      </c>
      <c r="H452" s="174">
        <f t="shared" si="90"/>
        <v>7800</v>
      </c>
      <c r="I452" s="156"/>
      <c r="J452" s="156">
        <v>1</v>
      </c>
      <c r="K452" s="156"/>
      <c r="L452" s="156"/>
      <c r="M452" s="156"/>
      <c r="N452" s="155"/>
    </row>
    <row r="453" spans="1:18" s="115" customFormat="1" ht="15.75" x14ac:dyDescent="0.25">
      <c r="A453" s="156"/>
      <c r="B453" s="178"/>
      <c r="C453" s="177" t="s">
        <v>14</v>
      </c>
      <c r="D453" s="176">
        <v>1</v>
      </c>
      <c r="E453" s="175">
        <v>0.8</v>
      </c>
      <c r="F453" s="174">
        <f t="shared" si="89"/>
        <v>800</v>
      </c>
      <c r="G453" s="174">
        <f>D453*F453</f>
        <v>800</v>
      </c>
      <c r="H453" s="174">
        <f t="shared" si="90"/>
        <v>9600</v>
      </c>
      <c r="I453" s="156"/>
      <c r="J453" s="156"/>
      <c r="K453" s="156"/>
      <c r="L453" s="156"/>
      <c r="M453" s="156"/>
      <c r="N453" s="155"/>
      <c r="R453" s="115">
        <v>1</v>
      </c>
    </row>
    <row r="454" spans="1:18" s="115" customFormat="1" ht="15.75" x14ac:dyDescent="0.25">
      <c r="A454" s="169" t="s">
        <v>226</v>
      </c>
      <c r="B454" s="178"/>
      <c r="C454" s="177" t="s">
        <v>225</v>
      </c>
      <c r="D454" s="176">
        <v>2</v>
      </c>
      <c r="E454" s="175">
        <v>1.1000000000000001</v>
      </c>
      <c r="F454" s="174">
        <f t="shared" si="89"/>
        <v>1100</v>
      </c>
      <c r="G454" s="174">
        <f>F454*D454</f>
        <v>2200</v>
      </c>
      <c r="H454" s="174">
        <f t="shared" si="90"/>
        <v>26400</v>
      </c>
      <c r="I454" s="156"/>
      <c r="J454" s="156"/>
      <c r="K454" s="156"/>
      <c r="L454" s="156"/>
      <c r="M454" s="156"/>
      <c r="N454" s="155"/>
    </row>
    <row r="455" spans="1:18" s="114" customFormat="1" ht="15.75" x14ac:dyDescent="0.25">
      <c r="A455" s="161"/>
      <c r="B455" s="182">
        <v>3</v>
      </c>
      <c r="C455" s="181" t="s">
        <v>122</v>
      </c>
      <c r="D455" s="180">
        <f>SUM(D456:D461)</f>
        <v>12</v>
      </c>
      <c r="E455" s="180"/>
      <c r="F455" s="174"/>
      <c r="G455" s="179">
        <f>SUM(G456:G461)</f>
        <v>10700</v>
      </c>
      <c r="H455" s="179">
        <f>SUM(H456:H461)</f>
        <v>128400</v>
      </c>
      <c r="I455" s="156"/>
      <c r="J455" s="156"/>
      <c r="K455" s="156"/>
      <c r="L455" s="156"/>
      <c r="M455" s="156"/>
      <c r="N455" s="155"/>
    </row>
    <row r="456" spans="1:18" s="115" customFormat="1" ht="15.75" x14ac:dyDescent="0.25">
      <c r="A456" s="156"/>
      <c r="B456" s="178"/>
      <c r="C456" s="177" t="s">
        <v>88</v>
      </c>
      <c r="D456" s="176">
        <v>1</v>
      </c>
      <c r="E456" s="175">
        <v>1.1000000000000001</v>
      </c>
      <c r="F456" s="174">
        <f t="shared" ref="F456:F461" si="91">E456*1000</f>
        <v>1100</v>
      </c>
      <c r="G456" s="174">
        <f>D456*F456</f>
        <v>1100</v>
      </c>
      <c r="H456" s="174">
        <f t="shared" ref="H456:H461" si="92">G456*12</f>
        <v>13200</v>
      </c>
      <c r="I456" s="156"/>
      <c r="J456" s="156"/>
      <c r="K456" s="156"/>
      <c r="L456" s="156"/>
      <c r="M456" s="156"/>
      <c r="N456" s="155"/>
      <c r="Q456" s="115">
        <v>1</v>
      </c>
    </row>
    <row r="457" spans="1:18" s="115" customFormat="1" ht="15.75" x14ac:dyDescent="0.25">
      <c r="A457" s="156"/>
      <c r="B457" s="178"/>
      <c r="C457" s="177" t="s">
        <v>3</v>
      </c>
      <c r="D457" s="176">
        <f>SUM(I457:N457)</f>
        <v>1</v>
      </c>
      <c r="E457" s="175">
        <v>0.85</v>
      </c>
      <c r="F457" s="174">
        <f t="shared" si="91"/>
        <v>850</v>
      </c>
      <c r="G457" s="174">
        <f>D457*F457</f>
        <v>850</v>
      </c>
      <c r="H457" s="174">
        <f t="shared" si="92"/>
        <v>10200</v>
      </c>
      <c r="I457" s="156">
        <v>1</v>
      </c>
      <c r="J457" s="156"/>
      <c r="K457" s="156"/>
      <c r="L457" s="156"/>
      <c r="M457" s="156"/>
      <c r="N457" s="155"/>
    </row>
    <row r="458" spans="1:18" s="115" customFormat="1" ht="15.75" x14ac:dyDescent="0.25">
      <c r="A458" s="156"/>
      <c r="B458" s="178"/>
      <c r="C458" s="177" t="s">
        <v>4</v>
      </c>
      <c r="D458" s="176">
        <f>SUM(I458:N458)</f>
        <v>3</v>
      </c>
      <c r="E458" s="175">
        <v>0.75</v>
      </c>
      <c r="F458" s="174">
        <f t="shared" si="91"/>
        <v>750</v>
      </c>
      <c r="G458" s="174">
        <f>D458*F458</f>
        <v>2250</v>
      </c>
      <c r="H458" s="174">
        <f t="shared" si="92"/>
        <v>27000</v>
      </c>
      <c r="I458" s="156">
        <v>1</v>
      </c>
      <c r="J458" s="156">
        <v>2</v>
      </c>
      <c r="K458" s="156"/>
      <c r="L458" s="156"/>
      <c r="M458" s="156"/>
      <c r="N458" s="155"/>
    </row>
    <row r="459" spans="1:18" s="115" customFormat="1" ht="15.75" x14ac:dyDescent="0.25">
      <c r="A459" s="156"/>
      <c r="B459" s="178"/>
      <c r="C459" s="177" t="s">
        <v>10</v>
      </c>
      <c r="D459" s="176">
        <f>SUM(I459:N459)</f>
        <v>2</v>
      </c>
      <c r="E459" s="175">
        <v>0.65</v>
      </c>
      <c r="F459" s="174">
        <f t="shared" si="91"/>
        <v>650</v>
      </c>
      <c r="G459" s="174">
        <f>D459*F459</f>
        <v>1300</v>
      </c>
      <c r="H459" s="174">
        <f t="shared" si="92"/>
        <v>15600</v>
      </c>
      <c r="I459" s="156">
        <v>1</v>
      </c>
      <c r="J459" s="156">
        <v>1</v>
      </c>
      <c r="K459" s="156"/>
      <c r="L459" s="156"/>
      <c r="M459" s="156"/>
      <c r="N459" s="155"/>
      <c r="O459" s="115">
        <v>1</v>
      </c>
    </row>
    <row r="460" spans="1:18" s="115" customFormat="1" ht="15.75" x14ac:dyDescent="0.25">
      <c r="A460" s="156"/>
      <c r="B460" s="178"/>
      <c r="C460" s="177" t="s">
        <v>14</v>
      </c>
      <c r="D460" s="176">
        <v>1</v>
      </c>
      <c r="E460" s="175">
        <v>0.8</v>
      </c>
      <c r="F460" s="174">
        <f t="shared" si="91"/>
        <v>800</v>
      </c>
      <c r="G460" s="174">
        <f>D460*F460</f>
        <v>800</v>
      </c>
      <c r="H460" s="174">
        <f t="shared" si="92"/>
        <v>9600</v>
      </c>
      <c r="I460" s="156"/>
      <c r="J460" s="156"/>
      <c r="K460" s="156"/>
      <c r="L460" s="156"/>
      <c r="M460" s="156"/>
      <c r="N460" s="155"/>
      <c r="R460" s="115">
        <v>1</v>
      </c>
    </row>
    <row r="461" spans="1:18" s="115" customFormat="1" ht="15.75" x14ac:dyDescent="0.25">
      <c r="A461" s="169" t="s">
        <v>226</v>
      </c>
      <c r="B461" s="178"/>
      <c r="C461" s="177" t="s">
        <v>225</v>
      </c>
      <c r="D461" s="176">
        <v>4</v>
      </c>
      <c r="E461" s="175">
        <v>1.1000000000000001</v>
      </c>
      <c r="F461" s="174">
        <f t="shared" si="91"/>
        <v>1100</v>
      </c>
      <c r="G461" s="174">
        <f>F461*D461</f>
        <v>4400</v>
      </c>
      <c r="H461" s="174">
        <f t="shared" si="92"/>
        <v>52800</v>
      </c>
      <c r="I461" s="156"/>
      <c r="J461" s="156"/>
      <c r="K461" s="156"/>
      <c r="L461" s="156"/>
      <c r="M461" s="156"/>
      <c r="N461" s="155"/>
    </row>
    <row r="462" spans="1:18" s="114" customFormat="1" ht="15.75" x14ac:dyDescent="0.25">
      <c r="A462" s="161"/>
      <c r="B462" s="182">
        <v>4</v>
      </c>
      <c r="C462" s="181" t="s">
        <v>123</v>
      </c>
      <c r="D462" s="180">
        <f>SUM(D463:D468)</f>
        <v>9</v>
      </c>
      <c r="E462" s="180"/>
      <c r="F462" s="174"/>
      <c r="G462" s="179">
        <f>SUM(G463:G468)</f>
        <v>8700</v>
      </c>
      <c r="H462" s="179">
        <f>SUM(H463:H468)</f>
        <v>104400</v>
      </c>
      <c r="I462" s="156"/>
      <c r="J462" s="156"/>
      <c r="K462" s="156"/>
      <c r="L462" s="156"/>
      <c r="M462" s="156"/>
      <c r="N462" s="155"/>
    </row>
    <row r="463" spans="1:18" s="115" customFormat="1" ht="15.75" x14ac:dyDescent="0.25">
      <c r="A463" s="156"/>
      <c r="B463" s="178"/>
      <c r="C463" s="177" t="s">
        <v>88</v>
      </c>
      <c r="D463" s="176">
        <v>1</v>
      </c>
      <c r="E463" s="175">
        <v>1.1000000000000001</v>
      </c>
      <c r="F463" s="174">
        <f t="shared" ref="F463:F468" si="93">E463*1000</f>
        <v>1100</v>
      </c>
      <c r="G463" s="174">
        <f>D463*F463</f>
        <v>1100</v>
      </c>
      <c r="H463" s="174">
        <f t="shared" ref="H463:H468" si="94">G463*12</f>
        <v>13200</v>
      </c>
      <c r="I463" s="156"/>
      <c r="J463" s="156"/>
      <c r="K463" s="156"/>
      <c r="L463" s="156"/>
      <c r="M463" s="156"/>
      <c r="N463" s="155"/>
      <c r="Q463" s="115">
        <v>1</v>
      </c>
    </row>
    <row r="464" spans="1:18" s="115" customFormat="1" ht="15.75" x14ac:dyDescent="0.25">
      <c r="A464" s="156"/>
      <c r="B464" s="178"/>
      <c r="C464" s="177" t="s">
        <v>3</v>
      </c>
      <c r="D464" s="176">
        <f>SUM(I464:N464)</f>
        <v>2</v>
      </c>
      <c r="E464" s="175">
        <v>0.85</v>
      </c>
      <c r="F464" s="174">
        <f t="shared" si="93"/>
        <v>850</v>
      </c>
      <c r="G464" s="174">
        <f>D464*F464</f>
        <v>1700</v>
      </c>
      <c r="H464" s="174">
        <f t="shared" si="94"/>
        <v>20400</v>
      </c>
      <c r="I464" s="156">
        <v>1</v>
      </c>
      <c r="J464" s="156">
        <v>1</v>
      </c>
      <c r="K464" s="156"/>
      <c r="L464" s="156"/>
      <c r="M464" s="156"/>
      <c r="N464" s="155"/>
    </row>
    <row r="465" spans="1:18" s="115" customFormat="1" ht="15.75" x14ac:dyDescent="0.25">
      <c r="A465" s="156"/>
      <c r="B465" s="178"/>
      <c r="C465" s="177" t="s">
        <v>4</v>
      </c>
      <c r="D465" s="176">
        <f>SUM(I465:N465)</f>
        <v>2</v>
      </c>
      <c r="E465" s="175">
        <v>0.75</v>
      </c>
      <c r="F465" s="174">
        <f t="shared" si="93"/>
        <v>750</v>
      </c>
      <c r="G465" s="174">
        <f>D465*F465</f>
        <v>1500</v>
      </c>
      <c r="H465" s="174">
        <f t="shared" si="94"/>
        <v>18000</v>
      </c>
      <c r="I465" s="156">
        <v>1</v>
      </c>
      <c r="J465" s="156">
        <v>1</v>
      </c>
      <c r="K465" s="156"/>
      <c r="L465" s="156"/>
      <c r="M465" s="156"/>
      <c r="N465" s="155"/>
      <c r="O465" s="115">
        <v>2</v>
      </c>
    </row>
    <row r="466" spans="1:18" s="115" customFormat="1" ht="15.75" hidden="1" x14ac:dyDescent="0.25">
      <c r="A466" s="169" t="s">
        <v>224</v>
      </c>
      <c r="B466" s="178"/>
      <c r="C466" s="177" t="s">
        <v>10</v>
      </c>
      <c r="D466" s="176">
        <f>SUM(I466:N466)</f>
        <v>0</v>
      </c>
      <c r="E466" s="175">
        <v>0.65</v>
      </c>
      <c r="F466" s="174">
        <f t="shared" si="93"/>
        <v>650</v>
      </c>
      <c r="G466" s="174">
        <f>D466*F466</f>
        <v>0</v>
      </c>
      <c r="H466" s="174">
        <f t="shared" si="94"/>
        <v>0</v>
      </c>
      <c r="I466" s="156"/>
      <c r="J466" s="156"/>
      <c r="K466" s="156"/>
      <c r="L466" s="156"/>
      <c r="M466" s="156"/>
      <c r="N466" s="155"/>
      <c r="O466" s="115">
        <v>2</v>
      </c>
    </row>
    <row r="467" spans="1:18" s="115" customFormat="1" ht="15.75" hidden="1" x14ac:dyDescent="0.25">
      <c r="A467" s="169" t="s">
        <v>224</v>
      </c>
      <c r="B467" s="178"/>
      <c r="C467" s="177" t="s">
        <v>14</v>
      </c>
      <c r="D467" s="176">
        <v>0</v>
      </c>
      <c r="E467" s="175">
        <v>0.8</v>
      </c>
      <c r="F467" s="174">
        <f t="shared" si="93"/>
        <v>800</v>
      </c>
      <c r="G467" s="174">
        <f>D467*F467</f>
        <v>0</v>
      </c>
      <c r="H467" s="174">
        <f t="shared" si="94"/>
        <v>0</v>
      </c>
      <c r="I467" s="156"/>
      <c r="J467" s="156"/>
      <c r="K467" s="156"/>
      <c r="L467" s="156"/>
      <c r="M467" s="156"/>
      <c r="N467" s="155"/>
    </row>
    <row r="468" spans="1:18" s="115" customFormat="1" ht="15.75" x14ac:dyDescent="0.25">
      <c r="A468" s="169" t="s">
        <v>226</v>
      </c>
      <c r="B468" s="178"/>
      <c r="C468" s="177" t="s">
        <v>225</v>
      </c>
      <c r="D468" s="176">
        <v>4</v>
      </c>
      <c r="E468" s="175">
        <v>1.1000000000000001</v>
      </c>
      <c r="F468" s="174">
        <f t="shared" si="93"/>
        <v>1100</v>
      </c>
      <c r="G468" s="174">
        <f>F468*D468</f>
        <v>4400</v>
      </c>
      <c r="H468" s="174">
        <f t="shared" si="94"/>
        <v>52800</v>
      </c>
      <c r="I468" s="156"/>
      <c r="J468" s="156"/>
      <c r="K468" s="156"/>
      <c r="L468" s="156"/>
      <c r="M468" s="156"/>
      <c r="N468" s="155"/>
    </row>
    <row r="469" spans="1:18" s="114" customFormat="1" ht="30" x14ac:dyDescent="0.25">
      <c r="A469" s="161"/>
      <c r="B469" s="182">
        <v>5</v>
      </c>
      <c r="C469" s="181" t="s">
        <v>124</v>
      </c>
      <c r="D469" s="180">
        <f>SUM(D470:D475)</f>
        <v>8</v>
      </c>
      <c r="E469" s="180"/>
      <c r="F469" s="174"/>
      <c r="G469" s="179">
        <f>SUM(G470:G475)</f>
        <v>7100</v>
      </c>
      <c r="H469" s="179">
        <f>SUM(H470:H475)</f>
        <v>85200</v>
      </c>
      <c r="I469" s="156"/>
      <c r="J469" s="156"/>
      <c r="K469" s="156"/>
      <c r="L469" s="156"/>
      <c r="M469" s="156"/>
      <c r="N469" s="155"/>
    </row>
    <row r="470" spans="1:18" s="115" customFormat="1" ht="15.75" x14ac:dyDescent="0.25">
      <c r="A470" s="156"/>
      <c r="B470" s="178"/>
      <c r="C470" s="177" t="s">
        <v>88</v>
      </c>
      <c r="D470" s="176">
        <v>1</v>
      </c>
      <c r="E470" s="175">
        <v>1.1000000000000001</v>
      </c>
      <c r="F470" s="174">
        <f t="shared" ref="F470:F475" si="95">E470*1000</f>
        <v>1100</v>
      </c>
      <c r="G470" s="174">
        <f>D470*F470</f>
        <v>1100</v>
      </c>
      <c r="H470" s="174">
        <f t="shared" ref="H470:H475" si="96">G470*12</f>
        <v>13200</v>
      </c>
      <c r="I470" s="156"/>
      <c r="J470" s="156"/>
      <c r="K470" s="156"/>
      <c r="L470" s="156"/>
      <c r="M470" s="156"/>
      <c r="N470" s="155"/>
      <c r="Q470" s="115">
        <v>1</v>
      </c>
    </row>
    <row r="471" spans="1:18" s="115" customFormat="1" ht="15.75" x14ac:dyDescent="0.25">
      <c r="A471" s="156"/>
      <c r="B471" s="178"/>
      <c r="C471" s="177" t="s">
        <v>3</v>
      </c>
      <c r="D471" s="176">
        <f>SUM(I471:N471)</f>
        <v>1</v>
      </c>
      <c r="E471" s="175">
        <v>0.85</v>
      </c>
      <c r="F471" s="174">
        <f t="shared" si="95"/>
        <v>850</v>
      </c>
      <c r="G471" s="174">
        <f>D471*F471</f>
        <v>850</v>
      </c>
      <c r="H471" s="174">
        <f t="shared" si="96"/>
        <v>10200</v>
      </c>
      <c r="I471" s="156">
        <v>1</v>
      </c>
      <c r="J471" s="156"/>
      <c r="K471" s="156"/>
      <c r="L471" s="156"/>
      <c r="M471" s="156"/>
      <c r="N471" s="155"/>
    </row>
    <row r="472" spans="1:18" s="115" customFormat="1" ht="15.75" x14ac:dyDescent="0.25">
      <c r="A472" s="156"/>
      <c r="B472" s="178"/>
      <c r="C472" s="177" t="s">
        <v>89</v>
      </c>
      <c r="D472" s="176">
        <f>SUM(I472:N472)</f>
        <v>2</v>
      </c>
      <c r="E472" s="175">
        <v>0.75</v>
      </c>
      <c r="F472" s="174">
        <f t="shared" si="95"/>
        <v>750</v>
      </c>
      <c r="G472" s="174">
        <f>D472*F472</f>
        <v>1500</v>
      </c>
      <c r="H472" s="174">
        <f t="shared" si="96"/>
        <v>18000</v>
      </c>
      <c r="I472" s="156">
        <v>1</v>
      </c>
      <c r="J472" s="156">
        <v>1</v>
      </c>
      <c r="K472" s="156"/>
      <c r="L472" s="156"/>
      <c r="M472" s="156"/>
      <c r="N472" s="155"/>
    </row>
    <row r="473" spans="1:18" s="115" customFormat="1" ht="15.75" x14ac:dyDescent="0.25">
      <c r="A473" s="156"/>
      <c r="B473" s="178"/>
      <c r="C473" s="177" t="s">
        <v>10</v>
      </c>
      <c r="D473" s="176">
        <f>SUM(I473:N473)</f>
        <v>1</v>
      </c>
      <c r="E473" s="175">
        <v>0.65</v>
      </c>
      <c r="F473" s="174">
        <f t="shared" si="95"/>
        <v>650</v>
      </c>
      <c r="G473" s="174">
        <f>D473*F473</f>
        <v>650</v>
      </c>
      <c r="H473" s="174">
        <f t="shared" si="96"/>
        <v>7800</v>
      </c>
      <c r="I473" s="156"/>
      <c r="J473" s="156">
        <v>1</v>
      </c>
      <c r="K473" s="156"/>
      <c r="L473" s="156"/>
      <c r="M473" s="156"/>
      <c r="N473" s="155"/>
      <c r="O473" s="115">
        <v>1</v>
      </c>
    </row>
    <row r="474" spans="1:18" s="115" customFormat="1" ht="15.75" x14ac:dyDescent="0.25">
      <c r="A474" s="156"/>
      <c r="B474" s="178"/>
      <c r="C474" s="177" t="s">
        <v>14</v>
      </c>
      <c r="D474" s="176">
        <v>1</v>
      </c>
      <c r="E474" s="175">
        <v>0.8</v>
      </c>
      <c r="F474" s="174">
        <f t="shared" si="95"/>
        <v>800</v>
      </c>
      <c r="G474" s="174">
        <f>D474*F474</f>
        <v>800</v>
      </c>
      <c r="H474" s="174">
        <f t="shared" si="96"/>
        <v>9600</v>
      </c>
      <c r="I474" s="156"/>
      <c r="J474" s="156"/>
      <c r="K474" s="156"/>
      <c r="L474" s="156"/>
      <c r="M474" s="156"/>
      <c r="N474" s="155"/>
      <c r="R474" s="115">
        <v>1</v>
      </c>
    </row>
    <row r="475" spans="1:18" s="115" customFormat="1" ht="15.75" x14ac:dyDescent="0.25">
      <c r="A475" s="169" t="s">
        <v>226</v>
      </c>
      <c r="B475" s="178"/>
      <c r="C475" s="177" t="s">
        <v>225</v>
      </c>
      <c r="D475" s="176">
        <v>2</v>
      </c>
      <c r="E475" s="175">
        <v>1.1000000000000001</v>
      </c>
      <c r="F475" s="174">
        <f t="shared" si="95"/>
        <v>1100</v>
      </c>
      <c r="G475" s="174">
        <f>F475*D475</f>
        <v>2200</v>
      </c>
      <c r="H475" s="174">
        <f t="shared" si="96"/>
        <v>26400</v>
      </c>
      <c r="I475" s="156"/>
      <c r="J475" s="156"/>
      <c r="K475" s="156"/>
      <c r="L475" s="156"/>
      <c r="M475" s="156"/>
      <c r="N475" s="155"/>
    </row>
    <row r="476" spans="1:18" s="114" customFormat="1" ht="15.75" x14ac:dyDescent="0.25">
      <c r="A476" s="161"/>
      <c r="B476" s="182">
        <v>6</v>
      </c>
      <c r="C476" s="181" t="s">
        <v>125</v>
      </c>
      <c r="D476" s="180">
        <f>SUM(D477:D482)</f>
        <v>9</v>
      </c>
      <c r="E476" s="180"/>
      <c r="F476" s="174"/>
      <c r="G476" s="179">
        <f>SUM(G477:G482)</f>
        <v>8400</v>
      </c>
      <c r="H476" s="179">
        <f>SUM(H477:H482)</f>
        <v>100800</v>
      </c>
      <c r="I476" s="156"/>
      <c r="J476" s="156"/>
      <c r="K476" s="156"/>
      <c r="L476" s="156"/>
      <c r="M476" s="156"/>
      <c r="N476" s="155"/>
    </row>
    <row r="477" spans="1:18" s="115" customFormat="1" ht="15.75" x14ac:dyDescent="0.25">
      <c r="A477" s="156"/>
      <c r="B477" s="178"/>
      <c r="C477" s="177" t="s">
        <v>88</v>
      </c>
      <c r="D477" s="176">
        <v>1</v>
      </c>
      <c r="E477" s="175">
        <v>1.1000000000000001</v>
      </c>
      <c r="F477" s="174">
        <f t="shared" ref="F477:F482" si="97">E477*1000</f>
        <v>1100</v>
      </c>
      <c r="G477" s="174">
        <f>D477*F477</f>
        <v>1100</v>
      </c>
      <c r="H477" s="174">
        <f t="shared" ref="H477:H482" si="98">G477*12</f>
        <v>13200</v>
      </c>
      <c r="I477" s="156"/>
      <c r="J477" s="156"/>
      <c r="K477" s="156"/>
      <c r="L477" s="156"/>
      <c r="M477" s="156"/>
      <c r="N477" s="155"/>
      <c r="Q477" s="115">
        <v>1</v>
      </c>
    </row>
    <row r="478" spans="1:18" s="115" customFormat="1" ht="15.75" x14ac:dyDescent="0.25">
      <c r="A478" s="156"/>
      <c r="B478" s="178"/>
      <c r="C478" s="177" t="s">
        <v>3</v>
      </c>
      <c r="D478" s="176">
        <f>SUM(I478:N478)</f>
        <v>2</v>
      </c>
      <c r="E478" s="175">
        <v>0.85</v>
      </c>
      <c r="F478" s="174">
        <f t="shared" si="97"/>
        <v>850</v>
      </c>
      <c r="G478" s="174">
        <f>D478*F478</f>
        <v>1700</v>
      </c>
      <c r="H478" s="174">
        <f t="shared" si="98"/>
        <v>20400</v>
      </c>
      <c r="I478" s="156">
        <v>1</v>
      </c>
      <c r="J478" s="156">
        <v>1</v>
      </c>
      <c r="K478" s="156"/>
      <c r="L478" s="156"/>
      <c r="M478" s="156"/>
      <c r="N478" s="155"/>
    </row>
    <row r="479" spans="1:18" s="115" customFormat="1" ht="15.75" x14ac:dyDescent="0.25">
      <c r="A479" s="156"/>
      <c r="B479" s="178"/>
      <c r="C479" s="177" t="s">
        <v>89</v>
      </c>
      <c r="D479" s="176">
        <f>SUM(I479:N479)</f>
        <v>2</v>
      </c>
      <c r="E479" s="175">
        <v>0.75</v>
      </c>
      <c r="F479" s="174">
        <f t="shared" si="97"/>
        <v>750</v>
      </c>
      <c r="G479" s="174">
        <f>D479*F479</f>
        <v>1500</v>
      </c>
      <c r="H479" s="174">
        <f t="shared" si="98"/>
        <v>18000</v>
      </c>
      <c r="I479" s="156">
        <v>1</v>
      </c>
      <c r="J479" s="156">
        <v>1</v>
      </c>
      <c r="K479" s="156"/>
      <c r="L479" s="156"/>
      <c r="M479" s="156"/>
      <c r="N479" s="155"/>
      <c r="O479" s="115">
        <v>1</v>
      </c>
    </row>
    <row r="480" spans="1:18" s="115" customFormat="1" ht="15.75" hidden="1" x14ac:dyDescent="0.25">
      <c r="A480" s="169" t="s">
        <v>224</v>
      </c>
      <c r="B480" s="178"/>
      <c r="C480" s="177" t="s">
        <v>10</v>
      </c>
      <c r="D480" s="176">
        <f>SUM(I480:N480)</f>
        <v>0</v>
      </c>
      <c r="E480" s="175">
        <v>0.65</v>
      </c>
      <c r="F480" s="174">
        <f t="shared" si="97"/>
        <v>650</v>
      </c>
      <c r="G480" s="174">
        <f>D480*F480</f>
        <v>0</v>
      </c>
      <c r="H480" s="174">
        <f t="shared" si="98"/>
        <v>0</v>
      </c>
      <c r="I480" s="156"/>
      <c r="J480" s="156"/>
      <c r="K480" s="156"/>
      <c r="L480" s="156"/>
      <c r="M480" s="156"/>
      <c r="N480" s="155"/>
      <c r="O480" s="115">
        <v>1</v>
      </c>
    </row>
    <row r="481" spans="1:18" s="115" customFormat="1" ht="15.75" x14ac:dyDescent="0.25">
      <c r="A481" s="156"/>
      <c r="B481" s="178"/>
      <c r="C481" s="177" t="s">
        <v>14</v>
      </c>
      <c r="D481" s="176">
        <v>1</v>
      </c>
      <c r="E481" s="175">
        <v>0.8</v>
      </c>
      <c r="F481" s="174">
        <f t="shared" si="97"/>
        <v>800</v>
      </c>
      <c r="G481" s="174">
        <f>D481*F481</f>
        <v>800</v>
      </c>
      <c r="H481" s="174">
        <f t="shared" si="98"/>
        <v>9600</v>
      </c>
      <c r="I481" s="156"/>
      <c r="J481" s="156"/>
      <c r="K481" s="156"/>
      <c r="L481" s="156"/>
      <c r="M481" s="156"/>
      <c r="N481" s="155"/>
      <c r="R481" s="115">
        <v>1</v>
      </c>
    </row>
    <row r="482" spans="1:18" s="115" customFormat="1" ht="15.75" x14ac:dyDescent="0.25">
      <c r="A482" s="169" t="s">
        <v>226</v>
      </c>
      <c r="B482" s="178"/>
      <c r="C482" s="177" t="s">
        <v>225</v>
      </c>
      <c r="D482" s="176">
        <v>3</v>
      </c>
      <c r="E482" s="175">
        <v>1.1000000000000001</v>
      </c>
      <c r="F482" s="174">
        <f t="shared" si="97"/>
        <v>1100</v>
      </c>
      <c r="G482" s="174">
        <f>F482*D482</f>
        <v>3300</v>
      </c>
      <c r="H482" s="174">
        <f t="shared" si="98"/>
        <v>39600</v>
      </c>
      <c r="I482" s="156"/>
      <c r="J482" s="156"/>
      <c r="K482" s="156"/>
      <c r="L482" s="156"/>
      <c r="M482" s="156"/>
      <c r="N482" s="155"/>
    </row>
    <row r="483" spans="1:18" s="114" customFormat="1" ht="15.75" x14ac:dyDescent="0.25">
      <c r="A483" s="161"/>
      <c r="B483" s="182">
        <v>7</v>
      </c>
      <c r="C483" s="181" t="s">
        <v>126</v>
      </c>
      <c r="D483" s="180">
        <f>SUM(D484:D489)</f>
        <v>8</v>
      </c>
      <c r="E483" s="180"/>
      <c r="F483" s="174"/>
      <c r="G483" s="179">
        <f>SUM(G484:G489)</f>
        <v>7300</v>
      </c>
      <c r="H483" s="179">
        <f>SUM(H484:H489)</f>
        <v>87600</v>
      </c>
      <c r="I483" s="156"/>
      <c r="J483" s="156"/>
      <c r="K483" s="156"/>
      <c r="L483" s="156"/>
      <c r="M483" s="156"/>
      <c r="N483" s="155"/>
    </row>
    <row r="484" spans="1:18" s="115" customFormat="1" ht="15.75" x14ac:dyDescent="0.25">
      <c r="A484" s="156"/>
      <c r="B484" s="178"/>
      <c r="C484" s="177" t="s">
        <v>88</v>
      </c>
      <c r="D484" s="176">
        <v>1</v>
      </c>
      <c r="E484" s="175">
        <v>1.1000000000000001</v>
      </c>
      <c r="F484" s="174">
        <f t="shared" ref="F484:F489" si="99">E484*1000</f>
        <v>1100</v>
      </c>
      <c r="G484" s="174">
        <f>D484*F484</f>
        <v>1100</v>
      </c>
      <c r="H484" s="174">
        <f t="shared" ref="H484:H489" si="100">G484*12</f>
        <v>13200</v>
      </c>
      <c r="I484" s="156"/>
      <c r="J484" s="156"/>
      <c r="K484" s="156"/>
      <c r="L484" s="156"/>
      <c r="M484" s="156"/>
      <c r="N484" s="155"/>
      <c r="Q484" s="115">
        <v>1</v>
      </c>
    </row>
    <row r="485" spans="1:18" s="115" customFormat="1" ht="15.75" x14ac:dyDescent="0.25">
      <c r="A485" s="156"/>
      <c r="B485" s="178"/>
      <c r="C485" s="177" t="s">
        <v>22</v>
      </c>
      <c r="D485" s="176">
        <f>SUM(I485:N485)</f>
        <v>2</v>
      </c>
      <c r="E485" s="175">
        <v>0.85</v>
      </c>
      <c r="F485" s="174">
        <f t="shared" si="99"/>
        <v>850</v>
      </c>
      <c r="G485" s="174">
        <f>D485*F485</f>
        <v>1700</v>
      </c>
      <c r="H485" s="174">
        <f t="shared" si="100"/>
        <v>20400</v>
      </c>
      <c r="I485" s="156">
        <v>1</v>
      </c>
      <c r="J485" s="156">
        <v>1</v>
      </c>
      <c r="K485" s="156"/>
      <c r="L485" s="156"/>
      <c r="M485" s="156"/>
      <c r="N485" s="155"/>
    </row>
    <row r="486" spans="1:18" s="115" customFormat="1" ht="15.75" x14ac:dyDescent="0.25">
      <c r="A486" s="156"/>
      <c r="B486" s="178"/>
      <c r="C486" s="177" t="s">
        <v>89</v>
      </c>
      <c r="D486" s="176">
        <f>SUM(I486:N486)</f>
        <v>2</v>
      </c>
      <c r="E486" s="175">
        <v>0.75</v>
      </c>
      <c r="F486" s="174">
        <f t="shared" si="99"/>
        <v>750</v>
      </c>
      <c r="G486" s="174">
        <f>D486*F486</f>
        <v>1500</v>
      </c>
      <c r="H486" s="174">
        <f t="shared" si="100"/>
        <v>18000</v>
      </c>
      <c r="I486" s="156">
        <v>1</v>
      </c>
      <c r="J486" s="156">
        <v>1</v>
      </c>
      <c r="K486" s="156"/>
      <c r="L486" s="156"/>
      <c r="M486" s="156"/>
      <c r="N486" s="155"/>
      <c r="O486" s="115">
        <v>3</v>
      </c>
    </row>
    <row r="487" spans="1:18" s="115" customFormat="1" ht="15.75" hidden="1" x14ac:dyDescent="0.25">
      <c r="A487" s="169" t="s">
        <v>224</v>
      </c>
      <c r="B487" s="178"/>
      <c r="C487" s="177" t="s">
        <v>10</v>
      </c>
      <c r="D487" s="176">
        <f>SUM(I487:N487)</f>
        <v>0</v>
      </c>
      <c r="E487" s="175">
        <v>0.65</v>
      </c>
      <c r="F487" s="174">
        <f t="shared" si="99"/>
        <v>650</v>
      </c>
      <c r="G487" s="174">
        <f>D487*F487</f>
        <v>0</v>
      </c>
      <c r="H487" s="174">
        <f t="shared" si="100"/>
        <v>0</v>
      </c>
      <c r="I487" s="156"/>
      <c r="J487" s="156"/>
      <c r="K487" s="156"/>
      <c r="L487" s="156"/>
      <c r="M487" s="156"/>
      <c r="N487" s="155"/>
      <c r="O487" s="115">
        <v>2</v>
      </c>
    </row>
    <row r="488" spans="1:18" s="115" customFormat="1" ht="15.75" x14ac:dyDescent="0.25">
      <c r="A488" s="156"/>
      <c r="B488" s="178"/>
      <c r="C488" s="177" t="s">
        <v>14</v>
      </c>
      <c r="D488" s="176">
        <v>1</v>
      </c>
      <c r="E488" s="175">
        <v>0.8</v>
      </c>
      <c r="F488" s="174">
        <f t="shared" si="99"/>
        <v>800</v>
      </c>
      <c r="G488" s="174">
        <f>D488*F488</f>
        <v>800</v>
      </c>
      <c r="H488" s="174">
        <f t="shared" si="100"/>
        <v>9600</v>
      </c>
      <c r="I488" s="156"/>
      <c r="J488" s="156"/>
      <c r="K488" s="156"/>
      <c r="L488" s="156"/>
      <c r="M488" s="156"/>
      <c r="N488" s="155"/>
      <c r="R488" s="115">
        <v>1</v>
      </c>
    </row>
    <row r="489" spans="1:18" s="115" customFormat="1" ht="15.75" x14ac:dyDescent="0.25">
      <c r="A489" s="169" t="s">
        <v>226</v>
      </c>
      <c r="B489" s="178"/>
      <c r="C489" s="177" t="s">
        <v>225</v>
      </c>
      <c r="D489" s="176">
        <v>2</v>
      </c>
      <c r="E489" s="175">
        <v>1.1000000000000001</v>
      </c>
      <c r="F489" s="174">
        <f t="shared" si="99"/>
        <v>1100</v>
      </c>
      <c r="G489" s="174">
        <f>F489*D489</f>
        <v>2200</v>
      </c>
      <c r="H489" s="174">
        <f t="shared" si="100"/>
        <v>26400</v>
      </c>
      <c r="I489" s="156"/>
      <c r="J489" s="156"/>
      <c r="K489" s="156"/>
      <c r="L489" s="156"/>
      <c r="M489" s="156"/>
      <c r="N489" s="155"/>
    </row>
    <row r="490" spans="1:18" s="114" customFormat="1" ht="25.5" customHeight="1" x14ac:dyDescent="0.25">
      <c r="A490" s="161"/>
      <c r="B490" s="171" t="s">
        <v>201</v>
      </c>
      <c r="C490" s="172" t="s">
        <v>127</v>
      </c>
      <c r="D490" s="171">
        <f>SUM(D491:D503)</f>
        <v>22</v>
      </c>
      <c r="E490" s="171"/>
      <c r="F490" s="170"/>
      <c r="G490" s="170">
        <f>SUM(G491:G503)</f>
        <v>19650</v>
      </c>
      <c r="H490" s="170">
        <f>SUM(H491:H503)</f>
        <v>235800</v>
      </c>
      <c r="I490" s="156"/>
      <c r="J490" s="156"/>
      <c r="K490" s="156"/>
      <c r="L490" s="156"/>
      <c r="M490" s="156"/>
      <c r="N490" s="155"/>
    </row>
    <row r="491" spans="1:18" s="115" customFormat="1" ht="15.75" x14ac:dyDescent="0.25">
      <c r="A491" s="156"/>
      <c r="B491" s="178"/>
      <c r="C491" s="177" t="s">
        <v>83</v>
      </c>
      <c r="D491" s="176">
        <v>1</v>
      </c>
      <c r="E491" s="175">
        <v>1.8</v>
      </c>
      <c r="F491" s="174">
        <f>E491*1000</f>
        <v>1800</v>
      </c>
      <c r="G491" s="174">
        <f t="shared" ref="G491:G499" si="101">D491*F491</f>
        <v>1800</v>
      </c>
      <c r="H491" s="174">
        <f t="shared" ref="H491:H503" si="102">G491*12</f>
        <v>21600</v>
      </c>
      <c r="I491" s="156"/>
      <c r="J491" s="156"/>
      <c r="K491" s="156"/>
      <c r="L491" s="156"/>
      <c r="M491" s="156"/>
      <c r="N491" s="155"/>
      <c r="P491" s="115">
        <v>4</v>
      </c>
    </row>
    <row r="492" spans="1:18" s="9" customFormat="1" x14ac:dyDescent="0.25">
      <c r="A492" s="169" t="s">
        <v>226</v>
      </c>
      <c r="B492" s="178"/>
      <c r="C492" s="177" t="s">
        <v>230</v>
      </c>
      <c r="D492" s="176">
        <v>1</v>
      </c>
      <c r="E492" s="175">
        <v>1.3</v>
      </c>
      <c r="F492" s="174">
        <v>1300</v>
      </c>
      <c r="G492" s="174">
        <f t="shared" si="101"/>
        <v>1300</v>
      </c>
      <c r="H492" s="174">
        <f t="shared" si="102"/>
        <v>15600</v>
      </c>
      <c r="I492" s="184"/>
      <c r="J492" s="184"/>
      <c r="K492" s="184"/>
      <c r="L492" s="184"/>
      <c r="M492" s="184"/>
      <c r="N492" s="155"/>
      <c r="O492" s="9">
        <v>1</v>
      </c>
    </row>
    <row r="493" spans="1:18" s="115" customFormat="1" ht="15.75" x14ac:dyDescent="0.25">
      <c r="A493" s="156"/>
      <c r="B493" s="178"/>
      <c r="C493" s="190" t="s">
        <v>84</v>
      </c>
      <c r="D493" s="176">
        <v>1</v>
      </c>
      <c r="E493" s="175">
        <v>0.85</v>
      </c>
      <c r="F493" s="174">
        <f>E493*1000</f>
        <v>850</v>
      </c>
      <c r="G493" s="174">
        <f t="shared" si="101"/>
        <v>850</v>
      </c>
      <c r="H493" s="174">
        <f t="shared" si="102"/>
        <v>10200</v>
      </c>
      <c r="I493" s="156"/>
      <c r="J493" s="156"/>
      <c r="K493" s="156"/>
      <c r="L493" s="156"/>
      <c r="M493" s="156"/>
      <c r="N493" s="155"/>
    </row>
    <row r="494" spans="1:18" s="115" customFormat="1" ht="15.75" x14ac:dyDescent="0.25">
      <c r="A494" s="156"/>
      <c r="B494" s="178"/>
      <c r="C494" s="177" t="s">
        <v>13</v>
      </c>
      <c r="D494" s="176">
        <f>1+1</f>
        <v>2</v>
      </c>
      <c r="E494" s="175">
        <v>0.8</v>
      </c>
      <c r="F494" s="174">
        <f>E494*1000</f>
        <v>800</v>
      </c>
      <c r="G494" s="174">
        <f t="shared" si="101"/>
        <v>1600</v>
      </c>
      <c r="H494" s="174">
        <f t="shared" si="102"/>
        <v>19200</v>
      </c>
      <c r="I494" s="156"/>
      <c r="J494" s="156"/>
      <c r="K494" s="156"/>
      <c r="L494" s="156"/>
      <c r="M494" s="156"/>
      <c r="N494" s="155"/>
      <c r="R494" s="115">
        <v>1</v>
      </c>
    </row>
    <row r="495" spans="1:18" s="9" customFormat="1" hidden="1" x14ac:dyDescent="0.25">
      <c r="A495" s="169" t="s">
        <v>224</v>
      </c>
      <c r="B495" s="178"/>
      <c r="C495" s="190" t="s">
        <v>86</v>
      </c>
      <c r="D495" s="176">
        <v>0</v>
      </c>
      <c r="E495" s="175">
        <v>0.8</v>
      </c>
      <c r="F495" s="174">
        <v>800</v>
      </c>
      <c r="G495" s="174">
        <f t="shared" si="101"/>
        <v>0</v>
      </c>
      <c r="H495" s="174">
        <f t="shared" si="102"/>
        <v>0</v>
      </c>
      <c r="I495" s="184"/>
      <c r="J495" s="184"/>
      <c r="K495" s="184"/>
      <c r="L495" s="184"/>
      <c r="M495" s="184"/>
      <c r="N495" s="155"/>
      <c r="O495" s="9">
        <v>1</v>
      </c>
    </row>
    <row r="496" spans="1:18" s="115" customFormat="1" ht="15.75" x14ac:dyDescent="0.25">
      <c r="A496" s="156"/>
      <c r="B496" s="178"/>
      <c r="C496" s="190" t="s">
        <v>102</v>
      </c>
      <c r="D496" s="176">
        <v>1</v>
      </c>
      <c r="E496" s="175">
        <v>0.9</v>
      </c>
      <c r="F496" s="174">
        <f t="shared" ref="F496:F503" si="103">E496*1000</f>
        <v>900</v>
      </c>
      <c r="G496" s="174">
        <f t="shared" si="101"/>
        <v>900</v>
      </c>
      <c r="H496" s="174">
        <f t="shared" si="102"/>
        <v>10800</v>
      </c>
      <c r="I496" s="156"/>
      <c r="J496" s="156"/>
      <c r="K496" s="156"/>
      <c r="L496" s="156"/>
      <c r="M496" s="156"/>
      <c r="N496" s="155"/>
    </row>
    <row r="497" spans="1:18" s="115" customFormat="1" ht="15.75" x14ac:dyDescent="0.25">
      <c r="A497" s="156"/>
      <c r="B497" s="178"/>
      <c r="C497" s="177" t="s">
        <v>3</v>
      </c>
      <c r="D497" s="176">
        <f>SUM(I497:N497)</f>
        <v>2</v>
      </c>
      <c r="E497" s="175">
        <v>0.85</v>
      </c>
      <c r="F497" s="174">
        <f t="shared" si="103"/>
        <v>850</v>
      </c>
      <c r="G497" s="174">
        <f t="shared" si="101"/>
        <v>1700</v>
      </c>
      <c r="H497" s="174">
        <f t="shared" si="102"/>
        <v>20400</v>
      </c>
      <c r="I497" s="156">
        <v>1</v>
      </c>
      <c r="J497" s="156"/>
      <c r="K497" s="156">
        <v>1</v>
      </c>
      <c r="L497" s="156"/>
      <c r="M497" s="156"/>
      <c r="N497" s="155"/>
      <c r="O497" s="115">
        <v>1</v>
      </c>
    </row>
    <row r="498" spans="1:18" s="115" customFormat="1" ht="15.75" x14ac:dyDescent="0.25">
      <c r="A498" s="156"/>
      <c r="B498" s="178"/>
      <c r="C498" s="177" t="s">
        <v>89</v>
      </c>
      <c r="D498" s="176">
        <f>SUM(I498:N498)</f>
        <v>4</v>
      </c>
      <c r="E498" s="175">
        <v>0.75</v>
      </c>
      <c r="F498" s="174">
        <f t="shared" si="103"/>
        <v>750</v>
      </c>
      <c r="G498" s="174">
        <f t="shared" si="101"/>
        <v>3000</v>
      </c>
      <c r="H498" s="174">
        <f t="shared" si="102"/>
        <v>36000</v>
      </c>
      <c r="I498" s="156">
        <v>1</v>
      </c>
      <c r="J498" s="156">
        <v>2</v>
      </c>
      <c r="K498" s="156">
        <v>1</v>
      </c>
      <c r="L498" s="156"/>
      <c r="M498" s="156"/>
      <c r="N498" s="155"/>
      <c r="O498" s="115">
        <v>2</v>
      </c>
    </row>
    <row r="499" spans="1:18" s="115" customFormat="1" ht="15.75" x14ac:dyDescent="0.25">
      <c r="A499" s="156"/>
      <c r="B499" s="178"/>
      <c r="C499" s="177" t="s">
        <v>10</v>
      </c>
      <c r="D499" s="176">
        <f>SUM(I499:N499)</f>
        <v>4</v>
      </c>
      <c r="E499" s="175">
        <v>0.65</v>
      </c>
      <c r="F499" s="174">
        <f t="shared" si="103"/>
        <v>650</v>
      </c>
      <c r="G499" s="174">
        <f t="shared" si="101"/>
        <v>2600</v>
      </c>
      <c r="H499" s="174">
        <f t="shared" si="102"/>
        <v>31200</v>
      </c>
      <c r="I499" s="156"/>
      <c r="J499" s="156"/>
      <c r="K499" s="156"/>
      <c r="L499" s="156">
        <v>2</v>
      </c>
      <c r="M499" s="156">
        <v>1</v>
      </c>
      <c r="N499" s="155">
        <v>1</v>
      </c>
      <c r="O499" s="115">
        <v>3</v>
      </c>
    </row>
    <row r="500" spans="1:18" s="115" customFormat="1" ht="15.75" x14ac:dyDescent="0.25">
      <c r="A500" s="169" t="s">
        <v>226</v>
      </c>
      <c r="B500" s="178"/>
      <c r="C500" s="177" t="s">
        <v>229</v>
      </c>
      <c r="D500" s="176">
        <v>1</v>
      </c>
      <c r="E500" s="175">
        <v>0.5</v>
      </c>
      <c r="F500" s="174">
        <f t="shared" si="103"/>
        <v>500</v>
      </c>
      <c r="G500" s="174">
        <f>F500*D500</f>
        <v>500</v>
      </c>
      <c r="H500" s="174">
        <f t="shared" si="102"/>
        <v>6000</v>
      </c>
      <c r="I500" s="156"/>
      <c r="J500" s="156"/>
      <c r="K500" s="156"/>
      <c r="L500" s="156"/>
      <c r="M500" s="156"/>
      <c r="N500" s="155"/>
    </row>
    <row r="501" spans="1:18" s="115" customFormat="1" ht="15.75" x14ac:dyDescent="0.25">
      <c r="A501" s="169" t="s">
        <v>226</v>
      </c>
      <c r="B501" s="178"/>
      <c r="C501" s="177" t="s">
        <v>228</v>
      </c>
      <c r="D501" s="176">
        <v>1</v>
      </c>
      <c r="E501" s="175">
        <v>1.3</v>
      </c>
      <c r="F501" s="174">
        <f t="shared" si="103"/>
        <v>1300</v>
      </c>
      <c r="G501" s="174">
        <f>F501*D501</f>
        <v>1300</v>
      </c>
      <c r="H501" s="174">
        <f t="shared" si="102"/>
        <v>15600</v>
      </c>
      <c r="I501" s="156"/>
      <c r="J501" s="156"/>
      <c r="K501" s="156"/>
      <c r="L501" s="156"/>
      <c r="M501" s="156"/>
      <c r="N501" s="155"/>
    </row>
    <row r="502" spans="1:18" s="115" customFormat="1" ht="15.75" x14ac:dyDescent="0.25">
      <c r="A502" s="169" t="s">
        <v>226</v>
      </c>
      <c r="B502" s="178"/>
      <c r="C502" s="177" t="s">
        <v>225</v>
      </c>
      <c r="D502" s="176">
        <v>3</v>
      </c>
      <c r="E502" s="175">
        <v>1.1000000000000001</v>
      </c>
      <c r="F502" s="174">
        <f t="shared" si="103"/>
        <v>1100</v>
      </c>
      <c r="G502" s="174">
        <f>F502*D502</f>
        <v>3300</v>
      </c>
      <c r="H502" s="174">
        <f t="shared" si="102"/>
        <v>39600</v>
      </c>
      <c r="I502" s="156"/>
      <c r="J502" s="156"/>
      <c r="K502" s="156"/>
      <c r="L502" s="156"/>
      <c r="M502" s="156"/>
      <c r="N502" s="155"/>
    </row>
    <row r="503" spans="1:18" s="115" customFormat="1" ht="15.75" x14ac:dyDescent="0.25">
      <c r="A503" s="169" t="s">
        <v>226</v>
      </c>
      <c r="B503" s="178"/>
      <c r="C503" s="177" t="s">
        <v>227</v>
      </c>
      <c r="D503" s="176">
        <v>1</v>
      </c>
      <c r="E503" s="175">
        <v>0.8</v>
      </c>
      <c r="F503" s="174">
        <f t="shared" si="103"/>
        <v>800</v>
      </c>
      <c r="G503" s="174">
        <f>F503*D503</f>
        <v>800</v>
      </c>
      <c r="H503" s="174">
        <f t="shared" si="102"/>
        <v>9600</v>
      </c>
      <c r="I503" s="156"/>
      <c r="J503" s="156"/>
      <c r="K503" s="156"/>
      <c r="L503" s="156"/>
      <c r="M503" s="156"/>
      <c r="N503" s="155"/>
    </row>
    <row r="504" spans="1:18" s="114" customFormat="1" ht="15.75" x14ac:dyDescent="0.25">
      <c r="A504" s="161"/>
      <c r="B504" s="182">
        <v>1</v>
      </c>
      <c r="C504" s="181" t="s">
        <v>128</v>
      </c>
      <c r="D504" s="180">
        <f>SUM(D505:D510)</f>
        <v>7</v>
      </c>
      <c r="E504" s="180"/>
      <c r="F504" s="174"/>
      <c r="G504" s="179">
        <f>SUM(G505:G510)</f>
        <v>6100</v>
      </c>
      <c r="H504" s="179">
        <f>SUM(H505:H510)</f>
        <v>73200</v>
      </c>
      <c r="I504" s="156"/>
      <c r="J504" s="156"/>
      <c r="K504" s="156"/>
      <c r="L504" s="156"/>
      <c r="M504" s="156"/>
      <c r="N504" s="155"/>
    </row>
    <row r="505" spans="1:18" s="115" customFormat="1" ht="15.75" x14ac:dyDescent="0.25">
      <c r="A505" s="156"/>
      <c r="B505" s="178"/>
      <c r="C505" s="177" t="s">
        <v>88</v>
      </c>
      <c r="D505" s="176">
        <v>1</v>
      </c>
      <c r="E505" s="175">
        <v>1.1000000000000001</v>
      </c>
      <c r="F505" s="174">
        <f t="shared" ref="F505:F510" si="104">E505*1000</f>
        <v>1100</v>
      </c>
      <c r="G505" s="174">
        <f>D505*F505</f>
        <v>1100</v>
      </c>
      <c r="H505" s="174">
        <f t="shared" ref="H505:H510" si="105">G505*12</f>
        <v>13200</v>
      </c>
      <c r="I505" s="156"/>
      <c r="J505" s="156"/>
      <c r="K505" s="156"/>
      <c r="L505" s="156"/>
      <c r="M505" s="156"/>
      <c r="N505" s="155"/>
      <c r="Q505" s="115">
        <v>1</v>
      </c>
    </row>
    <row r="506" spans="1:18" s="115" customFormat="1" ht="15.75" x14ac:dyDescent="0.25">
      <c r="A506" s="156"/>
      <c r="B506" s="178"/>
      <c r="C506" s="177" t="s">
        <v>3</v>
      </c>
      <c r="D506" s="176">
        <f>SUM(I506:N506)</f>
        <v>1</v>
      </c>
      <c r="E506" s="175">
        <v>0.85</v>
      </c>
      <c r="F506" s="174">
        <f t="shared" si="104"/>
        <v>850</v>
      </c>
      <c r="G506" s="174">
        <f>D506*F506</f>
        <v>850</v>
      </c>
      <c r="H506" s="174">
        <f t="shared" si="105"/>
        <v>10200</v>
      </c>
      <c r="I506" s="156">
        <v>1</v>
      </c>
      <c r="J506" s="156"/>
      <c r="K506" s="156"/>
      <c r="L506" s="156"/>
      <c r="M506" s="156"/>
      <c r="N506" s="155"/>
    </row>
    <row r="507" spans="1:18" s="115" customFormat="1" ht="15.75" x14ac:dyDescent="0.25">
      <c r="A507" s="156"/>
      <c r="B507" s="178"/>
      <c r="C507" s="177" t="s">
        <v>4</v>
      </c>
      <c r="D507" s="176">
        <f>SUM(I507:N507)</f>
        <v>3</v>
      </c>
      <c r="E507" s="175">
        <v>0.75</v>
      </c>
      <c r="F507" s="174">
        <f t="shared" si="104"/>
        <v>750</v>
      </c>
      <c r="G507" s="174">
        <f>D507*F507</f>
        <v>2250</v>
      </c>
      <c r="H507" s="174">
        <f t="shared" si="105"/>
        <v>27000</v>
      </c>
      <c r="I507" s="156">
        <v>1</v>
      </c>
      <c r="J507" s="156">
        <v>2</v>
      </c>
      <c r="K507" s="156"/>
      <c r="L507" s="156"/>
      <c r="M507" s="156"/>
      <c r="N507" s="155"/>
      <c r="O507" s="115">
        <v>2</v>
      </c>
    </row>
    <row r="508" spans="1:18" s="9" customFormat="1" hidden="1" x14ac:dyDescent="0.25">
      <c r="A508" s="169" t="s">
        <v>224</v>
      </c>
      <c r="B508" s="178"/>
      <c r="C508" s="177" t="s">
        <v>10</v>
      </c>
      <c r="D508" s="183">
        <f>SUM(I508:N508)</f>
        <v>0</v>
      </c>
      <c r="E508" s="175">
        <v>0.65</v>
      </c>
      <c r="F508" s="174">
        <f t="shared" si="104"/>
        <v>650</v>
      </c>
      <c r="G508" s="174">
        <f>D508*F508</f>
        <v>0</v>
      </c>
      <c r="H508" s="174">
        <f t="shared" si="105"/>
        <v>0</v>
      </c>
      <c r="I508" s="184"/>
      <c r="J508" s="184"/>
      <c r="K508" s="184"/>
      <c r="L508" s="184"/>
      <c r="M508" s="184"/>
      <c r="N508" s="155"/>
      <c r="O508" s="9">
        <v>2</v>
      </c>
    </row>
    <row r="509" spans="1:18" s="9" customFormat="1" x14ac:dyDescent="0.25">
      <c r="A509" s="169"/>
      <c r="B509" s="178"/>
      <c r="C509" s="177" t="s">
        <v>14</v>
      </c>
      <c r="D509" s="183">
        <v>1</v>
      </c>
      <c r="E509" s="175">
        <v>0.8</v>
      </c>
      <c r="F509" s="174">
        <f t="shared" si="104"/>
        <v>800</v>
      </c>
      <c r="G509" s="174">
        <f>D509*F509</f>
        <v>800</v>
      </c>
      <c r="H509" s="174">
        <f t="shared" si="105"/>
        <v>9600</v>
      </c>
      <c r="I509" s="184"/>
      <c r="J509" s="184"/>
      <c r="K509" s="184"/>
      <c r="L509" s="184"/>
      <c r="M509" s="184"/>
      <c r="N509" s="155"/>
      <c r="R509" s="9">
        <v>1</v>
      </c>
    </row>
    <row r="510" spans="1:18" s="115" customFormat="1" ht="15.75" x14ac:dyDescent="0.25">
      <c r="A510" s="169" t="s">
        <v>226</v>
      </c>
      <c r="B510" s="178"/>
      <c r="C510" s="177" t="s">
        <v>225</v>
      </c>
      <c r="D510" s="176">
        <v>1</v>
      </c>
      <c r="E510" s="175">
        <v>1.1000000000000001</v>
      </c>
      <c r="F510" s="174">
        <f t="shared" si="104"/>
        <v>1100</v>
      </c>
      <c r="G510" s="174">
        <f>F510*D510</f>
        <v>1100</v>
      </c>
      <c r="H510" s="174">
        <f t="shared" si="105"/>
        <v>13200</v>
      </c>
      <c r="I510" s="156"/>
      <c r="J510" s="156"/>
      <c r="K510" s="156"/>
      <c r="L510" s="156"/>
      <c r="M510" s="156"/>
      <c r="N510" s="155"/>
    </row>
    <row r="511" spans="1:18" s="114" customFormat="1" ht="15.75" x14ac:dyDescent="0.25">
      <c r="A511" s="161"/>
      <c r="B511" s="182">
        <v>2</v>
      </c>
      <c r="C511" s="181" t="s">
        <v>129</v>
      </c>
      <c r="D511" s="180">
        <f>SUM(D512:D517)</f>
        <v>7</v>
      </c>
      <c r="E511" s="180"/>
      <c r="F511" s="174"/>
      <c r="G511" s="179">
        <f>SUM(G512:G517)</f>
        <v>6400</v>
      </c>
      <c r="H511" s="179">
        <f>SUM(H512:H517)</f>
        <v>76800</v>
      </c>
      <c r="I511" s="156"/>
      <c r="J511" s="156"/>
      <c r="K511" s="156"/>
      <c r="L511" s="156"/>
      <c r="M511" s="156"/>
      <c r="N511" s="155"/>
    </row>
    <row r="512" spans="1:18" s="115" customFormat="1" ht="15.75" x14ac:dyDescent="0.25">
      <c r="A512" s="156"/>
      <c r="B512" s="178"/>
      <c r="C512" s="177" t="s">
        <v>88</v>
      </c>
      <c r="D512" s="176">
        <v>1</v>
      </c>
      <c r="E512" s="175">
        <v>1.1000000000000001</v>
      </c>
      <c r="F512" s="174">
        <f t="shared" ref="F512:F517" si="106">E512*1000</f>
        <v>1100</v>
      </c>
      <c r="G512" s="174">
        <f>D512*F512</f>
        <v>1100</v>
      </c>
      <c r="H512" s="174">
        <f t="shared" ref="H512:H517" si="107">G512*12</f>
        <v>13200</v>
      </c>
      <c r="I512" s="156"/>
      <c r="J512" s="156"/>
      <c r="K512" s="156"/>
      <c r="L512" s="156"/>
      <c r="M512" s="156"/>
      <c r="N512" s="155"/>
      <c r="Q512" s="115">
        <v>1</v>
      </c>
    </row>
    <row r="513" spans="1:18" s="115" customFormat="1" ht="15.75" x14ac:dyDescent="0.25">
      <c r="A513" s="156"/>
      <c r="B513" s="178"/>
      <c r="C513" s="177" t="s">
        <v>3</v>
      </c>
      <c r="D513" s="176">
        <f>SUM(I513:N513)</f>
        <v>1</v>
      </c>
      <c r="E513" s="175">
        <v>0.85</v>
      </c>
      <c r="F513" s="174">
        <f t="shared" si="106"/>
        <v>850</v>
      </c>
      <c r="G513" s="174">
        <f>D513*F513</f>
        <v>850</v>
      </c>
      <c r="H513" s="174">
        <f t="shared" si="107"/>
        <v>10200</v>
      </c>
      <c r="I513" s="156">
        <v>1</v>
      </c>
      <c r="J513" s="156"/>
      <c r="K513" s="156"/>
      <c r="L513" s="156"/>
      <c r="M513" s="156"/>
      <c r="N513" s="155"/>
    </row>
    <row r="514" spans="1:18" s="115" customFormat="1" ht="15.75" x14ac:dyDescent="0.25">
      <c r="A514" s="156"/>
      <c r="B514" s="178"/>
      <c r="C514" s="177" t="s">
        <v>4</v>
      </c>
      <c r="D514" s="176">
        <f>SUM(I514:N514)</f>
        <v>3</v>
      </c>
      <c r="E514" s="175">
        <v>0.75</v>
      </c>
      <c r="F514" s="174">
        <f t="shared" si="106"/>
        <v>750</v>
      </c>
      <c r="G514" s="174">
        <f>D514*F514</f>
        <v>2250</v>
      </c>
      <c r="H514" s="174">
        <f t="shared" si="107"/>
        <v>27000</v>
      </c>
      <c r="I514" s="156">
        <v>1</v>
      </c>
      <c r="J514" s="156">
        <v>2</v>
      </c>
      <c r="K514" s="156"/>
      <c r="L514" s="156"/>
      <c r="M514" s="156"/>
      <c r="N514" s="155"/>
      <c r="R514" s="115">
        <v>1</v>
      </c>
    </row>
    <row r="515" spans="1:18" s="9" customFormat="1" hidden="1" x14ac:dyDescent="0.25">
      <c r="A515" s="169" t="s">
        <v>224</v>
      </c>
      <c r="B515" s="178"/>
      <c r="C515" s="177" t="s">
        <v>10</v>
      </c>
      <c r="D515" s="183">
        <f>SUM(I515:N515)</f>
        <v>0</v>
      </c>
      <c r="E515" s="175">
        <v>0.65</v>
      </c>
      <c r="F515" s="174">
        <f t="shared" si="106"/>
        <v>650</v>
      </c>
      <c r="G515" s="174">
        <f>D515*F515</f>
        <v>0</v>
      </c>
      <c r="H515" s="174">
        <f t="shared" si="107"/>
        <v>0</v>
      </c>
      <c r="I515" s="184"/>
      <c r="J515" s="184"/>
      <c r="K515" s="184"/>
      <c r="L515" s="184"/>
      <c r="M515" s="184"/>
      <c r="N515" s="155"/>
      <c r="O515" s="9">
        <v>2</v>
      </c>
    </row>
    <row r="516" spans="1:18" s="9" customFormat="1" hidden="1" x14ac:dyDescent="0.25">
      <c r="A516" s="169" t="s">
        <v>224</v>
      </c>
      <c r="B516" s="178"/>
      <c r="C516" s="177" t="s">
        <v>14</v>
      </c>
      <c r="D516" s="176">
        <v>0</v>
      </c>
      <c r="E516" s="175">
        <v>0.8</v>
      </c>
      <c r="F516" s="174">
        <f t="shared" si="106"/>
        <v>800</v>
      </c>
      <c r="G516" s="174">
        <f>D516*F516</f>
        <v>0</v>
      </c>
      <c r="H516" s="174">
        <f t="shared" si="107"/>
        <v>0</v>
      </c>
      <c r="I516" s="184"/>
      <c r="J516" s="184"/>
      <c r="K516" s="184"/>
      <c r="L516" s="184"/>
      <c r="M516" s="184"/>
      <c r="N516" s="155"/>
      <c r="R516" s="9">
        <v>1</v>
      </c>
    </row>
    <row r="517" spans="1:18" s="115" customFormat="1" ht="15.75" x14ac:dyDescent="0.25">
      <c r="A517" s="169" t="s">
        <v>226</v>
      </c>
      <c r="B517" s="178"/>
      <c r="C517" s="177" t="s">
        <v>225</v>
      </c>
      <c r="D517" s="176">
        <v>2</v>
      </c>
      <c r="E517" s="175">
        <v>1.1000000000000001</v>
      </c>
      <c r="F517" s="174">
        <f t="shared" si="106"/>
        <v>1100</v>
      </c>
      <c r="G517" s="174">
        <f>F517*D517</f>
        <v>2200</v>
      </c>
      <c r="H517" s="174">
        <f t="shared" si="107"/>
        <v>26400</v>
      </c>
      <c r="I517" s="156"/>
      <c r="J517" s="156"/>
      <c r="K517" s="156"/>
      <c r="L517" s="156"/>
      <c r="M517" s="156"/>
      <c r="N517" s="155"/>
    </row>
    <row r="518" spans="1:18" s="114" customFormat="1" ht="15.75" x14ac:dyDescent="0.25">
      <c r="A518" s="161"/>
      <c r="B518" s="182">
        <v>3</v>
      </c>
      <c r="C518" s="181" t="s">
        <v>130</v>
      </c>
      <c r="D518" s="180">
        <f>SUM(D519:D524)</f>
        <v>7</v>
      </c>
      <c r="E518" s="180"/>
      <c r="F518" s="174"/>
      <c r="G518" s="179">
        <f>SUM(G519:G524)</f>
        <v>6400</v>
      </c>
      <c r="H518" s="179">
        <f>SUM(H519:H524)</f>
        <v>76800</v>
      </c>
      <c r="I518" s="156"/>
      <c r="J518" s="156"/>
      <c r="K518" s="156"/>
      <c r="L518" s="156"/>
      <c r="M518" s="156"/>
      <c r="N518" s="155"/>
    </row>
    <row r="519" spans="1:18" s="115" customFormat="1" ht="15.75" x14ac:dyDescent="0.25">
      <c r="A519" s="156"/>
      <c r="B519" s="178"/>
      <c r="C519" s="177" t="s">
        <v>88</v>
      </c>
      <c r="D519" s="176">
        <v>1</v>
      </c>
      <c r="E519" s="175">
        <v>1.1000000000000001</v>
      </c>
      <c r="F519" s="174">
        <f t="shared" ref="F519:F524" si="108">E519*1000</f>
        <v>1100</v>
      </c>
      <c r="G519" s="174">
        <f>D519*F519</f>
        <v>1100</v>
      </c>
      <c r="H519" s="174">
        <f t="shared" ref="H519:H524" si="109">G519*12</f>
        <v>13200</v>
      </c>
      <c r="I519" s="156"/>
      <c r="J519" s="156"/>
      <c r="K519" s="156"/>
      <c r="L519" s="156"/>
      <c r="M519" s="156"/>
      <c r="N519" s="155"/>
      <c r="Q519" s="115">
        <v>1</v>
      </c>
    </row>
    <row r="520" spans="1:18" s="115" customFormat="1" ht="15.75" x14ac:dyDescent="0.25">
      <c r="A520" s="156"/>
      <c r="B520" s="178"/>
      <c r="C520" s="177" t="s">
        <v>3</v>
      </c>
      <c r="D520" s="176">
        <f>SUM(I520:N520)</f>
        <v>1</v>
      </c>
      <c r="E520" s="175">
        <v>0.85</v>
      </c>
      <c r="F520" s="174">
        <f t="shared" si="108"/>
        <v>850</v>
      </c>
      <c r="G520" s="174">
        <f>D520*F520</f>
        <v>850</v>
      </c>
      <c r="H520" s="174">
        <f t="shared" si="109"/>
        <v>10200</v>
      </c>
      <c r="I520" s="156">
        <v>1</v>
      </c>
      <c r="J520" s="156"/>
      <c r="K520" s="156"/>
      <c r="L520" s="156"/>
      <c r="M520" s="156"/>
      <c r="N520" s="155"/>
    </row>
    <row r="521" spans="1:18" s="115" customFormat="1" ht="15.75" x14ac:dyDescent="0.25">
      <c r="A521" s="156"/>
      <c r="B521" s="178"/>
      <c r="C521" s="177" t="s">
        <v>4</v>
      </c>
      <c r="D521" s="176">
        <f>SUM(I521:N521)</f>
        <v>3</v>
      </c>
      <c r="E521" s="175">
        <v>0.75</v>
      </c>
      <c r="F521" s="174">
        <f t="shared" si="108"/>
        <v>750</v>
      </c>
      <c r="G521" s="174">
        <f>D521*F521</f>
        <v>2250</v>
      </c>
      <c r="H521" s="174">
        <f t="shared" si="109"/>
        <v>27000</v>
      </c>
      <c r="I521" s="156">
        <v>1</v>
      </c>
      <c r="J521" s="156">
        <v>2</v>
      </c>
      <c r="K521" s="156"/>
      <c r="L521" s="156"/>
      <c r="M521" s="156"/>
      <c r="N521" s="155"/>
      <c r="R521" s="115">
        <v>1</v>
      </c>
    </row>
    <row r="522" spans="1:18" s="115" customFormat="1" ht="15.75" hidden="1" x14ac:dyDescent="0.25">
      <c r="A522" s="169" t="s">
        <v>224</v>
      </c>
      <c r="B522" s="178"/>
      <c r="C522" s="177" t="s">
        <v>10</v>
      </c>
      <c r="D522" s="176">
        <f>SUM(I522:N522)</f>
        <v>0</v>
      </c>
      <c r="E522" s="175">
        <v>0.65</v>
      </c>
      <c r="F522" s="174">
        <f t="shared" si="108"/>
        <v>650</v>
      </c>
      <c r="G522" s="174">
        <f>D522*F522</f>
        <v>0</v>
      </c>
      <c r="H522" s="174">
        <f t="shared" si="109"/>
        <v>0</v>
      </c>
      <c r="I522" s="156"/>
      <c r="J522" s="156"/>
      <c r="K522" s="156"/>
      <c r="L522" s="156"/>
      <c r="M522" s="156"/>
      <c r="N522" s="155"/>
      <c r="O522" s="115">
        <v>2</v>
      </c>
    </row>
    <row r="523" spans="1:18" s="115" customFormat="1" ht="15.75" hidden="1" x14ac:dyDescent="0.25">
      <c r="A523" s="169" t="s">
        <v>224</v>
      </c>
      <c r="B523" s="178"/>
      <c r="C523" s="177" t="s">
        <v>14</v>
      </c>
      <c r="D523" s="176">
        <v>0</v>
      </c>
      <c r="E523" s="175">
        <v>0.8</v>
      </c>
      <c r="F523" s="174">
        <f t="shared" si="108"/>
        <v>800</v>
      </c>
      <c r="G523" s="174">
        <f>D523*F523</f>
        <v>0</v>
      </c>
      <c r="H523" s="174">
        <f t="shared" si="109"/>
        <v>0</v>
      </c>
      <c r="I523" s="156"/>
      <c r="J523" s="156"/>
      <c r="K523" s="156"/>
      <c r="L523" s="156"/>
      <c r="M523" s="156"/>
      <c r="N523" s="155"/>
      <c r="R523" s="115">
        <v>1</v>
      </c>
    </row>
    <row r="524" spans="1:18" s="115" customFormat="1" ht="15.75" x14ac:dyDescent="0.25">
      <c r="A524" s="169" t="s">
        <v>226</v>
      </c>
      <c r="B524" s="178"/>
      <c r="C524" s="177" t="s">
        <v>225</v>
      </c>
      <c r="D524" s="176">
        <v>2</v>
      </c>
      <c r="E524" s="175">
        <v>1.1000000000000001</v>
      </c>
      <c r="F524" s="174">
        <f t="shared" si="108"/>
        <v>1100</v>
      </c>
      <c r="G524" s="174">
        <f>F524*D524</f>
        <v>2200</v>
      </c>
      <c r="H524" s="174">
        <f t="shared" si="109"/>
        <v>26400</v>
      </c>
      <c r="I524" s="156"/>
      <c r="J524" s="156"/>
      <c r="K524" s="156"/>
      <c r="L524" s="156"/>
      <c r="M524" s="156"/>
      <c r="N524" s="155"/>
    </row>
    <row r="525" spans="1:18" s="114" customFormat="1" ht="15.75" x14ac:dyDescent="0.25">
      <c r="A525" s="161"/>
      <c r="B525" s="182">
        <v>4</v>
      </c>
      <c r="C525" s="181" t="s">
        <v>131</v>
      </c>
      <c r="D525" s="180">
        <f>SUM(D526:D531)</f>
        <v>8</v>
      </c>
      <c r="E525" s="180"/>
      <c r="F525" s="174"/>
      <c r="G525" s="179">
        <f>SUM(G526:G531)</f>
        <v>7200</v>
      </c>
      <c r="H525" s="179">
        <f>SUM(H526:H531)</f>
        <v>86400</v>
      </c>
      <c r="I525" s="156"/>
      <c r="J525" s="156"/>
      <c r="K525" s="156"/>
      <c r="L525" s="156"/>
      <c r="M525" s="156"/>
      <c r="N525" s="155"/>
    </row>
    <row r="526" spans="1:18" s="115" customFormat="1" ht="15.75" x14ac:dyDescent="0.25">
      <c r="A526" s="156"/>
      <c r="B526" s="178"/>
      <c r="C526" s="177" t="s">
        <v>88</v>
      </c>
      <c r="D526" s="176">
        <v>1</v>
      </c>
      <c r="E526" s="175">
        <v>1.1000000000000001</v>
      </c>
      <c r="F526" s="174">
        <f t="shared" ref="F526:F531" si="110">E526*1000</f>
        <v>1100</v>
      </c>
      <c r="G526" s="174">
        <f>D526*F526</f>
        <v>1100</v>
      </c>
      <c r="H526" s="174">
        <f t="shared" ref="H526:H531" si="111">G526*12</f>
        <v>13200</v>
      </c>
      <c r="I526" s="156"/>
      <c r="J526" s="156"/>
      <c r="K526" s="156"/>
      <c r="L526" s="156"/>
      <c r="M526" s="156"/>
      <c r="N526" s="155"/>
      <c r="Q526" s="115">
        <v>1</v>
      </c>
    </row>
    <row r="527" spans="1:18" s="115" customFormat="1" ht="15.75" x14ac:dyDescent="0.25">
      <c r="A527" s="156"/>
      <c r="B527" s="178"/>
      <c r="C527" s="177" t="s">
        <v>3</v>
      </c>
      <c r="D527" s="176">
        <f>SUM(I527:N527)</f>
        <v>1</v>
      </c>
      <c r="E527" s="175">
        <v>0.85</v>
      </c>
      <c r="F527" s="174">
        <f t="shared" si="110"/>
        <v>850</v>
      </c>
      <c r="G527" s="174">
        <f>D527*F527</f>
        <v>850</v>
      </c>
      <c r="H527" s="174">
        <f t="shared" si="111"/>
        <v>10200</v>
      </c>
      <c r="I527" s="156">
        <v>1</v>
      </c>
      <c r="J527" s="156"/>
      <c r="K527" s="156"/>
      <c r="L527" s="156"/>
      <c r="M527" s="156"/>
      <c r="N527" s="155"/>
    </row>
    <row r="528" spans="1:18" s="115" customFormat="1" ht="15.75" x14ac:dyDescent="0.25">
      <c r="A528" s="156"/>
      <c r="B528" s="178"/>
      <c r="C528" s="177" t="s">
        <v>4</v>
      </c>
      <c r="D528" s="176">
        <f>SUM(I528:N528)</f>
        <v>3</v>
      </c>
      <c r="E528" s="175">
        <v>0.75</v>
      </c>
      <c r="F528" s="174">
        <f t="shared" si="110"/>
        <v>750</v>
      </c>
      <c r="G528" s="174">
        <f>D528*F528</f>
        <v>2250</v>
      </c>
      <c r="H528" s="174">
        <f t="shared" si="111"/>
        <v>27000</v>
      </c>
      <c r="I528" s="156">
        <v>1</v>
      </c>
      <c r="J528" s="156">
        <v>2</v>
      </c>
      <c r="K528" s="156"/>
      <c r="L528" s="156"/>
      <c r="M528" s="156"/>
      <c r="N528" s="155"/>
      <c r="R528" s="115">
        <v>1</v>
      </c>
    </row>
    <row r="529" spans="1:18" s="115" customFormat="1" ht="15.75" hidden="1" x14ac:dyDescent="0.25">
      <c r="A529" s="169" t="s">
        <v>224</v>
      </c>
      <c r="B529" s="178"/>
      <c r="C529" s="177" t="s">
        <v>10</v>
      </c>
      <c r="D529" s="176">
        <f>SUM(I529:N529)</f>
        <v>0</v>
      </c>
      <c r="E529" s="175">
        <v>0.65</v>
      </c>
      <c r="F529" s="174">
        <f t="shared" si="110"/>
        <v>650</v>
      </c>
      <c r="G529" s="174">
        <f>D529*F529</f>
        <v>0</v>
      </c>
      <c r="H529" s="174">
        <f t="shared" si="111"/>
        <v>0</v>
      </c>
      <c r="I529" s="156"/>
      <c r="J529" s="156"/>
      <c r="K529" s="156"/>
      <c r="L529" s="156"/>
      <c r="M529" s="156"/>
      <c r="N529" s="155"/>
      <c r="O529" s="115">
        <v>2</v>
      </c>
    </row>
    <row r="530" spans="1:18" s="115" customFormat="1" ht="15.75" x14ac:dyDescent="0.25">
      <c r="A530" s="156"/>
      <c r="B530" s="178"/>
      <c r="C530" s="177" t="s">
        <v>14</v>
      </c>
      <c r="D530" s="176">
        <v>1</v>
      </c>
      <c r="E530" s="175">
        <v>0.8</v>
      </c>
      <c r="F530" s="174">
        <f t="shared" si="110"/>
        <v>800</v>
      </c>
      <c r="G530" s="174">
        <f>D530*F530</f>
        <v>800</v>
      </c>
      <c r="H530" s="174">
        <f t="shared" si="111"/>
        <v>9600</v>
      </c>
      <c r="I530" s="156"/>
      <c r="J530" s="156"/>
      <c r="K530" s="156"/>
      <c r="L530" s="156"/>
      <c r="M530" s="156"/>
      <c r="N530" s="155"/>
      <c r="R530" s="115">
        <v>1</v>
      </c>
    </row>
    <row r="531" spans="1:18" s="115" customFormat="1" ht="15.75" x14ac:dyDescent="0.25">
      <c r="A531" s="169" t="s">
        <v>226</v>
      </c>
      <c r="B531" s="178"/>
      <c r="C531" s="177" t="s">
        <v>225</v>
      </c>
      <c r="D531" s="176">
        <v>2</v>
      </c>
      <c r="E531" s="175">
        <v>1.1000000000000001</v>
      </c>
      <c r="F531" s="174">
        <f t="shared" si="110"/>
        <v>1100</v>
      </c>
      <c r="G531" s="174">
        <f>F531*D531</f>
        <v>2200</v>
      </c>
      <c r="H531" s="174">
        <f t="shared" si="111"/>
        <v>26400</v>
      </c>
      <c r="I531" s="156"/>
      <c r="J531" s="156"/>
      <c r="K531" s="156"/>
      <c r="L531" s="156"/>
      <c r="M531" s="156"/>
      <c r="N531" s="155"/>
    </row>
    <row r="532" spans="1:18" s="114" customFormat="1" ht="15.75" x14ac:dyDescent="0.25">
      <c r="A532" s="161"/>
      <c r="B532" s="182">
        <v>5</v>
      </c>
      <c r="C532" s="181" t="s">
        <v>132</v>
      </c>
      <c r="D532" s="180">
        <f>SUM(D533:D538)</f>
        <v>8</v>
      </c>
      <c r="E532" s="180"/>
      <c r="F532" s="174"/>
      <c r="G532" s="179">
        <f>SUM(G533:G538)</f>
        <v>7200</v>
      </c>
      <c r="H532" s="179">
        <f>SUM(H533:H538)</f>
        <v>86400</v>
      </c>
      <c r="I532" s="156"/>
      <c r="J532" s="156"/>
      <c r="K532" s="156"/>
      <c r="L532" s="156"/>
      <c r="M532" s="156"/>
      <c r="N532" s="155"/>
    </row>
    <row r="533" spans="1:18" s="115" customFormat="1" ht="15.75" x14ac:dyDescent="0.25">
      <c r="A533" s="156"/>
      <c r="B533" s="178"/>
      <c r="C533" s="177" t="s">
        <v>88</v>
      </c>
      <c r="D533" s="176">
        <v>1</v>
      </c>
      <c r="E533" s="175">
        <v>1.1000000000000001</v>
      </c>
      <c r="F533" s="174">
        <f t="shared" ref="F533:F538" si="112">E533*1000</f>
        <v>1100</v>
      </c>
      <c r="G533" s="174">
        <f>D533*F533</f>
        <v>1100</v>
      </c>
      <c r="H533" s="174">
        <f t="shared" ref="H533:H538" si="113">G533*12</f>
        <v>13200</v>
      </c>
      <c r="I533" s="156"/>
      <c r="J533" s="156"/>
      <c r="K533" s="156"/>
      <c r="L533" s="156"/>
      <c r="M533" s="156"/>
      <c r="N533" s="155"/>
      <c r="Q533" s="115">
        <v>1</v>
      </c>
    </row>
    <row r="534" spans="1:18" s="115" customFormat="1" ht="15.75" x14ac:dyDescent="0.25">
      <c r="A534" s="156"/>
      <c r="B534" s="178"/>
      <c r="C534" s="177" t="s">
        <v>3</v>
      </c>
      <c r="D534" s="176">
        <f>SUM(I534:N534)</f>
        <v>1</v>
      </c>
      <c r="E534" s="175">
        <v>0.85</v>
      </c>
      <c r="F534" s="174">
        <f t="shared" si="112"/>
        <v>850</v>
      </c>
      <c r="G534" s="174">
        <f>D534*F534</f>
        <v>850</v>
      </c>
      <c r="H534" s="174">
        <f t="shared" si="113"/>
        <v>10200</v>
      </c>
      <c r="I534" s="156">
        <v>1</v>
      </c>
      <c r="J534" s="156"/>
      <c r="K534" s="156"/>
      <c r="L534" s="156"/>
      <c r="M534" s="156"/>
      <c r="N534" s="155"/>
    </row>
    <row r="535" spans="1:18" s="115" customFormat="1" ht="15.75" x14ac:dyDescent="0.25">
      <c r="A535" s="156"/>
      <c r="B535" s="178"/>
      <c r="C535" s="177" t="s">
        <v>89</v>
      </c>
      <c r="D535" s="176">
        <f>SUM(I535:N535)</f>
        <v>3</v>
      </c>
      <c r="E535" s="175">
        <v>0.75</v>
      </c>
      <c r="F535" s="174">
        <f t="shared" si="112"/>
        <v>750</v>
      </c>
      <c r="G535" s="174">
        <f>D535*F535</f>
        <v>2250</v>
      </c>
      <c r="H535" s="174">
        <f t="shared" si="113"/>
        <v>27000</v>
      </c>
      <c r="I535" s="156">
        <v>1</v>
      </c>
      <c r="J535" s="156">
        <v>2</v>
      </c>
      <c r="K535" s="156"/>
      <c r="L535" s="156"/>
      <c r="M535" s="156"/>
      <c r="N535" s="155"/>
    </row>
    <row r="536" spans="1:18" s="115" customFormat="1" ht="15.75" hidden="1" x14ac:dyDescent="0.25">
      <c r="A536" s="169" t="s">
        <v>224</v>
      </c>
      <c r="B536" s="178"/>
      <c r="C536" s="177" t="s">
        <v>10</v>
      </c>
      <c r="D536" s="176">
        <f>SUM(I536:N536)</f>
        <v>0</v>
      </c>
      <c r="E536" s="175">
        <v>0.65</v>
      </c>
      <c r="F536" s="174">
        <f t="shared" si="112"/>
        <v>650</v>
      </c>
      <c r="G536" s="174">
        <f>D536*F536</f>
        <v>0</v>
      </c>
      <c r="H536" s="174">
        <f t="shared" si="113"/>
        <v>0</v>
      </c>
      <c r="I536" s="156"/>
      <c r="J536" s="156"/>
      <c r="K536" s="156"/>
      <c r="L536" s="156"/>
      <c r="M536" s="156"/>
      <c r="N536" s="155"/>
      <c r="O536" s="115">
        <v>1</v>
      </c>
    </row>
    <row r="537" spans="1:18" s="115" customFormat="1" ht="15.75" x14ac:dyDescent="0.25">
      <c r="A537" s="156"/>
      <c r="B537" s="178"/>
      <c r="C537" s="177" t="s">
        <v>14</v>
      </c>
      <c r="D537" s="176">
        <v>1</v>
      </c>
      <c r="E537" s="175">
        <v>0.8</v>
      </c>
      <c r="F537" s="174">
        <f t="shared" si="112"/>
        <v>800</v>
      </c>
      <c r="G537" s="174">
        <f>D537*F537</f>
        <v>800</v>
      </c>
      <c r="H537" s="174">
        <f t="shared" si="113"/>
        <v>9600</v>
      </c>
      <c r="I537" s="156"/>
      <c r="J537" s="156"/>
      <c r="K537" s="156"/>
      <c r="L537" s="156"/>
      <c r="M537" s="156"/>
      <c r="N537" s="155"/>
      <c r="R537" s="115">
        <v>1</v>
      </c>
    </row>
    <row r="538" spans="1:18" s="115" customFormat="1" ht="15.75" x14ac:dyDescent="0.25">
      <c r="A538" s="169" t="s">
        <v>226</v>
      </c>
      <c r="B538" s="178"/>
      <c r="C538" s="177" t="s">
        <v>225</v>
      </c>
      <c r="D538" s="176">
        <v>2</v>
      </c>
      <c r="E538" s="175">
        <v>1.1000000000000001</v>
      </c>
      <c r="F538" s="174">
        <f t="shared" si="112"/>
        <v>1100</v>
      </c>
      <c r="G538" s="174">
        <f>F538*D538</f>
        <v>2200</v>
      </c>
      <c r="H538" s="174">
        <f t="shared" si="113"/>
        <v>26400</v>
      </c>
      <c r="I538" s="156"/>
      <c r="J538" s="156"/>
      <c r="K538" s="156"/>
      <c r="L538" s="156"/>
      <c r="M538" s="156"/>
      <c r="N538" s="155"/>
    </row>
    <row r="539" spans="1:18" s="114" customFormat="1" ht="31.5" customHeight="1" x14ac:dyDescent="0.25">
      <c r="A539" s="161"/>
      <c r="B539" s="171" t="s">
        <v>202</v>
      </c>
      <c r="C539" s="172" t="s">
        <v>133</v>
      </c>
      <c r="D539" s="171">
        <f>SUM(D540:D552)</f>
        <v>25</v>
      </c>
      <c r="E539" s="171"/>
      <c r="F539" s="170"/>
      <c r="G539" s="170">
        <f>SUM(G540:G552)</f>
        <v>22600</v>
      </c>
      <c r="H539" s="170">
        <f>SUM(H540:H552)</f>
        <v>271200</v>
      </c>
      <c r="I539" s="156"/>
      <c r="J539" s="156"/>
      <c r="K539" s="156"/>
      <c r="L539" s="156"/>
      <c r="M539" s="156"/>
      <c r="N539" s="155"/>
    </row>
    <row r="540" spans="1:18" s="115" customFormat="1" ht="15.75" x14ac:dyDescent="0.25">
      <c r="A540" s="156"/>
      <c r="B540" s="178"/>
      <c r="C540" s="177" t="s">
        <v>83</v>
      </c>
      <c r="D540" s="176">
        <v>1</v>
      </c>
      <c r="E540" s="175">
        <v>1.8</v>
      </c>
      <c r="F540" s="174">
        <f>E540*1000</f>
        <v>1800</v>
      </c>
      <c r="G540" s="174">
        <f t="shared" ref="G540:G548" si="114">D540*F540</f>
        <v>1800</v>
      </c>
      <c r="H540" s="174">
        <f t="shared" ref="H540:H552" si="115">G540*12</f>
        <v>21600</v>
      </c>
      <c r="I540" s="156"/>
      <c r="J540" s="156"/>
      <c r="K540" s="156"/>
      <c r="L540" s="156"/>
      <c r="M540" s="156"/>
      <c r="N540" s="155"/>
      <c r="P540" s="115">
        <v>4</v>
      </c>
    </row>
    <row r="541" spans="1:18" s="9" customFormat="1" x14ac:dyDescent="0.25">
      <c r="A541" s="169" t="s">
        <v>226</v>
      </c>
      <c r="B541" s="178"/>
      <c r="C541" s="177" t="s">
        <v>230</v>
      </c>
      <c r="D541" s="176">
        <v>1</v>
      </c>
      <c r="E541" s="175">
        <v>1.3</v>
      </c>
      <c r="F541" s="174">
        <v>1300</v>
      </c>
      <c r="G541" s="174">
        <f t="shared" si="114"/>
        <v>1300</v>
      </c>
      <c r="H541" s="174">
        <f t="shared" si="115"/>
        <v>15600</v>
      </c>
      <c r="I541" s="184"/>
      <c r="J541" s="184"/>
      <c r="K541" s="184"/>
      <c r="L541" s="184"/>
      <c r="M541" s="184"/>
      <c r="N541" s="155"/>
      <c r="O541" s="9">
        <v>1</v>
      </c>
    </row>
    <row r="542" spans="1:18" s="115" customFormat="1" ht="15.75" x14ac:dyDescent="0.25">
      <c r="A542" s="156"/>
      <c r="B542" s="178"/>
      <c r="C542" s="190" t="s">
        <v>84</v>
      </c>
      <c r="D542" s="176">
        <v>1</v>
      </c>
      <c r="E542" s="175">
        <v>0.85</v>
      </c>
      <c r="F542" s="174">
        <f>E542*1000</f>
        <v>850</v>
      </c>
      <c r="G542" s="174">
        <f t="shared" si="114"/>
        <v>850</v>
      </c>
      <c r="H542" s="174">
        <f t="shared" si="115"/>
        <v>10200</v>
      </c>
      <c r="I542" s="156"/>
      <c r="J542" s="156"/>
      <c r="K542" s="156"/>
      <c r="L542" s="156"/>
      <c r="M542" s="156"/>
      <c r="N542" s="155"/>
    </row>
    <row r="543" spans="1:18" s="115" customFormat="1" ht="15.75" x14ac:dyDescent="0.25">
      <c r="A543" s="156"/>
      <c r="B543" s="178"/>
      <c r="C543" s="177" t="s">
        <v>13</v>
      </c>
      <c r="D543" s="176">
        <f>1+1</f>
        <v>2</v>
      </c>
      <c r="E543" s="175">
        <v>0.8</v>
      </c>
      <c r="F543" s="174">
        <f>E543*1000</f>
        <v>800</v>
      </c>
      <c r="G543" s="174">
        <f t="shared" si="114"/>
        <v>1600</v>
      </c>
      <c r="H543" s="174">
        <f t="shared" si="115"/>
        <v>19200</v>
      </c>
      <c r="I543" s="156"/>
      <c r="J543" s="156"/>
      <c r="K543" s="156"/>
      <c r="L543" s="156"/>
      <c r="M543" s="156"/>
      <c r="N543" s="155"/>
      <c r="R543" s="115">
        <v>1</v>
      </c>
    </row>
    <row r="544" spans="1:18" s="9" customFormat="1" hidden="1" x14ac:dyDescent="0.25">
      <c r="A544" s="169" t="s">
        <v>224</v>
      </c>
      <c r="B544" s="178"/>
      <c r="C544" s="190" t="s">
        <v>86</v>
      </c>
      <c r="D544" s="176">
        <v>0</v>
      </c>
      <c r="E544" s="175">
        <v>0.8</v>
      </c>
      <c r="F544" s="174">
        <v>800</v>
      </c>
      <c r="G544" s="174">
        <f t="shared" si="114"/>
        <v>0</v>
      </c>
      <c r="H544" s="174">
        <f t="shared" si="115"/>
        <v>0</v>
      </c>
      <c r="I544" s="184"/>
      <c r="J544" s="184"/>
      <c r="K544" s="184"/>
      <c r="L544" s="184"/>
      <c r="M544" s="184"/>
      <c r="N544" s="155"/>
      <c r="O544" s="9">
        <v>1</v>
      </c>
    </row>
    <row r="545" spans="1:18" s="115" customFormat="1" ht="15.75" x14ac:dyDescent="0.25">
      <c r="A545" s="156"/>
      <c r="B545" s="178"/>
      <c r="C545" s="190" t="s">
        <v>102</v>
      </c>
      <c r="D545" s="176">
        <v>1</v>
      </c>
      <c r="E545" s="175">
        <v>0.9</v>
      </c>
      <c r="F545" s="174">
        <f t="shared" ref="F545:F552" si="116">E545*1000</f>
        <v>900</v>
      </c>
      <c r="G545" s="174">
        <f t="shared" si="114"/>
        <v>900</v>
      </c>
      <c r="H545" s="174">
        <f t="shared" si="115"/>
        <v>10800</v>
      </c>
      <c r="I545" s="156"/>
      <c r="J545" s="156"/>
      <c r="K545" s="156"/>
      <c r="L545" s="156"/>
      <c r="M545" s="156"/>
      <c r="N545" s="155"/>
    </row>
    <row r="546" spans="1:18" s="115" customFormat="1" ht="15.75" x14ac:dyDescent="0.25">
      <c r="A546" s="156"/>
      <c r="B546" s="178"/>
      <c r="C546" s="177" t="s">
        <v>3</v>
      </c>
      <c r="D546" s="176">
        <f>SUM(I546:N546)</f>
        <v>3</v>
      </c>
      <c r="E546" s="175">
        <v>0.85</v>
      </c>
      <c r="F546" s="174">
        <f t="shared" si="116"/>
        <v>850</v>
      </c>
      <c r="G546" s="174">
        <f t="shared" si="114"/>
        <v>2550</v>
      </c>
      <c r="H546" s="174">
        <f t="shared" si="115"/>
        <v>30600</v>
      </c>
      <c r="I546" s="156">
        <v>1</v>
      </c>
      <c r="J546" s="156">
        <v>1</v>
      </c>
      <c r="K546" s="156">
        <v>1</v>
      </c>
      <c r="L546" s="156"/>
      <c r="M546" s="156"/>
      <c r="N546" s="155"/>
    </row>
    <row r="547" spans="1:18" s="115" customFormat="1" ht="15.75" x14ac:dyDescent="0.25">
      <c r="A547" s="156"/>
      <c r="B547" s="178"/>
      <c r="C547" s="177" t="s">
        <v>89</v>
      </c>
      <c r="D547" s="176">
        <f>SUM(I547:N547)</f>
        <v>3</v>
      </c>
      <c r="E547" s="175">
        <v>0.75</v>
      </c>
      <c r="F547" s="174">
        <f t="shared" si="116"/>
        <v>750</v>
      </c>
      <c r="G547" s="174">
        <f t="shared" si="114"/>
        <v>2250</v>
      </c>
      <c r="H547" s="174">
        <f t="shared" si="115"/>
        <v>27000</v>
      </c>
      <c r="I547" s="156">
        <v>1</v>
      </c>
      <c r="J547" s="156">
        <v>1</v>
      </c>
      <c r="K547" s="156">
        <v>1</v>
      </c>
      <c r="L547" s="156"/>
      <c r="M547" s="156"/>
      <c r="N547" s="155"/>
      <c r="O547" s="115">
        <v>2</v>
      </c>
    </row>
    <row r="548" spans="1:18" s="115" customFormat="1" ht="15.75" x14ac:dyDescent="0.25">
      <c r="A548" s="156"/>
      <c r="B548" s="178"/>
      <c r="C548" s="177" t="s">
        <v>10</v>
      </c>
      <c r="D548" s="176">
        <f>SUM(I548:N548)</f>
        <v>5</v>
      </c>
      <c r="E548" s="175">
        <v>0.65</v>
      </c>
      <c r="F548" s="174">
        <f t="shared" si="116"/>
        <v>650</v>
      </c>
      <c r="G548" s="174">
        <f t="shared" si="114"/>
        <v>3250</v>
      </c>
      <c r="H548" s="174">
        <f t="shared" si="115"/>
        <v>39000</v>
      </c>
      <c r="I548" s="156">
        <v>1</v>
      </c>
      <c r="J548" s="156"/>
      <c r="K548" s="156"/>
      <c r="L548" s="156">
        <v>2</v>
      </c>
      <c r="M548" s="156">
        <v>1</v>
      </c>
      <c r="N548" s="155">
        <v>1</v>
      </c>
      <c r="O548" s="115">
        <v>2</v>
      </c>
    </row>
    <row r="549" spans="1:18" s="115" customFormat="1" ht="15.75" x14ac:dyDescent="0.25">
      <c r="A549" s="169" t="s">
        <v>226</v>
      </c>
      <c r="B549" s="178"/>
      <c r="C549" s="177" t="s">
        <v>229</v>
      </c>
      <c r="D549" s="176">
        <v>1</v>
      </c>
      <c r="E549" s="175">
        <v>0.5</v>
      </c>
      <c r="F549" s="174">
        <f t="shared" si="116"/>
        <v>500</v>
      </c>
      <c r="G549" s="174">
        <f>F549*D549</f>
        <v>500</v>
      </c>
      <c r="H549" s="174">
        <f t="shared" si="115"/>
        <v>6000</v>
      </c>
      <c r="I549" s="156"/>
      <c r="J549" s="156"/>
      <c r="K549" s="156"/>
      <c r="L549" s="156"/>
      <c r="M549" s="156"/>
      <c r="N549" s="155"/>
    </row>
    <row r="550" spans="1:18" s="115" customFormat="1" ht="15.75" x14ac:dyDescent="0.25">
      <c r="A550" s="169" t="s">
        <v>226</v>
      </c>
      <c r="B550" s="178"/>
      <c r="C550" s="177" t="s">
        <v>228</v>
      </c>
      <c r="D550" s="176">
        <v>1</v>
      </c>
      <c r="E550" s="175">
        <v>1.3</v>
      </c>
      <c r="F550" s="174">
        <f t="shared" si="116"/>
        <v>1300</v>
      </c>
      <c r="G550" s="174">
        <f>F550*D550</f>
        <v>1300</v>
      </c>
      <c r="H550" s="174">
        <f t="shared" si="115"/>
        <v>15600</v>
      </c>
      <c r="I550" s="156"/>
      <c r="J550" s="156"/>
      <c r="K550" s="156"/>
      <c r="L550" s="156"/>
      <c r="M550" s="156"/>
      <c r="N550" s="155"/>
    </row>
    <row r="551" spans="1:18" s="115" customFormat="1" ht="15.75" x14ac:dyDescent="0.25">
      <c r="A551" s="169" t="s">
        <v>226</v>
      </c>
      <c r="B551" s="178"/>
      <c r="C551" s="177" t="s">
        <v>225</v>
      </c>
      <c r="D551" s="176">
        <v>5</v>
      </c>
      <c r="E551" s="175">
        <v>1.1000000000000001</v>
      </c>
      <c r="F551" s="174">
        <f t="shared" si="116"/>
        <v>1100</v>
      </c>
      <c r="G551" s="174">
        <f>F551*D551</f>
        <v>5500</v>
      </c>
      <c r="H551" s="174">
        <f t="shared" si="115"/>
        <v>66000</v>
      </c>
      <c r="I551" s="156"/>
      <c r="J551" s="156"/>
      <c r="K551" s="156"/>
      <c r="L551" s="156"/>
      <c r="M551" s="156"/>
      <c r="N551" s="155"/>
    </row>
    <row r="552" spans="1:18" s="115" customFormat="1" ht="15.75" x14ac:dyDescent="0.25">
      <c r="A552" s="169" t="s">
        <v>226</v>
      </c>
      <c r="B552" s="178"/>
      <c r="C552" s="177" t="s">
        <v>227</v>
      </c>
      <c r="D552" s="176">
        <v>1</v>
      </c>
      <c r="E552" s="175">
        <v>0.8</v>
      </c>
      <c r="F552" s="174">
        <f t="shared" si="116"/>
        <v>800</v>
      </c>
      <c r="G552" s="174">
        <f>F552*D552</f>
        <v>800</v>
      </c>
      <c r="H552" s="174">
        <f t="shared" si="115"/>
        <v>9600</v>
      </c>
      <c r="I552" s="156"/>
      <c r="J552" s="156"/>
      <c r="K552" s="156"/>
      <c r="L552" s="156"/>
      <c r="M552" s="156"/>
      <c r="N552" s="155"/>
    </row>
    <row r="553" spans="1:18" s="114" customFormat="1" ht="15.75" x14ac:dyDescent="0.25">
      <c r="A553" s="161"/>
      <c r="B553" s="182">
        <v>1</v>
      </c>
      <c r="C553" s="181" t="s">
        <v>134</v>
      </c>
      <c r="D553" s="180">
        <f>SUM(D554:D559)</f>
        <v>9</v>
      </c>
      <c r="E553" s="180"/>
      <c r="F553" s="174"/>
      <c r="G553" s="179">
        <f>SUM(G554:G559)</f>
        <v>8300</v>
      </c>
      <c r="H553" s="179">
        <f>SUM(H554:H559)</f>
        <v>99600</v>
      </c>
      <c r="I553" s="156"/>
      <c r="J553" s="156"/>
      <c r="K553" s="156"/>
      <c r="L553" s="156"/>
      <c r="M553" s="156"/>
      <c r="N553" s="155"/>
    </row>
    <row r="554" spans="1:18" s="115" customFormat="1" ht="15.75" x14ac:dyDescent="0.25">
      <c r="A554" s="156"/>
      <c r="B554" s="178"/>
      <c r="C554" s="177" t="s">
        <v>88</v>
      </c>
      <c r="D554" s="176">
        <v>1</v>
      </c>
      <c r="E554" s="175">
        <v>1.1000000000000001</v>
      </c>
      <c r="F554" s="174">
        <f t="shared" ref="F554:F559" si="117">E554*1000</f>
        <v>1100</v>
      </c>
      <c r="G554" s="174">
        <f>D554*F554</f>
        <v>1100</v>
      </c>
      <c r="H554" s="174">
        <f t="shared" ref="H554:H559" si="118">G554*12</f>
        <v>13200</v>
      </c>
      <c r="I554" s="156"/>
      <c r="J554" s="156"/>
      <c r="K554" s="156"/>
      <c r="L554" s="156"/>
      <c r="M554" s="156"/>
      <c r="N554" s="155"/>
      <c r="Q554" s="115">
        <v>1</v>
      </c>
    </row>
    <row r="555" spans="1:18" s="115" customFormat="1" ht="15.75" x14ac:dyDescent="0.25">
      <c r="A555" s="156"/>
      <c r="B555" s="178"/>
      <c r="C555" s="177" t="s">
        <v>3</v>
      </c>
      <c r="D555" s="176">
        <f>SUM(I555:N555)</f>
        <v>1</v>
      </c>
      <c r="E555" s="175">
        <v>0.85</v>
      </c>
      <c r="F555" s="174">
        <f t="shared" si="117"/>
        <v>850</v>
      </c>
      <c r="G555" s="174">
        <f>D555*F555</f>
        <v>850</v>
      </c>
      <c r="H555" s="174">
        <f t="shared" si="118"/>
        <v>10200</v>
      </c>
      <c r="I555" s="156">
        <v>1</v>
      </c>
      <c r="J555" s="156"/>
      <c r="K555" s="156"/>
      <c r="L555" s="156"/>
      <c r="M555" s="156"/>
      <c r="N555" s="155"/>
    </row>
    <row r="556" spans="1:18" s="115" customFormat="1" ht="15.75" x14ac:dyDescent="0.25">
      <c r="A556" s="156"/>
      <c r="B556" s="178"/>
      <c r="C556" s="177" t="s">
        <v>89</v>
      </c>
      <c r="D556" s="176">
        <f>SUM(I556:N556)</f>
        <v>3</v>
      </c>
      <c r="E556" s="175">
        <v>0.75</v>
      </c>
      <c r="F556" s="174">
        <f t="shared" si="117"/>
        <v>750</v>
      </c>
      <c r="G556" s="174">
        <f>D556*F556</f>
        <v>2250</v>
      </c>
      <c r="H556" s="174">
        <f t="shared" si="118"/>
        <v>27000</v>
      </c>
      <c r="I556" s="156">
        <v>1</v>
      </c>
      <c r="J556" s="156">
        <v>2</v>
      </c>
      <c r="K556" s="156"/>
      <c r="L556" s="156"/>
      <c r="M556" s="156"/>
      <c r="N556" s="155"/>
      <c r="R556" s="115">
        <v>2</v>
      </c>
    </row>
    <row r="557" spans="1:18" s="115" customFormat="1" ht="15.75" hidden="1" x14ac:dyDescent="0.25">
      <c r="A557" s="169" t="s">
        <v>224</v>
      </c>
      <c r="B557" s="178"/>
      <c r="C557" s="177" t="s">
        <v>10</v>
      </c>
      <c r="D557" s="176">
        <f>SUM(I557:N557)</f>
        <v>0</v>
      </c>
      <c r="E557" s="175">
        <v>0.65</v>
      </c>
      <c r="F557" s="174">
        <f t="shared" si="117"/>
        <v>650</v>
      </c>
      <c r="G557" s="174">
        <f>D557*F557</f>
        <v>0</v>
      </c>
      <c r="H557" s="174">
        <f t="shared" si="118"/>
        <v>0</v>
      </c>
      <c r="I557" s="156"/>
      <c r="J557" s="156"/>
      <c r="K557" s="156"/>
      <c r="L557" s="156"/>
      <c r="M557" s="156"/>
      <c r="N557" s="155"/>
      <c r="O557" s="115">
        <v>2</v>
      </c>
    </row>
    <row r="558" spans="1:18" s="115" customFormat="1" ht="15.75" x14ac:dyDescent="0.25">
      <c r="A558" s="156"/>
      <c r="B558" s="178"/>
      <c r="C558" s="177" t="s">
        <v>14</v>
      </c>
      <c r="D558" s="176">
        <v>1</v>
      </c>
      <c r="E558" s="175">
        <v>0.8</v>
      </c>
      <c r="F558" s="174">
        <f t="shared" si="117"/>
        <v>800</v>
      </c>
      <c r="G558" s="174">
        <f>D558*F558</f>
        <v>800</v>
      </c>
      <c r="H558" s="174">
        <f t="shared" si="118"/>
        <v>9600</v>
      </c>
      <c r="I558" s="156"/>
      <c r="J558" s="156"/>
      <c r="K558" s="156"/>
      <c r="L558" s="156"/>
      <c r="M558" s="156"/>
      <c r="N558" s="155"/>
      <c r="R558" s="115">
        <v>1</v>
      </c>
    </row>
    <row r="559" spans="1:18" s="115" customFormat="1" ht="15.75" x14ac:dyDescent="0.25">
      <c r="A559" s="169" t="s">
        <v>226</v>
      </c>
      <c r="B559" s="178"/>
      <c r="C559" s="177" t="s">
        <v>225</v>
      </c>
      <c r="D559" s="176">
        <v>3</v>
      </c>
      <c r="E559" s="175">
        <v>1.1000000000000001</v>
      </c>
      <c r="F559" s="174">
        <f t="shared" si="117"/>
        <v>1100</v>
      </c>
      <c r="G559" s="174">
        <f>F559*D559</f>
        <v>3300</v>
      </c>
      <c r="H559" s="174">
        <f t="shared" si="118"/>
        <v>39600</v>
      </c>
      <c r="I559" s="156"/>
      <c r="J559" s="156"/>
      <c r="K559" s="156"/>
      <c r="L559" s="156"/>
      <c r="M559" s="156"/>
      <c r="N559" s="155"/>
    </row>
    <row r="560" spans="1:18" s="114" customFormat="1" ht="15.75" x14ac:dyDescent="0.25">
      <c r="A560" s="161"/>
      <c r="B560" s="182">
        <v>2</v>
      </c>
      <c r="C560" s="181" t="s">
        <v>135</v>
      </c>
      <c r="D560" s="180">
        <f>SUM(D561:D566)</f>
        <v>8</v>
      </c>
      <c r="E560" s="180"/>
      <c r="F560" s="174"/>
      <c r="G560" s="179">
        <f>SUM(G561:G566)</f>
        <v>7200</v>
      </c>
      <c r="H560" s="179">
        <f>SUM(H561:H566)</f>
        <v>86400</v>
      </c>
      <c r="I560" s="156"/>
      <c r="J560" s="156"/>
      <c r="K560" s="156"/>
      <c r="L560" s="156"/>
      <c r="M560" s="156"/>
      <c r="N560" s="155"/>
    </row>
    <row r="561" spans="1:18" s="115" customFormat="1" ht="15.75" x14ac:dyDescent="0.25">
      <c r="A561" s="156"/>
      <c r="B561" s="178"/>
      <c r="C561" s="177" t="s">
        <v>88</v>
      </c>
      <c r="D561" s="176">
        <v>1</v>
      </c>
      <c r="E561" s="175">
        <v>1.1000000000000001</v>
      </c>
      <c r="F561" s="174">
        <f t="shared" ref="F561:F566" si="119">E561*1000</f>
        <v>1100</v>
      </c>
      <c r="G561" s="174">
        <f>D561*F561</f>
        <v>1100</v>
      </c>
      <c r="H561" s="174">
        <f t="shared" ref="H561:H566" si="120">G561*12</f>
        <v>13200</v>
      </c>
      <c r="I561" s="156"/>
      <c r="J561" s="156"/>
      <c r="K561" s="156"/>
      <c r="L561" s="156"/>
      <c r="M561" s="156"/>
      <c r="N561" s="155"/>
      <c r="Q561" s="115">
        <v>1</v>
      </c>
    </row>
    <row r="562" spans="1:18" s="115" customFormat="1" ht="15.75" x14ac:dyDescent="0.25">
      <c r="A562" s="156"/>
      <c r="B562" s="178"/>
      <c r="C562" s="177" t="s">
        <v>3</v>
      </c>
      <c r="D562" s="176">
        <f>SUM(I562:N562)</f>
        <v>1</v>
      </c>
      <c r="E562" s="175">
        <v>0.85</v>
      </c>
      <c r="F562" s="174">
        <f t="shared" si="119"/>
        <v>850</v>
      </c>
      <c r="G562" s="174">
        <f>D562*F562</f>
        <v>850</v>
      </c>
      <c r="H562" s="174">
        <f t="shared" si="120"/>
        <v>10200</v>
      </c>
      <c r="I562" s="156">
        <v>1</v>
      </c>
      <c r="J562" s="156"/>
      <c r="K562" s="156"/>
      <c r="L562" s="156"/>
      <c r="M562" s="156"/>
      <c r="N562" s="155"/>
    </row>
    <row r="563" spans="1:18" s="115" customFormat="1" ht="15.75" x14ac:dyDescent="0.25">
      <c r="A563" s="156"/>
      <c r="B563" s="178"/>
      <c r="C563" s="177" t="s">
        <v>4</v>
      </c>
      <c r="D563" s="176">
        <f>SUM(I563:N563)</f>
        <v>3</v>
      </c>
      <c r="E563" s="175">
        <v>0.75</v>
      </c>
      <c r="F563" s="174">
        <f t="shared" si="119"/>
        <v>750</v>
      </c>
      <c r="G563" s="174">
        <f>D563*F563</f>
        <v>2250</v>
      </c>
      <c r="H563" s="174">
        <f t="shared" si="120"/>
        <v>27000</v>
      </c>
      <c r="I563" s="156">
        <v>1</v>
      </c>
      <c r="J563" s="156">
        <v>2</v>
      </c>
      <c r="K563" s="156"/>
      <c r="L563" s="156"/>
      <c r="M563" s="156"/>
      <c r="N563" s="155"/>
      <c r="R563" s="115">
        <v>1</v>
      </c>
    </row>
    <row r="564" spans="1:18" s="115" customFormat="1" ht="15.75" hidden="1" x14ac:dyDescent="0.25">
      <c r="A564" s="169" t="s">
        <v>224</v>
      </c>
      <c r="B564" s="178"/>
      <c r="C564" s="177" t="s">
        <v>10</v>
      </c>
      <c r="D564" s="176">
        <f>SUM(I564:N564)</f>
        <v>0</v>
      </c>
      <c r="E564" s="175">
        <v>0.65</v>
      </c>
      <c r="F564" s="174">
        <f t="shared" si="119"/>
        <v>650</v>
      </c>
      <c r="G564" s="174">
        <f>D564*F564</f>
        <v>0</v>
      </c>
      <c r="H564" s="174">
        <f t="shared" si="120"/>
        <v>0</v>
      </c>
      <c r="I564" s="156"/>
      <c r="J564" s="156"/>
      <c r="K564" s="156"/>
      <c r="L564" s="156"/>
      <c r="M564" s="156"/>
      <c r="N564" s="155"/>
      <c r="O564" s="115">
        <v>3</v>
      </c>
    </row>
    <row r="565" spans="1:18" s="115" customFormat="1" ht="15.75" x14ac:dyDescent="0.25">
      <c r="A565" s="156"/>
      <c r="B565" s="178"/>
      <c r="C565" s="177" t="s">
        <v>14</v>
      </c>
      <c r="D565" s="176">
        <v>1</v>
      </c>
      <c r="E565" s="175">
        <v>0.8</v>
      </c>
      <c r="F565" s="174">
        <f t="shared" si="119"/>
        <v>800</v>
      </c>
      <c r="G565" s="174">
        <f>D565*F565</f>
        <v>800</v>
      </c>
      <c r="H565" s="174">
        <f t="shared" si="120"/>
        <v>9600</v>
      </c>
      <c r="I565" s="156"/>
      <c r="J565" s="156"/>
      <c r="K565" s="156"/>
      <c r="L565" s="156"/>
      <c r="M565" s="156"/>
      <c r="N565" s="155"/>
      <c r="R565" s="115">
        <v>1</v>
      </c>
    </row>
    <row r="566" spans="1:18" s="115" customFormat="1" ht="15.75" x14ac:dyDescent="0.25">
      <c r="A566" s="169" t="s">
        <v>226</v>
      </c>
      <c r="B566" s="178"/>
      <c r="C566" s="177" t="s">
        <v>225</v>
      </c>
      <c r="D566" s="176">
        <v>2</v>
      </c>
      <c r="E566" s="175">
        <v>1.1000000000000001</v>
      </c>
      <c r="F566" s="174">
        <f t="shared" si="119"/>
        <v>1100</v>
      </c>
      <c r="G566" s="174">
        <f>F566*D566</f>
        <v>2200</v>
      </c>
      <c r="H566" s="174">
        <f t="shared" si="120"/>
        <v>26400</v>
      </c>
      <c r="I566" s="156"/>
      <c r="J566" s="156"/>
      <c r="K566" s="156"/>
      <c r="L566" s="156"/>
      <c r="M566" s="156"/>
      <c r="N566" s="155"/>
    </row>
    <row r="567" spans="1:18" s="114" customFormat="1" ht="15.75" x14ac:dyDescent="0.25">
      <c r="A567" s="161"/>
      <c r="B567" s="182">
        <v>3</v>
      </c>
      <c r="C567" s="181" t="s">
        <v>136</v>
      </c>
      <c r="D567" s="180">
        <f>SUM(D568:D572)</f>
        <v>5</v>
      </c>
      <c r="E567" s="180"/>
      <c r="F567" s="174"/>
      <c r="G567" s="179">
        <f>SUM(G568:G572)</f>
        <v>4200</v>
      </c>
      <c r="H567" s="179">
        <f>SUM(H568:H572)</f>
        <v>50400</v>
      </c>
      <c r="I567" s="156"/>
      <c r="J567" s="156"/>
      <c r="K567" s="156"/>
      <c r="L567" s="156"/>
      <c r="M567" s="156"/>
      <c r="N567" s="155"/>
    </row>
    <row r="568" spans="1:18" s="115" customFormat="1" ht="15.75" x14ac:dyDescent="0.25">
      <c r="A568" s="156"/>
      <c r="B568" s="178"/>
      <c r="C568" s="177" t="s">
        <v>88</v>
      </c>
      <c r="D568" s="176">
        <v>1</v>
      </c>
      <c r="E568" s="175">
        <v>1.1000000000000001</v>
      </c>
      <c r="F568" s="174">
        <f>E568*1000</f>
        <v>1100</v>
      </c>
      <c r="G568" s="174">
        <f>D568*F568</f>
        <v>1100</v>
      </c>
      <c r="H568" s="174">
        <f>G568*12</f>
        <v>13200</v>
      </c>
      <c r="I568" s="156"/>
      <c r="J568" s="156"/>
      <c r="K568" s="156"/>
      <c r="L568" s="156"/>
      <c r="M568" s="156"/>
      <c r="N568" s="155"/>
    </row>
    <row r="569" spans="1:18" s="115" customFormat="1" ht="15.75" x14ac:dyDescent="0.25">
      <c r="A569" s="156"/>
      <c r="B569" s="168"/>
      <c r="C569" s="167" t="s">
        <v>3</v>
      </c>
      <c r="D569" s="166">
        <v>1</v>
      </c>
      <c r="E569" s="165">
        <v>0.85</v>
      </c>
      <c r="F569" s="164">
        <f>E569*1000</f>
        <v>850</v>
      </c>
      <c r="G569" s="164">
        <f>D569*F569</f>
        <v>850</v>
      </c>
      <c r="H569" s="164">
        <f>G569*12</f>
        <v>10200</v>
      </c>
      <c r="I569" s="163">
        <v>1</v>
      </c>
      <c r="J569" s="163"/>
      <c r="K569" s="163"/>
      <c r="L569" s="163"/>
      <c r="M569" s="163"/>
      <c r="N569" s="162"/>
    </row>
    <row r="570" spans="1:18" s="115" customFormat="1" ht="15.75" x14ac:dyDescent="0.25">
      <c r="A570" s="156"/>
      <c r="B570" s="168"/>
      <c r="C570" s="167" t="s">
        <v>4</v>
      </c>
      <c r="D570" s="166">
        <v>3</v>
      </c>
      <c r="E570" s="165">
        <v>0.75</v>
      </c>
      <c r="F570" s="164">
        <f>E570*1000</f>
        <v>750</v>
      </c>
      <c r="G570" s="164">
        <f>D570*F570</f>
        <v>2250</v>
      </c>
      <c r="H570" s="164">
        <f>G570*12</f>
        <v>27000</v>
      </c>
      <c r="I570" s="163">
        <v>1</v>
      </c>
      <c r="J570" s="163">
        <v>2</v>
      </c>
      <c r="K570" s="163"/>
      <c r="L570" s="163"/>
      <c r="M570" s="163"/>
      <c r="N570" s="162"/>
    </row>
    <row r="571" spans="1:18" s="9" customFormat="1" hidden="1" x14ac:dyDescent="0.25">
      <c r="A571" s="169" t="s">
        <v>224</v>
      </c>
      <c r="B571" s="178"/>
      <c r="C571" s="177" t="s">
        <v>10</v>
      </c>
      <c r="D571" s="176">
        <f>SUM(I571:N571)</f>
        <v>0</v>
      </c>
      <c r="E571" s="175">
        <v>0.65</v>
      </c>
      <c r="F571" s="174">
        <f>E571*1000</f>
        <v>650</v>
      </c>
      <c r="G571" s="174">
        <f>D571*F571</f>
        <v>0</v>
      </c>
      <c r="H571" s="174">
        <f>G571*12</f>
        <v>0</v>
      </c>
      <c r="I571" s="184"/>
      <c r="J571" s="184"/>
      <c r="K571" s="184"/>
      <c r="L571" s="184"/>
      <c r="M571" s="184"/>
      <c r="N571" s="155"/>
      <c r="O571" s="9">
        <v>1</v>
      </c>
    </row>
    <row r="572" spans="1:18" s="9" customFormat="1" hidden="1" x14ac:dyDescent="0.25">
      <c r="A572" s="169" t="s">
        <v>224</v>
      </c>
      <c r="B572" s="178"/>
      <c r="C572" s="177" t="s">
        <v>14</v>
      </c>
      <c r="D572" s="176">
        <v>0</v>
      </c>
      <c r="E572" s="175">
        <v>0.8</v>
      </c>
      <c r="F572" s="174">
        <f>E572*1000</f>
        <v>800</v>
      </c>
      <c r="G572" s="174">
        <f>D572*F572</f>
        <v>0</v>
      </c>
      <c r="H572" s="174">
        <f>G572*12</f>
        <v>0</v>
      </c>
      <c r="I572" s="184"/>
      <c r="J572" s="184"/>
      <c r="K572" s="184"/>
      <c r="L572" s="184"/>
      <c r="M572" s="184"/>
      <c r="N572" s="155"/>
    </row>
    <row r="573" spans="1:18" s="114" customFormat="1" ht="15.75" x14ac:dyDescent="0.25">
      <c r="A573" s="161"/>
      <c r="B573" s="182">
        <v>4</v>
      </c>
      <c r="C573" s="181" t="s">
        <v>137</v>
      </c>
      <c r="D573" s="180">
        <f>SUM(D574:D579)</f>
        <v>7</v>
      </c>
      <c r="E573" s="180"/>
      <c r="F573" s="174"/>
      <c r="G573" s="179">
        <f>SUM(G574:G579)</f>
        <v>6100</v>
      </c>
      <c r="H573" s="179">
        <f>SUM(H574:H579)</f>
        <v>73200</v>
      </c>
      <c r="I573" s="156"/>
      <c r="J573" s="156"/>
      <c r="K573" s="156"/>
      <c r="L573" s="156"/>
      <c r="M573" s="156"/>
      <c r="N573" s="155"/>
    </row>
    <row r="574" spans="1:18" s="115" customFormat="1" ht="15.75" x14ac:dyDescent="0.25">
      <c r="A574" s="156"/>
      <c r="B574" s="178"/>
      <c r="C574" s="177" t="s">
        <v>88</v>
      </c>
      <c r="D574" s="176">
        <v>1</v>
      </c>
      <c r="E574" s="175">
        <v>1.1000000000000001</v>
      </c>
      <c r="F574" s="174">
        <f t="shared" ref="F574:F579" si="121">E574*1000</f>
        <v>1100</v>
      </c>
      <c r="G574" s="174">
        <f>D574*F574</f>
        <v>1100</v>
      </c>
      <c r="H574" s="174">
        <f t="shared" ref="H574:H579" si="122">G574*12</f>
        <v>13200</v>
      </c>
      <c r="I574" s="156"/>
      <c r="J574" s="156"/>
      <c r="K574" s="156"/>
      <c r="L574" s="156"/>
      <c r="M574" s="156"/>
      <c r="N574" s="155"/>
      <c r="Q574" s="115">
        <v>1</v>
      </c>
    </row>
    <row r="575" spans="1:18" s="115" customFormat="1" ht="15.75" x14ac:dyDescent="0.25">
      <c r="A575" s="156"/>
      <c r="B575" s="178"/>
      <c r="C575" s="177" t="s">
        <v>3</v>
      </c>
      <c r="D575" s="176">
        <f>SUM(I575:N575)</f>
        <v>1</v>
      </c>
      <c r="E575" s="175">
        <v>0.85</v>
      </c>
      <c r="F575" s="174">
        <f t="shared" si="121"/>
        <v>850</v>
      </c>
      <c r="G575" s="174">
        <f>D575*F575</f>
        <v>850</v>
      </c>
      <c r="H575" s="174">
        <f t="shared" si="122"/>
        <v>10200</v>
      </c>
      <c r="I575" s="156">
        <v>1</v>
      </c>
      <c r="J575" s="156"/>
      <c r="K575" s="156"/>
      <c r="L575" s="156"/>
      <c r="M575" s="156"/>
      <c r="N575" s="155"/>
    </row>
    <row r="576" spans="1:18" s="115" customFormat="1" ht="15.75" x14ac:dyDescent="0.25">
      <c r="A576" s="156"/>
      <c r="B576" s="178"/>
      <c r="C576" s="177" t="s">
        <v>4</v>
      </c>
      <c r="D576" s="176">
        <f>SUM(I576:N576)</f>
        <v>3</v>
      </c>
      <c r="E576" s="175">
        <v>0.75</v>
      </c>
      <c r="F576" s="174">
        <f t="shared" si="121"/>
        <v>750</v>
      </c>
      <c r="G576" s="174">
        <f>D576*F576</f>
        <v>2250</v>
      </c>
      <c r="H576" s="174">
        <f t="shared" si="122"/>
        <v>27000</v>
      </c>
      <c r="I576" s="156">
        <v>1</v>
      </c>
      <c r="J576" s="156">
        <v>2</v>
      </c>
      <c r="K576" s="156"/>
      <c r="L576" s="156"/>
      <c r="M576" s="156"/>
      <c r="N576" s="155"/>
      <c r="R576" s="115">
        <v>2</v>
      </c>
    </row>
    <row r="577" spans="1:18" s="115" customFormat="1" ht="15.75" hidden="1" x14ac:dyDescent="0.25">
      <c r="A577" s="169" t="s">
        <v>224</v>
      </c>
      <c r="B577" s="178"/>
      <c r="C577" s="177" t="s">
        <v>10</v>
      </c>
      <c r="D577" s="176">
        <f>SUM(I577:N577)</f>
        <v>0</v>
      </c>
      <c r="E577" s="175">
        <v>0.65</v>
      </c>
      <c r="F577" s="174">
        <f t="shared" si="121"/>
        <v>650</v>
      </c>
      <c r="G577" s="174">
        <f>D577*F577</f>
        <v>0</v>
      </c>
      <c r="H577" s="174">
        <f t="shared" si="122"/>
        <v>0</v>
      </c>
      <c r="I577" s="156"/>
      <c r="J577" s="156"/>
      <c r="K577" s="156"/>
      <c r="L577" s="156"/>
      <c r="M577" s="156"/>
      <c r="N577" s="155"/>
      <c r="O577" s="115">
        <v>2</v>
      </c>
    </row>
    <row r="578" spans="1:18" s="115" customFormat="1" ht="15.75" x14ac:dyDescent="0.25">
      <c r="A578" s="156"/>
      <c r="B578" s="178"/>
      <c r="C578" s="177" t="s">
        <v>14</v>
      </c>
      <c r="D578" s="176">
        <v>1</v>
      </c>
      <c r="E578" s="175">
        <v>0.8</v>
      </c>
      <c r="F578" s="174">
        <f t="shared" si="121"/>
        <v>800</v>
      </c>
      <c r="G578" s="174">
        <f>D578*F578</f>
        <v>800</v>
      </c>
      <c r="H578" s="174">
        <f t="shared" si="122"/>
        <v>9600</v>
      </c>
      <c r="I578" s="156"/>
      <c r="J578" s="156"/>
      <c r="K578" s="156"/>
      <c r="L578" s="156"/>
      <c r="M578" s="156"/>
      <c r="N578" s="155"/>
      <c r="R578" s="115">
        <v>1</v>
      </c>
    </row>
    <row r="579" spans="1:18" s="115" customFormat="1" ht="15.75" x14ac:dyDescent="0.25">
      <c r="A579" s="169" t="s">
        <v>226</v>
      </c>
      <c r="B579" s="178"/>
      <c r="C579" s="177" t="s">
        <v>225</v>
      </c>
      <c r="D579" s="176">
        <v>1</v>
      </c>
      <c r="E579" s="175">
        <v>1.1000000000000001</v>
      </c>
      <c r="F579" s="174">
        <f t="shared" si="121"/>
        <v>1100</v>
      </c>
      <c r="G579" s="174">
        <f>F579*D579</f>
        <v>1100</v>
      </c>
      <c r="H579" s="174">
        <f t="shared" si="122"/>
        <v>13200</v>
      </c>
      <c r="I579" s="156"/>
      <c r="J579" s="156"/>
      <c r="K579" s="156"/>
      <c r="L579" s="156"/>
      <c r="M579" s="156"/>
      <c r="N579" s="155"/>
    </row>
    <row r="580" spans="1:18" s="114" customFormat="1" ht="29.25" customHeight="1" x14ac:dyDescent="0.25">
      <c r="A580" s="161"/>
      <c r="B580" s="171" t="s">
        <v>203</v>
      </c>
      <c r="C580" s="172" t="s">
        <v>138</v>
      </c>
      <c r="D580" s="171">
        <f>SUM(D581:D593)</f>
        <v>29</v>
      </c>
      <c r="E580" s="171"/>
      <c r="F580" s="170"/>
      <c r="G580" s="170">
        <f>SUM(G581:G593)</f>
        <v>25400</v>
      </c>
      <c r="H580" s="170">
        <f>SUM(H581:H593)</f>
        <v>304800</v>
      </c>
      <c r="I580" s="156"/>
      <c r="J580" s="156"/>
      <c r="K580" s="156"/>
      <c r="L580" s="156"/>
      <c r="M580" s="156"/>
      <c r="N580" s="155"/>
    </row>
    <row r="581" spans="1:18" s="115" customFormat="1" ht="15.75" x14ac:dyDescent="0.25">
      <c r="A581" s="156"/>
      <c r="B581" s="178"/>
      <c r="C581" s="177" t="s">
        <v>83</v>
      </c>
      <c r="D581" s="176">
        <v>1</v>
      </c>
      <c r="E581" s="175">
        <v>1.8</v>
      </c>
      <c r="F581" s="174">
        <f>E581*1000</f>
        <v>1800</v>
      </c>
      <c r="G581" s="174">
        <f t="shared" ref="G581:G589" si="123">D581*F581</f>
        <v>1800</v>
      </c>
      <c r="H581" s="174">
        <f t="shared" ref="H581:H593" si="124">G581*12</f>
        <v>21600</v>
      </c>
      <c r="I581" s="156"/>
      <c r="J581" s="156"/>
      <c r="K581" s="156"/>
      <c r="L581" s="156"/>
      <c r="M581" s="156"/>
      <c r="N581" s="155"/>
    </row>
    <row r="582" spans="1:18" s="9" customFormat="1" x14ac:dyDescent="0.25">
      <c r="A582" s="169" t="s">
        <v>226</v>
      </c>
      <c r="B582" s="178"/>
      <c r="C582" s="177" t="s">
        <v>230</v>
      </c>
      <c r="D582" s="176">
        <v>1</v>
      </c>
      <c r="E582" s="175">
        <v>1.3</v>
      </c>
      <c r="F582" s="174">
        <v>1300</v>
      </c>
      <c r="G582" s="174">
        <f t="shared" si="123"/>
        <v>1300</v>
      </c>
      <c r="H582" s="174">
        <f t="shared" si="124"/>
        <v>15600</v>
      </c>
      <c r="I582" s="184"/>
      <c r="J582" s="184"/>
      <c r="K582" s="184"/>
      <c r="L582" s="184"/>
      <c r="M582" s="184"/>
      <c r="N582" s="155"/>
      <c r="O582" s="9">
        <v>1</v>
      </c>
      <c r="P582" s="9">
        <v>3</v>
      </c>
    </row>
    <row r="583" spans="1:18" s="115" customFormat="1" ht="15.75" x14ac:dyDescent="0.25">
      <c r="A583" s="156"/>
      <c r="B583" s="178"/>
      <c r="C583" s="190" t="s">
        <v>84</v>
      </c>
      <c r="D583" s="176">
        <v>1</v>
      </c>
      <c r="E583" s="175">
        <v>0.85</v>
      </c>
      <c r="F583" s="174">
        <f>E583*1000</f>
        <v>850</v>
      </c>
      <c r="G583" s="174">
        <f t="shared" si="123"/>
        <v>850</v>
      </c>
      <c r="H583" s="174">
        <f t="shared" si="124"/>
        <v>10200</v>
      </c>
      <c r="I583" s="156"/>
      <c r="J583" s="156"/>
      <c r="K583" s="156"/>
      <c r="L583" s="156"/>
      <c r="M583" s="156"/>
      <c r="N583" s="155"/>
    </row>
    <row r="584" spans="1:18" s="115" customFormat="1" ht="15.75" x14ac:dyDescent="0.25">
      <c r="A584" s="156"/>
      <c r="B584" s="178"/>
      <c r="C584" s="177" t="s">
        <v>13</v>
      </c>
      <c r="D584" s="176">
        <f>1+1</f>
        <v>2</v>
      </c>
      <c r="E584" s="175">
        <v>0.8</v>
      </c>
      <c r="F584" s="174">
        <f>E584*1000</f>
        <v>800</v>
      </c>
      <c r="G584" s="174">
        <f t="shared" si="123"/>
        <v>1600</v>
      </c>
      <c r="H584" s="174">
        <f t="shared" si="124"/>
        <v>19200</v>
      </c>
      <c r="I584" s="156"/>
      <c r="J584" s="156"/>
      <c r="K584" s="156"/>
      <c r="L584" s="156"/>
      <c r="M584" s="156"/>
      <c r="N584" s="155"/>
      <c r="R584" s="115">
        <v>1</v>
      </c>
    </row>
    <row r="585" spans="1:18" s="9" customFormat="1" hidden="1" x14ac:dyDescent="0.25">
      <c r="A585" s="169" t="s">
        <v>224</v>
      </c>
      <c r="B585" s="178"/>
      <c r="C585" s="190" t="s">
        <v>101</v>
      </c>
      <c r="D585" s="176">
        <v>0</v>
      </c>
      <c r="E585" s="175">
        <v>0.8</v>
      </c>
      <c r="F585" s="174">
        <v>800</v>
      </c>
      <c r="G585" s="174">
        <f t="shared" si="123"/>
        <v>0</v>
      </c>
      <c r="H585" s="174">
        <f t="shared" si="124"/>
        <v>0</v>
      </c>
      <c r="I585" s="184"/>
      <c r="J585" s="184"/>
      <c r="K585" s="184"/>
      <c r="L585" s="184"/>
      <c r="M585" s="184"/>
      <c r="N585" s="155"/>
      <c r="O585" s="9">
        <v>1</v>
      </c>
    </row>
    <row r="586" spans="1:18" s="115" customFormat="1" ht="15.75" x14ac:dyDescent="0.25">
      <c r="A586" s="156"/>
      <c r="B586" s="178"/>
      <c r="C586" s="190" t="s">
        <v>102</v>
      </c>
      <c r="D586" s="176">
        <v>1</v>
      </c>
      <c r="E586" s="175">
        <v>0.9</v>
      </c>
      <c r="F586" s="174">
        <f t="shared" ref="F586:F593" si="125">E586*1000</f>
        <v>900</v>
      </c>
      <c r="G586" s="174">
        <f t="shared" si="123"/>
        <v>900</v>
      </c>
      <c r="H586" s="174">
        <f t="shared" si="124"/>
        <v>10800</v>
      </c>
      <c r="I586" s="156"/>
      <c r="J586" s="156"/>
      <c r="K586" s="156"/>
      <c r="L586" s="156"/>
      <c r="M586" s="156"/>
      <c r="N586" s="155"/>
    </row>
    <row r="587" spans="1:18" s="115" customFormat="1" ht="15.75" x14ac:dyDescent="0.25">
      <c r="A587" s="156"/>
      <c r="B587" s="178"/>
      <c r="C587" s="177" t="s">
        <v>3</v>
      </c>
      <c r="D587" s="176">
        <f>SUM(I587:N587)</f>
        <v>3</v>
      </c>
      <c r="E587" s="175">
        <v>0.85</v>
      </c>
      <c r="F587" s="174">
        <f t="shared" si="125"/>
        <v>850</v>
      </c>
      <c r="G587" s="174">
        <f t="shared" si="123"/>
        <v>2550</v>
      </c>
      <c r="H587" s="174">
        <f t="shared" si="124"/>
        <v>30600</v>
      </c>
      <c r="I587" s="156">
        <v>1</v>
      </c>
      <c r="J587" s="156">
        <v>1</v>
      </c>
      <c r="K587" s="156">
        <v>1</v>
      </c>
      <c r="L587" s="156"/>
      <c r="M587" s="156"/>
      <c r="N587" s="155"/>
      <c r="O587" s="115">
        <v>1</v>
      </c>
    </row>
    <row r="588" spans="1:18" s="115" customFormat="1" ht="15.75" x14ac:dyDescent="0.25">
      <c r="A588" s="156"/>
      <c r="B588" s="178"/>
      <c r="C588" s="177" t="s">
        <v>89</v>
      </c>
      <c r="D588" s="176">
        <f>SUM(I588:N588)</f>
        <v>5</v>
      </c>
      <c r="E588" s="175">
        <v>0.75</v>
      </c>
      <c r="F588" s="174">
        <f t="shared" si="125"/>
        <v>750</v>
      </c>
      <c r="G588" s="174">
        <f t="shared" si="123"/>
        <v>3750</v>
      </c>
      <c r="H588" s="174">
        <f t="shared" si="124"/>
        <v>45000</v>
      </c>
      <c r="I588" s="156">
        <v>2</v>
      </c>
      <c r="J588" s="156">
        <v>2</v>
      </c>
      <c r="K588" s="156">
        <v>1</v>
      </c>
      <c r="L588" s="156"/>
      <c r="M588" s="156"/>
      <c r="N588" s="155"/>
      <c r="O588" s="115">
        <v>1</v>
      </c>
    </row>
    <row r="589" spans="1:18" s="115" customFormat="1" ht="15.75" x14ac:dyDescent="0.25">
      <c r="A589" s="156"/>
      <c r="B589" s="178"/>
      <c r="C589" s="177" t="s">
        <v>10</v>
      </c>
      <c r="D589" s="176">
        <f>SUM(I589:N589)</f>
        <v>7</v>
      </c>
      <c r="E589" s="175">
        <v>0.65</v>
      </c>
      <c r="F589" s="174">
        <f t="shared" si="125"/>
        <v>650</v>
      </c>
      <c r="G589" s="174">
        <f t="shared" si="123"/>
        <v>4550</v>
      </c>
      <c r="H589" s="174">
        <f t="shared" si="124"/>
        <v>54600</v>
      </c>
      <c r="I589" s="156">
        <v>1</v>
      </c>
      <c r="J589" s="156">
        <v>1</v>
      </c>
      <c r="K589" s="156"/>
      <c r="L589" s="156">
        <v>2</v>
      </c>
      <c r="M589" s="156">
        <v>2</v>
      </c>
      <c r="N589" s="155">
        <v>1</v>
      </c>
      <c r="O589" s="115">
        <v>4</v>
      </c>
    </row>
    <row r="590" spans="1:18" s="115" customFormat="1" ht="15.75" x14ac:dyDescent="0.25">
      <c r="A590" s="169" t="s">
        <v>226</v>
      </c>
      <c r="B590" s="178"/>
      <c r="C590" s="177" t="s">
        <v>229</v>
      </c>
      <c r="D590" s="176">
        <v>1</v>
      </c>
      <c r="E590" s="175">
        <v>0.5</v>
      </c>
      <c r="F590" s="174">
        <f t="shared" si="125"/>
        <v>500</v>
      </c>
      <c r="G590" s="174">
        <f>F590*D590</f>
        <v>500</v>
      </c>
      <c r="H590" s="174">
        <f t="shared" si="124"/>
        <v>6000</v>
      </c>
      <c r="I590" s="156"/>
      <c r="J590" s="156"/>
      <c r="K590" s="156"/>
      <c r="L590" s="156"/>
      <c r="M590" s="156"/>
      <c r="N590" s="155"/>
    </row>
    <row r="591" spans="1:18" s="115" customFormat="1" ht="15.75" x14ac:dyDescent="0.25">
      <c r="A591" s="169" t="s">
        <v>226</v>
      </c>
      <c r="B591" s="178"/>
      <c r="C591" s="177" t="s">
        <v>228</v>
      </c>
      <c r="D591" s="176">
        <v>1</v>
      </c>
      <c r="E591" s="175">
        <v>1.3</v>
      </c>
      <c r="F591" s="174">
        <f t="shared" si="125"/>
        <v>1300</v>
      </c>
      <c r="G591" s="174">
        <f>F591*D591</f>
        <v>1300</v>
      </c>
      <c r="H591" s="174">
        <f t="shared" si="124"/>
        <v>15600</v>
      </c>
      <c r="I591" s="156"/>
      <c r="J591" s="156"/>
      <c r="K591" s="156"/>
      <c r="L591" s="156"/>
      <c r="M591" s="156"/>
      <c r="N591" s="155"/>
    </row>
    <row r="592" spans="1:18" s="115" customFormat="1" ht="15.75" x14ac:dyDescent="0.25">
      <c r="A592" s="169" t="s">
        <v>226</v>
      </c>
      <c r="B592" s="178"/>
      <c r="C592" s="177" t="s">
        <v>225</v>
      </c>
      <c r="D592" s="176">
        <v>5</v>
      </c>
      <c r="E592" s="175">
        <v>1.1000000000000001</v>
      </c>
      <c r="F592" s="174">
        <f t="shared" si="125"/>
        <v>1100</v>
      </c>
      <c r="G592" s="174">
        <f>F592*D592</f>
        <v>5500</v>
      </c>
      <c r="H592" s="174">
        <f t="shared" si="124"/>
        <v>66000</v>
      </c>
      <c r="I592" s="156"/>
      <c r="J592" s="156"/>
      <c r="K592" s="156"/>
      <c r="L592" s="156"/>
      <c r="M592" s="156"/>
      <c r="N592" s="155"/>
    </row>
    <row r="593" spans="1:18" s="115" customFormat="1" ht="15.75" x14ac:dyDescent="0.25">
      <c r="A593" s="169" t="s">
        <v>226</v>
      </c>
      <c r="B593" s="178"/>
      <c r="C593" s="177" t="s">
        <v>227</v>
      </c>
      <c r="D593" s="176">
        <v>1</v>
      </c>
      <c r="E593" s="175">
        <v>0.8</v>
      </c>
      <c r="F593" s="174">
        <f t="shared" si="125"/>
        <v>800</v>
      </c>
      <c r="G593" s="174">
        <f>F593*D593</f>
        <v>800</v>
      </c>
      <c r="H593" s="174">
        <f t="shared" si="124"/>
        <v>9600</v>
      </c>
      <c r="I593" s="156"/>
      <c r="J593" s="156"/>
      <c r="K593" s="156"/>
      <c r="L593" s="156"/>
      <c r="M593" s="156"/>
      <c r="N593" s="155"/>
    </row>
    <row r="594" spans="1:18" s="114" customFormat="1" ht="15.75" x14ac:dyDescent="0.25">
      <c r="A594" s="161"/>
      <c r="B594" s="182">
        <v>1</v>
      </c>
      <c r="C594" s="181" t="s">
        <v>139</v>
      </c>
      <c r="D594" s="180">
        <f>SUM(D595:D600)</f>
        <v>11</v>
      </c>
      <c r="E594" s="180"/>
      <c r="F594" s="174"/>
      <c r="G594" s="179">
        <f>SUM(G595:G600)</f>
        <v>9700</v>
      </c>
      <c r="H594" s="179">
        <f>SUM(H595:H600)</f>
        <v>116400</v>
      </c>
      <c r="I594" s="156"/>
      <c r="J594" s="156"/>
      <c r="K594" s="156"/>
      <c r="L594" s="156"/>
      <c r="M594" s="156"/>
      <c r="N594" s="155"/>
    </row>
    <row r="595" spans="1:18" s="115" customFormat="1" ht="15.75" x14ac:dyDescent="0.25">
      <c r="A595" s="156"/>
      <c r="B595" s="178"/>
      <c r="C595" s="177" t="s">
        <v>88</v>
      </c>
      <c r="D595" s="176">
        <v>1</v>
      </c>
      <c r="E595" s="175">
        <v>1.1000000000000001</v>
      </c>
      <c r="F595" s="174">
        <f t="shared" ref="F595:F600" si="126">E595*1000</f>
        <v>1100</v>
      </c>
      <c r="G595" s="174">
        <f>D595*F595</f>
        <v>1100</v>
      </c>
      <c r="H595" s="174">
        <f t="shared" ref="H595:H600" si="127">G595*12</f>
        <v>13200</v>
      </c>
      <c r="I595" s="156"/>
      <c r="J595" s="156"/>
      <c r="K595" s="156"/>
      <c r="L595" s="156"/>
      <c r="M595" s="156"/>
      <c r="N595" s="155"/>
      <c r="Q595" s="115">
        <v>1</v>
      </c>
    </row>
    <row r="596" spans="1:18" s="115" customFormat="1" ht="15.75" x14ac:dyDescent="0.25">
      <c r="A596" s="156"/>
      <c r="B596" s="178"/>
      <c r="C596" s="177" t="s">
        <v>3</v>
      </c>
      <c r="D596" s="176">
        <f>SUM(I596:N596)</f>
        <v>2</v>
      </c>
      <c r="E596" s="175">
        <v>0.85</v>
      </c>
      <c r="F596" s="174">
        <f t="shared" si="126"/>
        <v>850</v>
      </c>
      <c r="G596" s="174">
        <f>D596*F596</f>
        <v>1700</v>
      </c>
      <c r="H596" s="174">
        <f t="shared" si="127"/>
        <v>20400</v>
      </c>
      <c r="I596" s="156">
        <v>1</v>
      </c>
      <c r="J596" s="156">
        <v>1</v>
      </c>
      <c r="K596" s="156"/>
      <c r="L596" s="156"/>
      <c r="M596" s="156"/>
      <c r="N596" s="155"/>
    </row>
    <row r="597" spans="1:18" s="115" customFormat="1" ht="15.75" x14ac:dyDescent="0.25">
      <c r="A597" s="156"/>
      <c r="B597" s="178"/>
      <c r="C597" s="177" t="s">
        <v>4</v>
      </c>
      <c r="D597" s="176">
        <f>SUM(I597:N597)</f>
        <v>2</v>
      </c>
      <c r="E597" s="175">
        <v>0.75</v>
      </c>
      <c r="F597" s="174">
        <f t="shared" si="126"/>
        <v>750</v>
      </c>
      <c r="G597" s="174">
        <f>D597*F597</f>
        <v>1500</v>
      </c>
      <c r="H597" s="174">
        <f t="shared" si="127"/>
        <v>18000</v>
      </c>
      <c r="I597" s="156">
        <v>1</v>
      </c>
      <c r="J597" s="156">
        <v>1</v>
      </c>
      <c r="K597" s="156"/>
      <c r="L597" s="156"/>
      <c r="M597" s="156"/>
      <c r="N597" s="155"/>
      <c r="O597" s="115">
        <v>2</v>
      </c>
    </row>
    <row r="598" spans="1:18" s="115" customFormat="1" ht="15.75" x14ac:dyDescent="0.25">
      <c r="A598" s="156"/>
      <c r="B598" s="178"/>
      <c r="C598" s="177" t="s">
        <v>10</v>
      </c>
      <c r="D598" s="176">
        <f>SUM(I598:N598)</f>
        <v>2</v>
      </c>
      <c r="E598" s="175">
        <v>0.65</v>
      </c>
      <c r="F598" s="174">
        <f t="shared" si="126"/>
        <v>650</v>
      </c>
      <c r="G598" s="174">
        <f>D598*F598</f>
        <v>1300</v>
      </c>
      <c r="H598" s="174">
        <f t="shared" si="127"/>
        <v>15600</v>
      </c>
      <c r="I598" s="156">
        <v>1</v>
      </c>
      <c r="J598" s="156">
        <v>1</v>
      </c>
      <c r="K598" s="156"/>
      <c r="L598" s="156"/>
      <c r="M598" s="156"/>
      <c r="N598" s="155"/>
      <c r="O598" s="115">
        <v>1</v>
      </c>
    </row>
    <row r="599" spans="1:18" s="115" customFormat="1" ht="15.75" x14ac:dyDescent="0.25">
      <c r="A599" s="156"/>
      <c r="B599" s="178"/>
      <c r="C599" s="177" t="s">
        <v>14</v>
      </c>
      <c r="D599" s="176">
        <v>1</v>
      </c>
      <c r="E599" s="175">
        <v>0.8</v>
      </c>
      <c r="F599" s="174">
        <f t="shared" si="126"/>
        <v>800</v>
      </c>
      <c r="G599" s="174">
        <f>D599*F599</f>
        <v>800</v>
      </c>
      <c r="H599" s="174">
        <f t="shared" si="127"/>
        <v>9600</v>
      </c>
      <c r="I599" s="156"/>
      <c r="J599" s="156"/>
      <c r="K599" s="156"/>
      <c r="L599" s="156"/>
      <c r="M599" s="156"/>
      <c r="N599" s="155"/>
      <c r="R599" s="115">
        <v>1</v>
      </c>
    </row>
    <row r="600" spans="1:18" s="115" customFormat="1" ht="15.75" x14ac:dyDescent="0.25">
      <c r="A600" s="169" t="s">
        <v>226</v>
      </c>
      <c r="B600" s="178"/>
      <c r="C600" s="177" t="s">
        <v>225</v>
      </c>
      <c r="D600" s="176">
        <v>3</v>
      </c>
      <c r="E600" s="175">
        <v>1.1000000000000001</v>
      </c>
      <c r="F600" s="174">
        <f t="shared" si="126"/>
        <v>1100</v>
      </c>
      <c r="G600" s="174">
        <f>F600*D600</f>
        <v>3300</v>
      </c>
      <c r="H600" s="174">
        <f t="shared" si="127"/>
        <v>39600</v>
      </c>
      <c r="I600" s="156"/>
      <c r="J600" s="156"/>
      <c r="K600" s="156"/>
      <c r="L600" s="156"/>
      <c r="M600" s="156"/>
      <c r="N600" s="155"/>
    </row>
    <row r="601" spans="1:18" s="114" customFormat="1" ht="15.75" x14ac:dyDescent="0.25">
      <c r="A601" s="161"/>
      <c r="B601" s="182">
        <v>2</v>
      </c>
      <c r="C601" s="181" t="s">
        <v>140</v>
      </c>
      <c r="D601" s="180">
        <f>SUM(D602:D607)</f>
        <v>8</v>
      </c>
      <c r="E601" s="180"/>
      <c r="F601" s="174"/>
      <c r="G601" s="179">
        <f>SUM(G602:G607)</f>
        <v>7150</v>
      </c>
      <c r="H601" s="179">
        <f>SUM(H602:H607)</f>
        <v>85800</v>
      </c>
      <c r="I601" s="156"/>
      <c r="J601" s="156"/>
      <c r="K601" s="156"/>
      <c r="L601" s="156"/>
      <c r="M601" s="156"/>
      <c r="N601" s="155"/>
    </row>
    <row r="602" spans="1:18" s="115" customFormat="1" ht="15.75" x14ac:dyDescent="0.25">
      <c r="A602" s="156"/>
      <c r="B602" s="178"/>
      <c r="C602" s="177" t="s">
        <v>88</v>
      </c>
      <c r="D602" s="176">
        <v>1</v>
      </c>
      <c r="E602" s="175">
        <v>1.1000000000000001</v>
      </c>
      <c r="F602" s="174">
        <f t="shared" ref="F602:F607" si="128">E602*1000</f>
        <v>1100</v>
      </c>
      <c r="G602" s="174">
        <f>D602*F602</f>
        <v>1100</v>
      </c>
      <c r="H602" s="174">
        <f t="shared" ref="H602:H607" si="129">G602*12</f>
        <v>13200</v>
      </c>
      <c r="I602" s="156"/>
      <c r="J602" s="156"/>
      <c r="K602" s="156"/>
      <c r="L602" s="156"/>
      <c r="M602" s="156"/>
      <c r="N602" s="155"/>
      <c r="Q602" s="115">
        <v>1</v>
      </c>
    </row>
    <row r="603" spans="1:18" s="115" customFormat="1" ht="15.75" x14ac:dyDescent="0.25">
      <c r="A603" s="156"/>
      <c r="B603" s="178"/>
      <c r="C603" s="177" t="s">
        <v>141</v>
      </c>
      <c r="D603" s="176">
        <f>SUM(I603:N603)</f>
        <v>2</v>
      </c>
      <c r="E603" s="175">
        <v>0.85</v>
      </c>
      <c r="F603" s="174">
        <f t="shared" si="128"/>
        <v>850</v>
      </c>
      <c r="G603" s="174">
        <f>D603*F603</f>
        <v>1700</v>
      </c>
      <c r="H603" s="174">
        <f t="shared" si="129"/>
        <v>20400</v>
      </c>
      <c r="I603" s="156">
        <v>1</v>
      </c>
      <c r="J603" s="156">
        <v>1</v>
      </c>
      <c r="K603" s="156"/>
      <c r="L603" s="156"/>
      <c r="M603" s="156"/>
      <c r="N603" s="155"/>
    </row>
    <row r="604" spans="1:18" s="115" customFormat="1" ht="15.75" x14ac:dyDescent="0.25">
      <c r="A604" s="156"/>
      <c r="B604" s="178"/>
      <c r="C604" s="177" t="s">
        <v>4</v>
      </c>
      <c r="D604" s="176">
        <f>SUM(I604:N604)</f>
        <v>2</v>
      </c>
      <c r="E604" s="175">
        <v>0.75</v>
      </c>
      <c r="F604" s="174">
        <f t="shared" si="128"/>
        <v>750</v>
      </c>
      <c r="G604" s="174">
        <f>D604*F604</f>
        <v>1500</v>
      </c>
      <c r="H604" s="174">
        <f t="shared" si="129"/>
        <v>18000</v>
      </c>
      <c r="I604" s="156">
        <v>1</v>
      </c>
      <c r="J604" s="156">
        <v>1</v>
      </c>
      <c r="K604" s="156"/>
      <c r="L604" s="156"/>
      <c r="M604" s="156"/>
      <c r="N604" s="155"/>
      <c r="R604" s="115">
        <v>1</v>
      </c>
    </row>
    <row r="605" spans="1:18" s="115" customFormat="1" ht="15.75" x14ac:dyDescent="0.25">
      <c r="A605" s="156"/>
      <c r="B605" s="178"/>
      <c r="C605" s="177" t="s">
        <v>10</v>
      </c>
      <c r="D605" s="176">
        <f>SUM(I605:N605)</f>
        <v>1</v>
      </c>
      <c r="E605" s="175">
        <v>0.65</v>
      </c>
      <c r="F605" s="174">
        <f t="shared" si="128"/>
        <v>650</v>
      </c>
      <c r="G605" s="174">
        <f>D605*F605</f>
        <v>650</v>
      </c>
      <c r="H605" s="174">
        <f t="shared" si="129"/>
        <v>7800</v>
      </c>
      <c r="I605" s="156"/>
      <c r="J605" s="156">
        <v>1</v>
      </c>
      <c r="K605" s="156"/>
      <c r="L605" s="156"/>
      <c r="M605" s="156"/>
      <c r="N605" s="155"/>
      <c r="O605" s="115">
        <v>3</v>
      </c>
    </row>
    <row r="606" spans="1:18" s="115" customFormat="1" ht="15.75" hidden="1" x14ac:dyDescent="0.25">
      <c r="A606" s="169" t="s">
        <v>224</v>
      </c>
      <c r="B606" s="178"/>
      <c r="C606" s="177" t="s">
        <v>14</v>
      </c>
      <c r="D606" s="176">
        <v>0</v>
      </c>
      <c r="E606" s="175">
        <v>0.8</v>
      </c>
      <c r="F606" s="174">
        <f t="shared" si="128"/>
        <v>800</v>
      </c>
      <c r="G606" s="174">
        <f>D606*F606</f>
        <v>0</v>
      </c>
      <c r="H606" s="174">
        <f t="shared" si="129"/>
        <v>0</v>
      </c>
      <c r="I606" s="156"/>
      <c r="J606" s="156"/>
      <c r="K606" s="156"/>
      <c r="L606" s="156"/>
      <c r="M606" s="156"/>
      <c r="N606" s="155"/>
      <c r="R606" s="115">
        <v>1</v>
      </c>
    </row>
    <row r="607" spans="1:18" s="115" customFormat="1" ht="15.75" x14ac:dyDescent="0.25">
      <c r="A607" s="169" t="s">
        <v>226</v>
      </c>
      <c r="B607" s="178"/>
      <c r="C607" s="177" t="s">
        <v>225</v>
      </c>
      <c r="D607" s="176">
        <v>2</v>
      </c>
      <c r="E607" s="175">
        <v>1.1000000000000001</v>
      </c>
      <c r="F607" s="174">
        <f t="shared" si="128"/>
        <v>1100</v>
      </c>
      <c r="G607" s="174">
        <f>F607*D607</f>
        <v>2200</v>
      </c>
      <c r="H607" s="174">
        <f t="shared" si="129"/>
        <v>26400</v>
      </c>
      <c r="I607" s="156"/>
      <c r="J607" s="156"/>
      <c r="K607" s="156"/>
      <c r="L607" s="156"/>
      <c r="M607" s="156"/>
      <c r="N607" s="155"/>
    </row>
    <row r="608" spans="1:18" s="114" customFormat="1" ht="15.75" x14ac:dyDescent="0.25">
      <c r="A608" s="161"/>
      <c r="B608" s="182">
        <v>3</v>
      </c>
      <c r="C608" s="181" t="s">
        <v>142</v>
      </c>
      <c r="D608" s="180">
        <f>SUM(D609:D611)</f>
        <v>2</v>
      </c>
      <c r="E608" s="180"/>
      <c r="F608" s="174"/>
      <c r="G608" s="179">
        <f>SUM(G609:G611)</f>
        <v>1600</v>
      </c>
      <c r="H608" s="179">
        <f>SUM(H609:H611)</f>
        <v>19200</v>
      </c>
      <c r="I608" s="156"/>
      <c r="J608" s="156"/>
      <c r="K608" s="156"/>
      <c r="L608" s="156"/>
      <c r="M608" s="156"/>
      <c r="N608" s="155"/>
    </row>
    <row r="609" spans="1:18" s="115" customFormat="1" ht="15.75" x14ac:dyDescent="0.25">
      <c r="A609" s="156"/>
      <c r="B609" s="168"/>
      <c r="C609" s="167" t="s">
        <v>3</v>
      </c>
      <c r="D609" s="166">
        <v>1</v>
      </c>
      <c r="E609" s="165">
        <v>0.85</v>
      </c>
      <c r="F609" s="164">
        <f>E609*1000</f>
        <v>850</v>
      </c>
      <c r="G609" s="164">
        <f>D609*F609</f>
        <v>850</v>
      </c>
      <c r="H609" s="164">
        <f>G609*12</f>
        <v>10200</v>
      </c>
      <c r="I609" s="163"/>
      <c r="J609" s="163"/>
      <c r="K609" s="163"/>
      <c r="L609" s="163"/>
      <c r="M609" s="163"/>
      <c r="N609" s="162"/>
    </row>
    <row r="610" spans="1:18" s="115" customFormat="1" ht="15.75" x14ac:dyDescent="0.25">
      <c r="A610" s="156"/>
      <c r="B610" s="168"/>
      <c r="C610" s="167" t="s">
        <v>4</v>
      </c>
      <c r="D610" s="166">
        <v>1</v>
      </c>
      <c r="E610" s="165">
        <v>0.75</v>
      </c>
      <c r="F610" s="164">
        <f>E610*1000</f>
        <v>750</v>
      </c>
      <c r="G610" s="164">
        <f>D610*F610</f>
        <v>750</v>
      </c>
      <c r="H610" s="164">
        <f>G610*12</f>
        <v>9000</v>
      </c>
      <c r="I610" s="163"/>
      <c r="J610" s="163"/>
      <c r="K610" s="163"/>
      <c r="L610" s="163"/>
      <c r="M610" s="163"/>
      <c r="N610" s="162"/>
    </row>
    <row r="611" spans="1:18" s="115" customFormat="1" ht="15.75" hidden="1" x14ac:dyDescent="0.25">
      <c r="A611" s="169" t="s">
        <v>224</v>
      </c>
      <c r="B611" s="168"/>
      <c r="C611" s="167" t="s">
        <v>14</v>
      </c>
      <c r="D611" s="166">
        <v>0</v>
      </c>
      <c r="E611" s="165">
        <v>0.8</v>
      </c>
      <c r="F611" s="164">
        <f>E611*1000</f>
        <v>800</v>
      </c>
      <c r="G611" s="164">
        <f>D611*F611</f>
        <v>0</v>
      </c>
      <c r="H611" s="164">
        <f>G611*12</f>
        <v>0</v>
      </c>
      <c r="I611" s="163"/>
      <c r="J611" s="163"/>
      <c r="K611" s="163"/>
      <c r="L611" s="163"/>
      <c r="M611" s="163"/>
      <c r="N611" s="162"/>
    </row>
    <row r="612" spans="1:18" s="114" customFormat="1" ht="15.75" x14ac:dyDescent="0.25">
      <c r="A612" s="161"/>
      <c r="B612" s="182">
        <v>4</v>
      </c>
      <c r="C612" s="181" t="s">
        <v>143</v>
      </c>
      <c r="D612" s="180">
        <f>SUM(D613:D618)</f>
        <v>10</v>
      </c>
      <c r="E612" s="180"/>
      <c r="F612" s="174"/>
      <c r="G612" s="179">
        <f>SUM(G613:G618)</f>
        <v>8600</v>
      </c>
      <c r="H612" s="179">
        <f>SUM(H613:H618)</f>
        <v>103200</v>
      </c>
      <c r="I612" s="156"/>
      <c r="J612" s="156"/>
      <c r="K612" s="156"/>
      <c r="L612" s="156"/>
      <c r="M612" s="156"/>
      <c r="N612" s="155"/>
    </row>
    <row r="613" spans="1:18" s="115" customFormat="1" ht="15.75" x14ac:dyDescent="0.25">
      <c r="A613" s="156"/>
      <c r="B613" s="178"/>
      <c r="C613" s="177" t="s">
        <v>88</v>
      </c>
      <c r="D613" s="176">
        <v>1</v>
      </c>
      <c r="E613" s="175">
        <v>1.1000000000000001</v>
      </c>
      <c r="F613" s="174">
        <f t="shared" ref="F613:F618" si="130">E613*1000</f>
        <v>1100</v>
      </c>
      <c r="G613" s="174">
        <f>D613*F613</f>
        <v>1100</v>
      </c>
      <c r="H613" s="174">
        <f t="shared" ref="H613:H618" si="131">G613*12</f>
        <v>13200</v>
      </c>
      <c r="I613" s="156"/>
      <c r="J613" s="156"/>
      <c r="K613" s="156"/>
      <c r="L613" s="156"/>
      <c r="M613" s="156"/>
      <c r="N613" s="155"/>
      <c r="Q613" s="115">
        <v>1</v>
      </c>
    </row>
    <row r="614" spans="1:18" s="115" customFormat="1" ht="15.75" x14ac:dyDescent="0.25">
      <c r="A614" s="156"/>
      <c r="B614" s="178"/>
      <c r="C614" s="177" t="s">
        <v>3</v>
      </c>
      <c r="D614" s="176">
        <f>SUM(I614:N614)</f>
        <v>2</v>
      </c>
      <c r="E614" s="175">
        <v>0.85</v>
      </c>
      <c r="F614" s="174">
        <f t="shared" si="130"/>
        <v>850</v>
      </c>
      <c r="G614" s="174">
        <f>D614*F614</f>
        <v>1700</v>
      </c>
      <c r="H614" s="174">
        <f t="shared" si="131"/>
        <v>20400</v>
      </c>
      <c r="I614" s="156">
        <v>1</v>
      </c>
      <c r="J614" s="156">
        <v>1</v>
      </c>
      <c r="K614" s="156"/>
      <c r="L614" s="156"/>
      <c r="M614" s="156"/>
      <c r="N614" s="155"/>
    </row>
    <row r="615" spans="1:18" s="115" customFormat="1" ht="15.75" x14ac:dyDescent="0.25">
      <c r="A615" s="156"/>
      <c r="B615" s="178"/>
      <c r="C615" s="177" t="s">
        <v>4</v>
      </c>
      <c r="D615" s="176">
        <f>SUM(I615:N615)</f>
        <v>2</v>
      </c>
      <c r="E615" s="175">
        <v>0.75</v>
      </c>
      <c r="F615" s="174">
        <f t="shared" si="130"/>
        <v>750</v>
      </c>
      <c r="G615" s="174">
        <f>D615*F615</f>
        <v>1500</v>
      </c>
      <c r="H615" s="174">
        <f t="shared" si="131"/>
        <v>18000</v>
      </c>
      <c r="I615" s="156">
        <v>1</v>
      </c>
      <c r="J615" s="156">
        <v>1</v>
      </c>
      <c r="K615" s="156"/>
      <c r="L615" s="156"/>
      <c r="M615" s="156"/>
      <c r="N615" s="155"/>
      <c r="O615" s="115">
        <v>2</v>
      </c>
    </row>
    <row r="616" spans="1:18" s="115" customFormat="1" ht="15.75" x14ac:dyDescent="0.25">
      <c r="A616" s="156"/>
      <c r="B616" s="178"/>
      <c r="C616" s="177" t="s">
        <v>10</v>
      </c>
      <c r="D616" s="176">
        <f>SUM(I616:N616)</f>
        <v>2</v>
      </c>
      <c r="E616" s="175">
        <v>0.65</v>
      </c>
      <c r="F616" s="174">
        <f t="shared" si="130"/>
        <v>650</v>
      </c>
      <c r="G616" s="174">
        <f>D616*F616</f>
        <v>1300</v>
      </c>
      <c r="H616" s="174">
        <f t="shared" si="131"/>
        <v>15600</v>
      </c>
      <c r="I616" s="156">
        <v>1</v>
      </c>
      <c r="J616" s="156">
        <v>1</v>
      </c>
      <c r="K616" s="156"/>
      <c r="L616" s="156"/>
      <c r="M616" s="156"/>
      <c r="N616" s="155"/>
      <c r="O616" s="115">
        <v>1</v>
      </c>
    </row>
    <row r="617" spans="1:18" s="115" customFormat="1" ht="15.75" x14ac:dyDescent="0.25">
      <c r="A617" s="169"/>
      <c r="B617" s="178"/>
      <c r="C617" s="177" t="s">
        <v>14</v>
      </c>
      <c r="D617" s="176">
        <v>1</v>
      </c>
      <c r="E617" s="175">
        <v>0.8</v>
      </c>
      <c r="F617" s="174">
        <f t="shared" si="130"/>
        <v>800</v>
      </c>
      <c r="G617" s="174">
        <f>D617*F617</f>
        <v>800</v>
      </c>
      <c r="H617" s="174">
        <f t="shared" si="131"/>
        <v>9600</v>
      </c>
      <c r="I617" s="156"/>
      <c r="J617" s="156"/>
      <c r="K617" s="156"/>
      <c r="L617" s="156"/>
      <c r="M617" s="156"/>
      <c r="N617" s="155"/>
      <c r="R617" s="115">
        <v>1</v>
      </c>
    </row>
    <row r="618" spans="1:18" s="115" customFormat="1" ht="15.75" x14ac:dyDescent="0.25">
      <c r="A618" s="169" t="s">
        <v>226</v>
      </c>
      <c r="B618" s="178"/>
      <c r="C618" s="177" t="s">
        <v>225</v>
      </c>
      <c r="D618" s="176">
        <v>2</v>
      </c>
      <c r="E618" s="175">
        <v>1.1000000000000001</v>
      </c>
      <c r="F618" s="174">
        <f t="shared" si="130"/>
        <v>1100</v>
      </c>
      <c r="G618" s="174">
        <f>F618*D618</f>
        <v>2200</v>
      </c>
      <c r="H618" s="174">
        <f t="shared" si="131"/>
        <v>26400</v>
      </c>
      <c r="I618" s="156"/>
      <c r="J618" s="156"/>
      <c r="K618" s="156"/>
      <c r="L618" s="156"/>
      <c r="M618" s="156"/>
      <c r="N618" s="155"/>
    </row>
    <row r="619" spans="1:18" s="114" customFormat="1" ht="15.75" x14ac:dyDescent="0.25">
      <c r="A619" s="161"/>
      <c r="B619" s="182">
        <v>5</v>
      </c>
      <c r="C619" s="181" t="s">
        <v>144</v>
      </c>
      <c r="D619" s="180">
        <f>SUM(D620:D624)</f>
        <v>7</v>
      </c>
      <c r="E619" s="180"/>
      <c r="F619" s="174"/>
      <c r="G619" s="179">
        <f>SUM(G620:G624)</f>
        <v>5500</v>
      </c>
      <c r="H619" s="179">
        <f>SUM(H620:H624)</f>
        <v>66000</v>
      </c>
      <c r="I619" s="156"/>
      <c r="J619" s="156"/>
      <c r="K619" s="156"/>
      <c r="L619" s="156"/>
      <c r="M619" s="156"/>
      <c r="N619" s="155"/>
    </row>
    <row r="620" spans="1:18" s="115" customFormat="1" ht="15.75" x14ac:dyDescent="0.25">
      <c r="A620" s="156"/>
      <c r="B620" s="168"/>
      <c r="C620" s="167" t="s">
        <v>88</v>
      </c>
      <c r="D620" s="166">
        <v>1</v>
      </c>
      <c r="E620" s="165">
        <v>1.1000000000000001</v>
      </c>
      <c r="F620" s="164">
        <f>E620*1000</f>
        <v>1100</v>
      </c>
      <c r="G620" s="164">
        <f>D620*F620</f>
        <v>1100</v>
      </c>
      <c r="H620" s="164">
        <f>G620*12</f>
        <v>13200</v>
      </c>
      <c r="I620" s="163"/>
      <c r="J620" s="163"/>
      <c r="K620" s="163"/>
      <c r="L620" s="163"/>
      <c r="M620" s="163"/>
      <c r="N620" s="162"/>
    </row>
    <row r="621" spans="1:18" s="115" customFormat="1" ht="15.75" x14ac:dyDescent="0.25">
      <c r="A621" s="156"/>
      <c r="B621" s="168"/>
      <c r="C621" s="167" t="s">
        <v>3</v>
      </c>
      <c r="D621" s="166">
        <v>1</v>
      </c>
      <c r="E621" s="165">
        <v>0.85</v>
      </c>
      <c r="F621" s="164">
        <f>E621*1000</f>
        <v>850</v>
      </c>
      <c r="G621" s="164">
        <f>D621*F621</f>
        <v>850</v>
      </c>
      <c r="H621" s="164">
        <f>G621*12</f>
        <v>10200</v>
      </c>
      <c r="I621" s="163"/>
      <c r="J621" s="163"/>
      <c r="K621" s="163"/>
      <c r="L621" s="163"/>
      <c r="M621" s="163"/>
      <c r="N621" s="162"/>
    </row>
    <row r="622" spans="1:18" s="115" customFormat="1" ht="15.75" x14ac:dyDescent="0.25">
      <c r="A622" s="156"/>
      <c r="B622" s="168"/>
      <c r="C622" s="167" t="s">
        <v>9</v>
      </c>
      <c r="D622" s="166">
        <v>3</v>
      </c>
      <c r="E622" s="165">
        <v>0.75</v>
      </c>
      <c r="F622" s="164">
        <f>E622*1000</f>
        <v>750</v>
      </c>
      <c r="G622" s="164">
        <f>D622*F622</f>
        <v>2250</v>
      </c>
      <c r="H622" s="164">
        <f>G622*12</f>
        <v>27000</v>
      </c>
      <c r="I622" s="163"/>
      <c r="J622" s="163"/>
      <c r="K622" s="163"/>
      <c r="L622" s="163"/>
      <c r="M622" s="163"/>
      <c r="N622" s="162"/>
    </row>
    <row r="623" spans="1:18" s="115" customFormat="1" ht="15.75" x14ac:dyDescent="0.25">
      <c r="A623" s="156"/>
      <c r="B623" s="168"/>
      <c r="C623" s="167" t="s">
        <v>10</v>
      </c>
      <c r="D623" s="166">
        <v>2</v>
      </c>
      <c r="E623" s="165">
        <v>0.65</v>
      </c>
      <c r="F623" s="164">
        <f>E623*1000</f>
        <v>650</v>
      </c>
      <c r="G623" s="164">
        <f>D623*F623</f>
        <v>1300</v>
      </c>
      <c r="H623" s="164">
        <f>G623*12</f>
        <v>15600</v>
      </c>
      <c r="I623" s="163"/>
      <c r="J623" s="163"/>
      <c r="K623" s="163"/>
      <c r="L623" s="163"/>
      <c r="M623" s="163"/>
      <c r="N623" s="162"/>
    </row>
    <row r="624" spans="1:18" s="115" customFormat="1" ht="15.75" hidden="1" x14ac:dyDescent="0.25">
      <c r="A624" s="169" t="s">
        <v>224</v>
      </c>
      <c r="B624" s="168"/>
      <c r="C624" s="167" t="s">
        <v>14</v>
      </c>
      <c r="D624" s="166">
        <v>0</v>
      </c>
      <c r="E624" s="165">
        <v>0.8</v>
      </c>
      <c r="F624" s="164">
        <f>E624*1000</f>
        <v>800</v>
      </c>
      <c r="G624" s="164">
        <f>D624*F624</f>
        <v>0</v>
      </c>
      <c r="H624" s="164">
        <f>G624*12</f>
        <v>0</v>
      </c>
      <c r="I624" s="163"/>
      <c r="J624" s="163"/>
      <c r="K624" s="163"/>
      <c r="L624" s="163"/>
      <c r="M624" s="163"/>
      <c r="N624" s="162"/>
    </row>
    <row r="625" spans="1:18" s="114" customFormat="1" ht="33" customHeight="1" x14ac:dyDescent="0.25">
      <c r="A625" s="161"/>
      <c r="B625" s="171" t="s">
        <v>204</v>
      </c>
      <c r="C625" s="172" t="s">
        <v>145</v>
      </c>
      <c r="D625" s="171">
        <f>SUM(D626:D638)</f>
        <v>35</v>
      </c>
      <c r="E625" s="171"/>
      <c r="F625" s="170"/>
      <c r="G625" s="170">
        <f>SUM(G626:G638)</f>
        <v>32200</v>
      </c>
      <c r="H625" s="170">
        <f>SUM(H626:H638)</f>
        <v>386400</v>
      </c>
      <c r="I625" s="156"/>
      <c r="J625" s="156"/>
      <c r="K625" s="156"/>
      <c r="L625" s="156"/>
      <c r="M625" s="156"/>
      <c r="N625" s="155"/>
    </row>
    <row r="626" spans="1:18" s="115" customFormat="1" ht="15.75" x14ac:dyDescent="0.25">
      <c r="A626" s="156"/>
      <c r="B626" s="178"/>
      <c r="C626" s="177" t="s">
        <v>83</v>
      </c>
      <c r="D626" s="176">
        <v>1</v>
      </c>
      <c r="E626" s="175">
        <v>1.8</v>
      </c>
      <c r="F626" s="174">
        <f>E626*1000</f>
        <v>1800</v>
      </c>
      <c r="G626" s="174">
        <f t="shared" ref="G626:G638" si="132">D626*F626</f>
        <v>1800</v>
      </c>
      <c r="H626" s="174">
        <f t="shared" ref="H626:H638" si="133">G626*12</f>
        <v>21600</v>
      </c>
      <c r="I626" s="156"/>
      <c r="J626" s="156"/>
      <c r="K626" s="156"/>
      <c r="L626" s="156"/>
      <c r="M626" s="156"/>
      <c r="N626" s="155"/>
      <c r="P626" s="115">
        <v>5</v>
      </c>
    </row>
    <row r="627" spans="1:18" s="9" customFormat="1" x14ac:dyDescent="0.25">
      <c r="A627" s="169" t="s">
        <v>226</v>
      </c>
      <c r="B627" s="178"/>
      <c r="C627" s="177" t="s">
        <v>230</v>
      </c>
      <c r="D627" s="176">
        <v>1</v>
      </c>
      <c r="E627" s="175">
        <v>1.3</v>
      </c>
      <c r="F627" s="174">
        <v>1300</v>
      </c>
      <c r="G627" s="174">
        <f t="shared" si="132"/>
        <v>1300</v>
      </c>
      <c r="H627" s="174">
        <f t="shared" si="133"/>
        <v>15600</v>
      </c>
      <c r="I627" s="184"/>
      <c r="J627" s="184"/>
      <c r="K627" s="184"/>
      <c r="L627" s="184"/>
      <c r="M627" s="184"/>
      <c r="N627" s="155"/>
      <c r="O627" s="9">
        <v>2</v>
      </c>
    </row>
    <row r="628" spans="1:18" s="115" customFormat="1" ht="15.75" x14ac:dyDescent="0.25">
      <c r="A628" s="156"/>
      <c r="B628" s="178"/>
      <c r="C628" s="190" t="s">
        <v>84</v>
      </c>
      <c r="D628" s="176">
        <v>1</v>
      </c>
      <c r="E628" s="175">
        <v>0.85</v>
      </c>
      <c r="F628" s="174">
        <f>E628*1000</f>
        <v>850</v>
      </c>
      <c r="G628" s="174">
        <f t="shared" si="132"/>
        <v>850</v>
      </c>
      <c r="H628" s="174">
        <f t="shared" si="133"/>
        <v>10200</v>
      </c>
      <c r="I628" s="156"/>
      <c r="J628" s="156"/>
      <c r="K628" s="156"/>
      <c r="L628" s="156"/>
      <c r="M628" s="156"/>
      <c r="N628" s="155"/>
    </row>
    <row r="629" spans="1:18" s="115" customFormat="1" ht="15.75" x14ac:dyDescent="0.25">
      <c r="A629" s="156"/>
      <c r="B629" s="178"/>
      <c r="C629" s="177" t="s">
        <v>13</v>
      </c>
      <c r="D629" s="176">
        <f>1+1</f>
        <v>2</v>
      </c>
      <c r="E629" s="175">
        <v>0.8</v>
      </c>
      <c r="F629" s="174">
        <f>E629*1000</f>
        <v>800</v>
      </c>
      <c r="G629" s="174">
        <f t="shared" si="132"/>
        <v>1600</v>
      </c>
      <c r="H629" s="174">
        <f t="shared" si="133"/>
        <v>19200</v>
      </c>
      <c r="I629" s="156"/>
      <c r="J629" s="156"/>
      <c r="K629" s="156"/>
      <c r="L629" s="156"/>
      <c r="M629" s="156"/>
      <c r="N629" s="155"/>
      <c r="R629" s="115">
        <v>1</v>
      </c>
    </row>
    <row r="630" spans="1:18" s="9" customFormat="1" hidden="1" x14ac:dyDescent="0.25">
      <c r="A630" s="169" t="s">
        <v>224</v>
      </c>
      <c r="B630" s="178"/>
      <c r="C630" s="190" t="s">
        <v>101</v>
      </c>
      <c r="D630" s="176">
        <v>0</v>
      </c>
      <c r="E630" s="175">
        <v>0.8</v>
      </c>
      <c r="F630" s="174">
        <v>800</v>
      </c>
      <c r="G630" s="174">
        <f t="shared" si="132"/>
        <v>0</v>
      </c>
      <c r="H630" s="174">
        <f t="shared" si="133"/>
        <v>0</v>
      </c>
      <c r="I630" s="184"/>
      <c r="J630" s="184"/>
      <c r="K630" s="184"/>
      <c r="L630" s="184"/>
      <c r="M630" s="184"/>
      <c r="N630" s="155"/>
      <c r="O630" s="9">
        <v>1</v>
      </c>
    </row>
    <row r="631" spans="1:18" s="115" customFormat="1" ht="15.75" x14ac:dyDescent="0.25">
      <c r="A631" s="156"/>
      <c r="B631" s="178"/>
      <c r="C631" s="190" t="s">
        <v>102</v>
      </c>
      <c r="D631" s="176">
        <v>1</v>
      </c>
      <c r="E631" s="175">
        <v>0.9</v>
      </c>
      <c r="F631" s="174">
        <f t="shared" ref="F631:F638" si="134">E631*1000</f>
        <v>900</v>
      </c>
      <c r="G631" s="174">
        <f t="shared" si="132"/>
        <v>900</v>
      </c>
      <c r="H631" s="174">
        <f t="shared" si="133"/>
        <v>10800</v>
      </c>
      <c r="I631" s="156"/>
      <c r="J631" s="156"/>
      <c r="K631" s="156"/>
      <c r="L631" s="156"/>
      <c r="M631" s="156"/>
      <c r="N631" s="155"/>
    </row>
    <row r="632" spans="1:18" s="115" customFormat="1" ht="15.75" x14ac:dyDescent="0.25">
      <c r="A632" s="156"/>
      <c r="B632" s="178"/>
      <c r="C632" s="177" t="s">
        <v>3</v>
      </c>
      <c r="D632" s="176">
        <f>SUM(I632:N632)</f>
        <v>3</v>
      </c>
      <c r="E632" s="175">
        <v>0.85</v>
      </c>
      <c r="F632" s="174">
        <f t="shared" si="134"/>
        <v>850</v>
      </c>
      <c r="G632" s="174">
        <f t="shared" si="132"/>
        <v>2550</v>
      </c>
      <c r="H632" s="174">
        <f t="shared" si="133"/>
        <v>30600</v>
      </c>
      <c r="I632" s="156">
        <v>1</v>
      </c>
      <c r="J632" s="156">
        <v>1</v>
      </c>
      <c r="K632" s="156">
        <v>1</v>
      </c>
      <c r="L632" s="156"/>
      <c r="M632" s="156"/>
      <c r="N632" s="155"/>
    </row>
    <row r="633" spans="1:18" s="115" customFormat="1" ht="15.75" x14ac:dyDescent="0.25">
      <c r="A633" s="156"/>
      <c r="B633" s="178"/>
      <c r="C633" s="177" t="s">
        <v>89</v>
      </c>
      <c r="D633" s="176">
        <f>SUM(I633:N633)</f>
        <v>5</v>
      </c>
      <c r="E633" s="175">
        <v>0.75</v>
      </c>
      <c r="F633" s="174">
        <f t="shared" si="134"/>
        <v>750</v>
      </c>
      <c r="G633" s="174">
        <f t="shared" si="132"/>
        <v>3750</v>
      </c>
      <c r="H633" s="174">
        <f t="shared" si="133"/>
        <v>45000</v>
      </c>
      <c r="I633" s="156">
        <v>2</v>
      </c>
      <c r="J633" s="156">
        <v>1</v>
      </c>
      <c r="K633" s="156">
        <v>2</v>
      </c>
      <c r="L633" s="156"/>
      <c r="M633" s="156"/>
      <c r="N633" s="155"/>
      <c r="O633" s="115">
        <v>1</v>
      </c>
    </row>
    <row r="634" spans="1:18" s="115" customFormat="1" ht="15.75" x14ac:dyDescent="0.25">
      <c r="A634" s="156"/>
      <c r="B634" s="178"/>
      <c r="C634" s="177" t="s">
        <v>10</v>
      </c>
      <c r="D634" s="176">
        <f>SUM(I634:N634)</f>
        <v>7</v>
      </c>
      <c r="E634" s="175">
        <v>0.65</v>
      </c>
      <c r="F634" s="174">
        <f t="shared" si="134"/>
        <v>650</v>
      </c>
      <c r="G634" s="174">
        <f t="shared" si="132"/>
        <v>4550</v>
      </c>
      <c r="H634" s="174">
        <f t="shared" si="133"/>
        <v>54600</v>
      </c>
      <c r="I634" s="156"/>
      <c r="J634" s="156">
        <v>1</v>
      </c>
      <c r="K634" s="156"/>
      <c r="L634" s="156">
        <v>3</v>
      </c>
      <c r="M634" s="156">
        <v>2</v>
      </c>
      <c r="N634" s="155">
        <v>1</v>
      </c>
      <c r="O634" s="115">
        <v>3</v>
      </c>
    </row>
    <row r="635" spans="1:18" s="115" customFormat="1" ht="15.75" x14ac:dyDescent="0.25">
      <c r="A635" s="169" t="s">
        <v>226</v>
      </c>
      <c r="B635" s="178"/>
      <c r="C635" s="177" t="s">
        <v>229</v>
      </c>
      <c r="D635" s="176">
        <v>1</v>
      </c>
      <c r="E635" s="175">
        <v>0.5</v>
      </c>
      <c r="F635" s="174">
        <f t="shared" si="134"/>
        <v>500</v>
      </c>
      <c r="G635" s="174">
        <f t="shared" si="132"/>
        <v>500</v>
      </c>
      <c r="H635" s="174">
        <f t="shared" si="133"/>
        <v>6000</v>
      </c>
      <c r="I635" s="156"/>
      <c r="J635" s="156"/>
      <c r="K635" s="156"/>
      <c r="L635" s="156"/>
      <c r="M635" s="156"/>
      <c r="N635" s="155"/>
    </row>
    <row r="636" spans="1:18" s="115" customFormat="1" ht="15.75" x14ac:dyDescent="0.25">
      <c r="A636" s="169" t="s">
        <v>226</v>
      </c>
      <c r="B636" s="178"/>
      <c r="C636" s="177" t="s">
        <v>228</v>
      </c>
      <c r="D636" s="176">
        <v>2</v>
      </c>
      <c r="E636" s="175">
        <v>1.3</v>
      </c>
      <c r="F636" s="174">
        <f t="shared" si="134"/>
        <v>1300</v>
      </c>
      <c r="G636" s="174">
        <f t="shared" si="132"/>
        <v>2600</v>
      </c>
      <c r="H636" s="174">
        <f t="shared" si="133"/>
        <v>31200</v>
      </c>
      <c r="I636" s="156"/>
      <c r="J636" s="156"/>
      <c r="K636" s="156"/>
      <c r="L636" s="156"/>
      <c r="M636" s="156"/>
      <c r="N636" s="155"/>
    </row>
    <row r="637" spans="1:18" s="115" customFormat="1" ht="15.75" x14ac:dyDescent="0.25">
      <c r="A637" s="169" t="s">
        <v>226</v>
      </c>
      <c r="B637" s="178"/>
      <c r="C637" s="177" t="s">
        <v>225</v>
      </c>
      <c r="D637" s="176">
        <v>10</v>
      </c>
      <c r="E637" s="175">
        <v>1.1000000000000001</v>
      </c>
      <c r="F637" s="174">
        <f t="shared" si="134"/>
        <v>1100</v>
      </c>
      <c r="G637" s="174">
        <f t="shared" si="132"/>
        <v>11000</v>
      </c>
      <c r="H637" s="174">
        <f t="shared" si="133"/>
        <v>132000</v>
      </c>
      <c r="I637" s="156"/>
      <c r="J637" s="156"/>
      <c r="K637" s="156"/>
      <c r="L637" s="156"/>
      <c r="M637" s="156"/>
      <c r="N637" s="155"/>
    </row>
    <row r="638" spans="1:18" s="115" customFormat="1" ht="15.75" x14ac:dyDescent="0.25">
      <c r="A638" s="169" t="s">
        <v>226</v>
      </c>
      <c r="B638" s="178"/>
      <c r="C638" s="177" t="s">
        <v>227</v>
      </c>
      <c r="D638" s="176">
        <v>1</v>
      </c>
      <c r="E638" s="175">
        <v>0.8</v>
      </c>
      <c r="F638" s="174">
        <f t="shared" si="134"/>
        <v>800</v>
      </c>
      <c r="G638" s="174">
        <f t="shared" si="132"/>
        <v>800</v>
      </c>
      <c r="H638" s="174">
        <f t="shared" si="133"/>
        <v>9600</v>
      </c>
      <c r="I638" s="156"/>
      <c r="J638" s="156"/>
      <c r="K638" s="156"/>
      <c r="L638" s="156"/>
      <c r="M638" s="156"/>
      <c r="N638" s="155"/>
    </row>
    <row r="639" spans="1:18" s="114" customFormat="1" ht="15.75" x14ac:dyDescent="0.25">
      <c r="A639" s="161"/>
      <c r="B639" s="182">
        <v>1</v>
      </c>
      <c r="C639" s="181" t="s">
        <v>146</v>
      </c>
      <c r="D639" s="180">
        <f>SUM(D640:D645)</f>
        <v>9</v>
      </c>
      <c r="E639" s="180"/>
      <c r="F639" s="174"/>
      <c r="G639" s="179">
        <f>SUM(G640:G645)</f>
        <v>8300</v>
      </c>
      <c r="H639" s="179">
        <f>SUM(H640:H645)</f>
        <v>99600</v>
      </c>
      <c r="I639" s="156"/>
      <c r="J639" s="156"/>
      <c r="K639" s="156"/>
      <c r="L639" s="156"/>
      <c r="M639" s="156"/>
      <c r="N639" s="155"/>
    </row>
    <row r="640" spans="1:18" s="115" customFormat="1" ht="15.75" x14ac:dyDescent="0.25">
      <c r="A640" s="156"/>
      <c r="B640" s="178"/>
      <c r="C640" s="177" t="s">
        <v>88</v>
      </c>
      <c r="D640" s="176">
        <v>1</v>
      </c>
      <c r="E640" s="175">
        <v>1.1000000000000001</v>
      </c>
      <c r="F640" s="174">
        <f t="shared" ref="F640:F645" si="135">E640*1000</f>
        <v>1100</v>
      </c>
      <c r="G640" s="174">
        <f t="shared" ref="G640:G645" si="136">D640*F640</f>
        <v>1100</v>
      </c>
      <c r="H640" s="174">
        <f t="shared" ref="H640:H645" si="137">G640*12</f>
        <v>13200</v>
      </c>
      <c r="I640" s="156"/>
      <c r="J640" s="156"/>
      <c r="K640" s="156"/>
      <c r="L640" s="156"/>
      <c r="M640" s="156"/>
      <c r="N640" s="155"/>
      <c r="Q640" s="115">
        <v>1</v>
      </c>
    </row>
    <row r="641" spans="1:18" s="115" customFormat="1" ht="15.75" x14ac:dyDescent="0.25">
      <c r="A641" s="156"/>
      <c r="B641" s="178"/>
      <c r="C641" s="177" t="s">
        <v>3</v>
      </c>
      <c r="D641" s="176">
        <f>SUM(I641:N641)</f>
        <v>1</v>
      </c>
      <c r="E641" s="175">
        <v>0.85</v>
      </c>
      <c r="F641" s="174">
        <f t="shared" si="135"/>
        <v>850</v>
      </c>
      <c r="G641" s="174">
        <f t="shared" si="136"/>
        <v>850</v>
      </c>
      <c r="H641" s="174">
        <f t="shared" si="137"/>
        <v>10200</v>
      </c>
      <c r="I641" s="156">
        <v>1</v>
      </c>
      <c r="J641" s="156"/>
      <c r="K641" s="156"/>
      <c r="L641" s="156"/>
      <c r="M641" s="156"/>
      <c r="N641" s="155"/>
    </row>
    <row r="642" spans="1:18" s="115" customFormat="1" ht="15.75" x14ac:dyDescent="0.25">
      <c r="A642" s="156"/>
      <c r="B642" s="178"/>
      <c r="C642" s="177" t="s">
        <v>4</v>
      </c>
      <c r="D642" s="176">
        <f>SUM(I642:N642)</f>
        <v>3</v>
      </c>
      <c r="E642" s="175">
        <v>0.75</v>
      </c>
      <c r="F642" s="174">
        <f t="shared" si="135"/>
        <v>750</v>
      </c>
      <c r="G642" s="174">
        <f t="shared" si="136"/>
        <v>2250</v>
      </c>
      <c r="H642" s="174">
        <f t="shared" si="137"/>
        <v>27000</v>
      </c>
      <c r="I642" s="156">
        <v>1</v>
      </c>
      <c r="J642" s="156">
        <v>2</v>
      </c>
      <c r="K642" s="156"/>
      <c r="L642" s="156"/>
      <c r="M642" s="156"/>
      <c r="N642" s="155"/>
      <c r="R642" s="115">
        <v>1</v>
      </c>
    </row>
    <row r="643" spans="1:18" s="115" customFormat="1" ht="15.75" hidden="1" x14ac:dyDescent="0.25">
      <c r="A643" s="169" t="s">
        <v>224</v>
      </c>
      <c r="B643" s="178"/>
      <c r="C643" s="177" t="s">
        <v>10</v>
      </c>
      <c r="D643" s="176">
        <f>SUM(I643:N643)</f>
        <v>0</v>
      </c>
      <c r="E643" s="175">
        <v>0.65</v>
      </c>
      <c r="F643" s="174">
        <f t="shared" si="135"/>
        <v>650</v>
      </c>
      <c r="G643" s="174">
        <f t="shared" si="136"/>
        <v>0</v>
      </c>
      <c r="H643" s="174">
        <f t="shared" si="137"/>
        <v>0</v>
      </c>
      <c r="I643" s="156"/>
      <c r="J643" s="156"/>
      <c r="K643" s="156"/>
      <c r="L643" s="156"/>
      <c r="M643" s="156"/>
      <c r="N643" s="155"/>
      <c r="O643" s="115">
        <v>2</v>
      </c>
    </row>
    <row r="644" spans="1:18" s="115" customFormat="1" ht="15.75" x14ac:dyDescent="0.25">
      <c r="A644" s="156"/>
      <c r="B644" s="178"/>
      <c r="C644" s="177" t="s">
        <v>14</v>
      </c>
      <c r="D644" s="176">
        <v>1</v>
      </c>
      <c r="E644" s="175">
        <v>0.8</v>
      </c>
      <c r="F644" s="174">
        <f t="shared" si="135"/>
        <v>800</v>
      </c>
      <c r="G644" s="174">
        <f t="shared" si="136"/>
        <v>800</v>
      </c>
      <c r="H644" s="174">
        <f t="shared" si="137"/>
        <v>9600</v>
      </c>
      <c r="I644" s="156"/>
      <c r="J644" s="156"/>
      <c r="K644" s="156"/>
      <c r="L644" s="156"/>
      <c r="M644" s="156"/>
      <c r="N644" s="155"/>
      <c r="R644" s="115">
        <v>1</v>
      </c>
    </row>
    <row r="645" spans="1:18" s="115" customFormat="1" ht="15.75" x14ac:dyDescent="0.25">
      <c r="A645" s="169" t="s">
        <v>226</v>
      </c>
      <c r="B645" s="178"/>
      <c r="C645" s="177" t="s">
        <v>225</v>
      </c>
      <c r="D645" s="176">
        <v>3</v>
      </c>
      <c r="E645" s="175">
        <v>1.1000000000000001</v>
      </c>
      <c r="F645" s="174">
        <f t="shared" si="135"/>
        <v>1100</v>
      </c>
      <c r="G645" s="174">
        <f t="shared" si="136"/>
        <v>3300</v>
      </c>
      <c r="H645" s="174">
        <f t="shared" si="137"/>
        <v>39600</v>
      </c>
      <c r="I645" s="156"/>
      <c r="J645" s="156"/>
      <c r="K645" s="156"/>
      <c r="L645" s="156"/>
      <c r="M645" s="156"/>
      <c r="N645" s="155"/>
    </row>
    <row r="646" spans="1:18" s="114" customFormat="1" ht="33.75" customHeight="1" x14ac:dyDescent="0.25">
      <c r="A646" s="161"/>
      <c r="B646" s="182">
        <v>2</v>
      </c>
      <c r="C646" s="181" t="s">
        <v>147</v>
      </c>
      <c r="D646" s="180">
        <f>SUM(D647:D652)</f>
        <v>8</v>
      </c>
      <c r="E646" s="180"/>
      <c r="F646" s="174"/>
      <c r="G646" s="179">
        <f>SUM(G647:G652)</f>
        <v>7200</v>
      </c>
      <c r="H646" s="179">
        <f>SUM(H647:H652)</f>
        <v>86400</v>
      </c>
      <c r="I646" s="156"/>
      <c r="J646" s="156"/>
      <c r="K646" s="156"/>
      <c r="L646" s="156"/>
      <c r="M646" s="156"/>
      <c r="N646" s="155"/>
    </row>
    <row r="647" spans="1:18" s="115" customFormat="1" ht="15.75" x14ac:dyDescent="0.25">
      <c r="A647" s="156"/>
      <c r="B647" s="178"/>
      <c r="C647" s="177" t="s">
        <v>88</v>
      </c>
      <c r="D647" s="176">
        <v>1</v>
      </c>
      <c r="E647" s="175">
        <v>1.1000000000000001</v>
      </c>
      <c r="F647" s="174">
        <f t="shared" ref="F647:F652" si="138">E647*1000</f>
        <v>1100</v>
      </c>
      <c r="G647" s="174">
        <f t="shared" ref="G647:G652" si="139">D647*F647</f>
        <v>1100</v>
      </c>
      <c r="H647" s="174">
        <f t="shared" ref="H647:H652" si="140">G647*12</f>
        <v>13200</v>
      </c>
      <c r="I647" s="156"/>
      <c r="J647" s="156"/>
      <c r="K647" s="156"/>
      <c r="L647" s="156"/>
      <c r="M647" s="156"/>
      <c r="N647" s="155"/>
      <c r="Q647" s="115">
        <v>1</v>
      </c>
    </row>
    <row r="648" spans="1:18" s="115" customFormat="1" ht="15.75" x14ac:dyDescent="0.25">
      <c r="A648" s="156"/>
      <c r="B648" s="178"/>
      <c r="C648" s="177" t="s">
        <v>3</v>
      </c>
      <c r="D648" s="176">
        <f>SUM(I648:N648)</f>
        <v>1</v>
      </c>
      <c r="E648" s="175">
        <v>0.85</v>
      </c>
      <c r="F648" s="174">
        <f t="shared" si="138"/>
        <v>850</v>
      </c>
      <c r="G648" s="174">
        <f t="shared" si="139"/>
        <v>850</v>
      </c>
      <c r="H648" s="174">
        <f t="shared" si="140"/>
        <v>10200</v>
      </c>
      <c r="I648" s="156">
        <v>1</v>
      </c>
      <c r="J648" s="156"/>
      <c r="K648" s="156"/>
      <c r="L648" s="156"/>
      <c r="M648" s="156"/>
      <c r="N648" s="155"/>
    </row>
    <row r="649" spans="1:18" s="115" customFormat="1" ht="15.75" x14ac:dyDescent="0.25">
      <c r="A649" s="156"/>
      <c r="B649" s="178"/>
      <c r="C649" s="177" t="s">
        <v>4</v>
      </c>
      <c r="D649" s="176">
        <f>SUM(I649:N649)</f>
        <v>3</v>
      </c>
      <c r="E649" s="175">
        <v>0.75</v>
      </c>
      <c r="F649" s="174">
        <f t="shared" si="138"/>
        <v>750</v>
      </c>
      <c r="G649" s="174">
        <f t="shared" si="139"/>
        <v>2250</v>
      </c>
      <c r="H649" s="174">
        <f t="shared" si="140"/>
        <v>27000</v>
      </c>
      <c r="I649" s="156">
        <v>1</v>
      </c>
      <c r="J649" s="156">
        <v>2</v>
      </c>
      <c r="K649" s="156"/>
      <c r="L649" s="156"/>
      <c r="M649" s="156"/>
      <c r="N649" s="155"/>
    </row>
    <row r="650" spans="1:18" s="9" customFormat="1" hidden="1" x14ac:dyDescent="0.25">
      <c r="A650" s="169" t="s">
        <v>224</v>
      </c>
      <c r="B650" s="178"/>
      <c r="C650" s="177" t="s">
        <v>10</v>
      </c>
      <c r="D650" s="183">
        <f>SUM(I650:N650)</f>
        <v>0</v>
      </c>
      <c r="E650" s="175">
        <v>0.65</v>
      </c>
      <c r="F650" s="174">
        <f t="shared" si="138"/>
        <v>650</v>
      </c>
      <c r="G650" s="174">
        <f t="shared" si="139"/>
        <v>0</v>
      </c>
      <c r="H650" s="174">
        <f t="shared" si="140"/>
        <v>0</v>
      </c>
      <c r="I650" s="184"/>
      <c r="J650" s="184"/>
      <c r="K650" s="184"/>
      <c r="L650" s="184"/>
      <c r="M650" s="184"/>
      <c r="N650" s="155"/>
      <c r="O650" s="9">
        <v>1</v>
      </c>
    </row>
    <row r="651" spans="1:18" s="9" customFormat="1" x14ac:dyDescent="0.25">
      <c r="A651" s="169"/>
      <c r="B651" s="178"/>
      <c r="C651" s="177" t="s">
        <v>14</v>
      </c>
      <c r="D651" s="183">
        <v>1</v>
      </c>
      <c r="E651" s="175">
        <v>0.8</v>
      </c>
      <c r="F651" s="174">
        <f t="shared" si="138"/>
        <v>800</v>
      </c>
      <c r="G651" s="174">
        <f t="shared" si="139"/>
        <v>800</v>
      </c>
      <c r="H651" s="174">
        <f t="shared" si="140"/>
        <v>9600</v>
      </c>
      <c r="I651" s="184"/>
      <c r="J651" s="184"/>
      <c r="K651" s="184"/>
      <c r="L651" s="184"/>
      <c r="M651" s="184"/>
      <c r="N651" s="155"/>
      <c r="R651" s="9">
        <v>1</v>
      </c>
    </row>
    <row r="652" spans="1:18" s="115" customFormat="1" ht="15.75" x14ac:dyDescent="0.25">
      <c r="A652" s="169" t="s">
        <v>226</v>
      </c>
      <c r="B652" s="178"/>
      <c r="C652" s="177" t="s">
        <v>225</v>
      </c>
      <c r="D652" s="176">
        <v>2</v>
      </c>
      <c r="E652" s="175">
        <v>1.1000000000000001</v>
      </c>
      <c r="F652" s="174">
        <f t="shared" si="138"/>
        <v>1100</v>
      </c>
      <c r="G652" s="174">
        <f t="shared" si="139"/>
        <v>2200</v>
      </c>
      <c r="H652" s="174">
        <f t="shared" si="140"/>
        <v>26400</v>
      </c>
      <c r="I652" s="156"/>
      <c r="J652" s="156"/>
      <c r="K652" s="156"/>
      <c r="L652" s="156"/>
      <c r="M652" s="156"/>
      <c r="N652" s="155"/>
    </row>
    <row r="653" spans="1:18" s="114" customFormat="1" ht="15.75" x14ac:dyDescent="0.25">
      <c r="A653" s="161"/>
      <c r="B653" s="182">
        <v>3</v>
      </c>
      <c r="C653" s="181" t="s">
        <v>173</v>
      </c>
      <c r="D653" s="180">
        <f>SUM(D654:D659)</f>
        <v>7</v>
      </c>
      <c r="E653" s="180"/>
      <c r="F653" s="174"/>
      <c r="G653" s="179">
        <f>SUM(G654:G659)</f>
        <v>6400</v>
      </c>
      <c r="H653" s="179">
        <f>SUM(H654:H659)</f>
        <v>76800</v>
      </c>
      <c r="I653" s="156"/>
      <c r="J653" s="156"/>
      <c r="K653" s="156"/>
      <c r="L653" s="156"/>
      <c r="M653" s="156"/>
      <c r="N653" s="155"/>
    </row>
    <row r="654" spans="1:18" s="115" customFormat="1" ht="15.75" x14ac:dyDescent="0.25">
      <c r="A654" s="156"/>
      <c r="B654" s="178"/>
      <c r="C654" s="177" t="s">
        <v>88</v>
      </c>
      <c r="D654" s="176">
        <v>1</v>
      </c>
      <c r="E654" s="175">
        <v>1.1000000000000001</v>
      </c>
      <c r="F654" s="174">
        <f t="shared" ref="F654:F659" si="141">E654*1000</f>
        <v>1100</v>
      </c>
      <c r="G654" s="174">
        <f t="shared" ref="G654:G659" si="142">D654*F654</f>
        <v>1100</v>
      </c>
      <c r="H654" s="174">
        <f t="shared" ref="H654:H659" si="143">G654*12</f>
        <v>13200</v>
      </c>
      <c r="I654" s="156"/>
      <c r="J654" s="156"/>
      <c r="K654" s="156"/>
      <c r="L654" s="156"/>
      <c r="M654" s="156"/>
      <c r="N654" s="155"/>
      <c r="Q654" s="115">
        <v>1</v>
      </c>
    </row>
    <row r="655" spans="1:18" s="115" customFormat="1" ht="15.75" x14ac:dyDescent="0.25">
      <c r="A655" s="156"/>
      <c r="B655" s="178"/>
      <c r="C655" s="177" t="s">
        <v>22</v>
      </c>
      <c r="D655" s="176">
        <f>SUM(I655:N655)</f>
        <v>1</v>
      </c>
      <c r="E655" s="175">
        <v>0.85</v>
      </c>
      <c r="F655" s="174">
        <f t="shared" si="141"/>
        <v>850</v>
      </c>
      <c r="G655" s="174">
        <f t="shared" si="142"/>
        <v>850</v>
      </c>
      <c r="H655" s="174">
        <f t="shared" si="143"/>
        <v>10200</v>
      </c>
      <c r="I655" s="156">
        <v>1</v>
      </c>
      <c r="J655" s="156"/>
      <c r="K655" s="156"/>
      <c r="L655" s="156"/>
      <c r="M655" s="156"/>
      <c r="N655" s="155"/>
    </row>
    <row r="656" spans="1:18" s="115" customFormat="1" ht="15.75" x14ac:dyDescent="0.25">
      <c r="A656" s="156"/>
      <c r="B656" s="178"/>
      <c r="C656" s="177" t="s">
        <v>4</v>
      </c>
      <c r="D656" s="176">
        <f>SUM(I656:N656)</f>
        <v>3</v>
      </c>
      <c r="E656" s="175">
        <v>0.75</v>
      </c>
      <c r="F656" s="174">
        <f t="shared" si="141"/>
        <v>750</v>
      </c>
      <c r="G656" s="174">
        <f t="shared" si="142"/>
        <v>2250</v>
      </c>
      <c r="H656" s="174">
        <f t="shared" si="143"/>
        <v>27000</v>
      </c>
      <c r="I656" s="156">
        <v>1</v>
      </c>
      <c r="J656" s="156">
        <v>2</v>
      </c>
      <c r="K656" s="156"/>
      <c r="L656" s="156"/>
      <c r="M656" s="156"/>
      <c r="N656" s="155"/>
      <c r="R656" s="115">
        <v>2</v>
      </c>
    </row>
    <row r="657" spans="1:18" s="115" customFormat="1" ht="15.75" hidden="1" x14ac:dyDescent="0.25">
      <c r="A657" s="169" t="s">
        <v>224</v>
      </c>
      <c r="B657" s="178"/>
      <c r="C657" s="177" t="s">
        <v>10</v>
      </c>
      <c r="D657" s="176">
        <f>SUM(I657:N657)</f>
        <v>0</v>
      </c>
      <c r="E657" s="175">
        <v>0.65</v>
      </c>
      <c r="F657" s="174">
        <f t="shared" si="141"/>
        <v>650</v>
      </c>
      <c r="G657" s="174">
        <f t="shared" si="142"/>
        <v>0</v>
      </c>
      <c r="H657" s="174">
        <f t="shared" si="143"/>
        <v>0</v>
      </c>
      <c r="I657" s="156"/>
      <c r="J657" s="156"/>
      <c r="K657" s="156"/>
      <c r="L657" s="156"/>
      <c r="M657" s="156"/>
      <c r="N657" s="155"/>
      <c r="O657" s="115">
        <v>3</v>
      </c>
    </row>
    <row r="658" spans="1:18" s="115" customFormat="1" ht="15.75" hidden="1" x14ac:dyDescent="0.25">
      <c r="A658" s="169" t="s">
        <v>224</v>
      </c>
      <c r="B658" s="178"/>
      <c r="C658" s="177" t="s">
        <v>14</v>
      </c>
      <c r="D658" s="183">
        <v>0</v>
      </c>
      <c r="E658" s="175">
        <v>0.8</v>
      </c>
      <c r="F658" s="174">
        <f t="shared" si="141"/>
        <v>800</v>
      </c>
      <c r="G658" s="174">
        <f t="shared" si="142"/>
        <v>0</v>
      </c>
      <c r="H658" s="174">
        <f t="shared" si="143"/>
        <v>0</v>
      </c>
      <c r="I658" s="156"/>
      <c r="J658" s="156"/>
      <c r="K658" s="156"/>
      <c r="L658" s="156"/>
      <c r="M658" s="156"/>
      <c r="N658" s="155"/>
    </row>
    <row r="659" spans="1:18" s="115" customFormat="1" ht="15.75" x14ac:dyDescent="0.25">
      <c r="A659" s="169" t="s">
        <v>226</v>
      </c>
      <c r="B659" s="178"/>
      <c r="C659" s="177" t="s">
        <v>225</v>
      </c>
      <c r="D659" s="176">
        <v>2</v>
      </c>
      <c r="E659" s="175">
        <v>1.1000000000000001</v>
      </c>
      <c r="F659" s="174">
        <f t="shared" si="141"/>
        <v>1100</v>
      </c>
      <c r="G659" s="174">
        <f t="shared" si="142"/>
        <v>2200</v>
      </c>
      <c r="H659" s="174">
        <f t="shared" si="143"/>
        <v>26400</v>
      </c>
      <c r="I659" s="156"/>
      <c r="J659" s="156"/>
      <c r="K659" s="156"/>
      <c r="L659" s="156"/>
      <c r="M659" s="156"/>
      <c r="N659" s="155"/>
    </row>
    <row r="660" spans="1:18" s="114" customFormat="1" ht="15.75" x14ac:dyDescent="0.25">
      <c r="A660" s="161"/>
      <c r="B660" s="182">
        <v>4</v>
      </c>
      <c r="C660" s="181" t="s">
        <v>148</v>
      </c>
      <c r="D660" s="180">
        <f>SUM(D661:D666)</f>
        <v>10</v>
      </c>
      <c r="E660" s="180"/>
      <c r="F660" s="174"/>
      <c r="G660" s="179">
        <f>SUM(G661:G666)</f>
        <v>8950</v>
      </c>
      <c r="H660" s="179">
        <f>SUM(H661:H666)</f>
        <v>107400</v>
      </c>
      <c r="I660" s="156"/>
      <c r="J660" s="156"/>
      <c r="K660" s="156"/>
      <c r="L660" s="156"/>
      <c r="M660" s="156"/>
      <c r="N660" s="155"/>
    </row>
    <row r="661" spans="1:18" s="115" customFormat="1" ht="15.75" x14ac:dyDescent="0.25">
      <c r="A661" s="156"/>
      <c r="B661" s="178"/>
      <c r="C661" s="177" t="s">
        <v>88</v>
      </c>
      <c r="D661" s="176">
        <v>1</v>
      </c>
      <c r="E661" s="175">
        <v>1.1000000000000001</v>
      </c>
      <c r="F661" s="174">
        <f t="shared" ref="F661:F666" si="144">E661*1000</f>
        <v>1100</v>
      </c>
      <c r="G661" s="174">
        <f t="shared" ref="G661:G666" si="145">D661*F661</f>
        <v>1100</v>
      </c>
      <c r="H661" s="174">
        <f t="shared" ref="H661:H666" si="146">G661*12</f>
        <v>13200</v>
      </c>
      <c r="I661" s="156"/>
      <c r="J661" s="156"/>
      <c r="K661" s="156"/>
      <c r="L661" s="156"/>
      <c r="M661" s="156"/>
      <c r="N661" s="155"/>
      <c r="Q661" s="115">
        <v>1</v>
      </c>
    </row>
    <row r="662" spans="1:18" s="115" customFormat="1" ht="15.75" x14ac:dyDescent="0.25">
      <c r="A662" s="156"/>
      <c r="B662" s="178"/>
      <c r="C662" s="177" t="s">
        <v>3</v>
      </c>
      <c r="D662" s="176">
        <f>SUM(I662:N662)</f>
        <v>1</v>
      </c>
      <c r="E662" s="175">
        <v>0.85</v>
      </c>
      <c r="F662" s="174">
        <f t="shared" si="144"/>
        <v>850</v>
      </c>
      <c r="G662" s="174">
        <f t="shared" si="145"/>
        <v>850</v>
      </c>
      <c r="H662" s="174">
        <f t="shared" si="146"/>
        <v>10200</v>
      </c>
      <c r="I662" s="156">
        <v>1</v>
      </c>
      <c r="J662" s="156"/>
      <c r="K662" s="156"/>
      <c r="L662" s="156"/>
      <c r="M662" s="156"/>
      <c r="N662" s="155"/>
      <c r="O662" s="115">
        <v>1</v>
      </c>
    </row>
    <row r="663" spans="1:18" s="115" customFormat="1" ht="15.75" x14ac:dyDescent="0.25">
      <c r="A663" s="156"/>
      <c r="B663" s="178"/>
      <c r="C663" s="177" t="s">
        <v>4</v>
      </c>
      <c r="D663" s="176">
        <f>SUM(I663:N663)</f>
        <v>3</v>
      </c>
      <c r="E663" s="175">
        <v>0.75</v>
      </c>
      <c r="F663" s="174">
        <f t="shared" si="144"/>
        <v>750</v>
      </c>
      <c r="G663" s="174">
        <f t="shared" si="145"/>
        <v>2250</v>
      </c>
      <c r="H663" s="174">
        <f t="shared" si="146"/>
        <v>27000</v>
      </c>
      <c r="I663" s="156">
        <v>1</v>
      </c>
      <c r="J663" s="156">
        <v>2</v>
      </c>
      <c r="K663" s="156"/>
      <c r="L663" s="156"/>
      <c r="M663" s="156"/>
      <c r="N663" s="155"/>
      <c r="O663" s="115">
        <v>1</v>
      </c>
    </row>
    <row r="664" spans="1:18" s="115" customFormat="1" ht="15.75" x14ac:dyDescent="0.25">
      <c r="A664" s="156"/>
      <c r="B664" s="178"/>
      <c r="C664" s="177" t="s">
        <v>10</v>
      </c>
      <c r="D664" s="176">
        <f>SUM(I664:N664)</f>
        <v>1</v>
      </c>
      <c r="E664" s="175">
        <v>0.65</v>
      </c>
      <c r="F664" s="174">
        <f t="shared" si="144"/>
        <v>650</v>
      </c>
      <c r="G664" s="174">
        <f t="shared" si="145"/>
        <v>650</v>
      </c>
      <c r="H664" s="174">
        <f t="shared" si="146"/>
        <v>7800</v>
      </c>
      <c r="I664" s="156">
        <v>1</v>
      </c>
      <c r="J664" s="156"/>
      <c r="K664" s="156"/>
      <c r="L664" s="156"/>
      <c r="M664" s="156"/>
      <c r="N664" s="155"/>
      <c r="O664" s="115">
        <v>1</v>
      </c>
    </row>
    <row r="665" spans="1:18" s="115" customFormat="1" ht="15.75" x14ac:dyDescent="0.25">
      <c r="A665" s="156"/>
      <c r="B665" s="178"/>
      <c r="C665" s="177" t="s">
        <v>14</v>
      </c>
      <c r="D665" s="176">
        <v>1</v>
      </c>
      <c r="E665" s="175">
        <v>0.8</v>
      </c>
      <c r="F665" s="174">
        <f t="shared" si="144"/>
        <v>800</v>
      </c>
      <c r="G665" s="174">
        <f t="shared" si="145"/>
        <v>800</v>
      </c>
      <c r="H665" s="174">
        <f t="shared" si="146"/>
        <v>9600</v>
      </c>
      <c r="I665" s="156"/>
      <c r="J665" s="156"/>
      <c r="K665" s="156"/>
      <c r="L665" s="156"/>
      <c r="M665" s="156"/>
      <c r="N665" s="155"/>
      <c r="R665" s="115">
        <v>1</v>
      </c>
    </row>
    <row r="666" spans="1:18" s="115" customFormat="1" ht="15.75" x14ac:dyDescent="0.25">
      <c r="A666" s="169" t="s">
        <v>226</v>
      </c>
      <c r="B666" s="178"/>
      <c r="C666" s="177" t="s">
        <v>225</v>
      </c>
      <c r="D666" s="176">
        <v>3</v>
      </c>
      <c r="E666" s="175">
        <v>1.1000000000000001</v>
      </c>
      <c r="F666" s="174">
        <f t="shared" si="144"/>
        <v>1100</v>
      </c>
      <c r="G666" s="174">
        <f t="shared" si="145"/>
        <v>3300</v>
      </c>
      <c r="H666" s="174">
        <f t="shared" si="146"/>
        <v>39600</v>
      </c>
      <c r="I666" s="156"/>
      <c r="J666" s="156"/>
      <c r="K666" s="156"/>
      <c r="L666" s="156"/>
      <c r="M666" s="156"/>
      <c r="N666" s="155"/>
    </row>
    <row r="667" spans="1:18" s="114" customFormat="1" ht="15.75" x14ac:dyDescent="0.25">
      <c r="A667" s="161"/>
      <c r="B667" s="182">
        <v>5</v>
      </c>
      <c r="C667" s="181" t="s">
        <v>149</v>
      </c>
      <c r="D667" s="180">
        <f>SUM(D668:D673)</f>
        <v>11</v>
      </c>
      <c r="E667" s="180"/>
      <c r="F667" s="174"/>
      <c r="G667" s="179">
        <f>SUM(G668:G673)</f>
        <v>9700</v>
      </c>
      <c r="H667" s="179">
        <f>SUM(H668:H673)</f>
        <v>116400</v>
      </c>
      <c r="I667" s="156"/>
      <c r="J667" s="156"/>
      <c r="K667" s="156"/>
      <c r="L667" s="156"/>
      <c r="M667" s="156"/>
      <c r="N667" s="155"/>
    </row>
    <row r="668" spans="1:18" s="115" customFormat="1" ht="15.75" x14ac:dyDescent="0.25">
      <c r="A668" s="156"/>
      <c r="B668" s="178"/>
      <c r="C668" s="177" t="s">
        <v>88</v>
      </c>
      <c r="D668" s="176">
        <v>1</v>
      </c>
      <c r="E668" s="175">
        <v>1.1000000000000001</v>
      </c>
      <c r="F668" s="174">
        <f t="shared" ref="F668:F673" si="147">E668*1000</f>
        <v>1100</v>
      </c>
      <c r="G668" s="174">
        <f t="shared" ref="G668:G673" si="148">D668*F668</f>
        <v>1100</v>
      </c>
      <c r="H668" s="174">
        <f t="shared" ref="H668:H673" si="149">G668*12</f>
        <v>13200</v>
      </c>
      <c r="I668" s="156"/>
      <c r="J668" s="156"/>
      <c r="K668" s="156"/>
      <c r="L668" s="156"/>
      <c r="M668" s="156"/>
      <c r="N668" s="155"/>
      <c r="Q668" s="115">
        <v>1</v>
      </c>
    </row>
    <row r="669" spans="1:18" s="115" customFormat="1" ht="15.75" x14ac:dyDescent="0.25">
      <c r="A669" s="156"/>
      <c r="B669" s="178"/>
      <c r="C669" s="177" t="s">
        <v>3</v>
      </c>
      <c r="D669" s="176">
        <f>SUM(I669:N669)</f>
        <v>2</v>
      </c>
      <c r="E669" s="175">
        <v>0.85</v>
      </c>
      <c r="F669" s="174">
        <f t="shared" si="147"/>
        <v>850</v>
      </c>
      <c r="G669" s="174">
        <f t="shared" si="148"/>
        <v>1700</v>
      </c>
      <c r="H669" s="174">
        <f t="shared" si="149"/>
        <v>20400</v>
      </c>
      <c r="I669" s="156">
        <v>1</v>
      </c>
      <c r="J669" s="156">
        <v>1</v>
      </c>
      <c r="K669" s="156"/>
      <c r="L669" s="156"/>
      <c r="M669" s="156"/>
      <c r="N669" s="155"/>
      <c r="O669" s="115">
        <v>1</v>
      </c>
    </row>
    <row r="670" spans="1:18" s="115" customFormat="1" ht="15.75" x14ac:dyDescent="0.25">
      <c r="A670" s="156"/>
      <c r="B670" s="178"/>
      <c r="C670" s="177" t="s">
        <v>4</v>
      </c>
      <c r="D670" s="176">
        <f>SUM(I670:N670)</f>
        <v>2</v>
      </c>
      <c r="E670" s="175">
        <v>0.75</v>
      </c>
      <c r="F670" s="174">
        <f t="shared" si="147"/>
        <v>750</v>
      </c>
      <c r="G670" s="174">
        <f t="shared" si="148"/>
        <v>1500</v>
      </c>
      <c r="H670" s="174">
        <f t="shared" si="149"/>
        <v>18000</v>
      </c>
      <c r="I670" s="156">
        <v>1</v>
      </c>
      <c r="J670" s="156">
        <v>1</v>
      </c>
      <c r="K670" s="156"/>
      <c r="L670" s="156"/>
      <c r="M670" s="156"/>
      <c r="N670" s="155"/>
      <c r="O670" s="115">
        <v>2</v>
      </c>
    </row>
    <row r="671" spans="1:18" s="115" customFormat="1" ht="15.75" x14ac:dyDescent="0.25">
      <c r="A671" s="156"/>
      <c r="B671" s="178"/>
      <c r="C671" s="177" t="s">
        <v>10</v>
      </c>
      <c r="D671" s="176">
        <f>SUM(I671:N671)</f>
        <v>2</v>
      </c>
      <c r="E671" s="175">
        <v>0.65</v>
      </c>
      <c r="F671" s="174">
        <f t="shared" si="147"/>
        <v>650</v>
      </c>
      <c r="G671" s="174">
        <f t="shared" si="148"/>
        <v>1300</v>
      </c>
      <c r="H671" s="174">
        <f t="shared" si="149"/>
        <v>15600</v>
      </c>
      <c r="I671" s="156">
        <v>1</v>
      </c>
      <c r="J671" s="156">
        <v>1</v>
      </c>
      <c r="K671" s="156"/>
      <c r="L671" s="156"/>
      <c r="M671" s="156"/>
      <c r="N671" s="155"/>
      <c r="O671" s="115">
        <v>2</v>
      </c>
    </row>
    <row r="672" spans="1:18" s="115" customFormat="1" ht="15.75" x14ac:dyDescent="0.25">
      <c r="A672" s="156"/>
      <c r="B672" s="178"/>
      <c r="C672" s="177" t="s">
        <v>14</v>
      </c>
      <c r="D672" s="176">
        <v>1</v>
      </c>
      <c r="E672" s="175">
        <v>0.8</v>
      </c>
      <c r="F672" s="174">
        <f t="shared" si="147"/>
        <v>800</v>
      </c>
      <c r="G672" s="174">
        <f t="shared" si="148"/>
        <v>800</v>
      </c>
      <c r="H672" s="174">
        <f t="shared" si="149"/>
        <v>9600</v>
      </c>
      <c r="I672" s="156"/>
      <c r="J672" s="156"/>
      <c r="K672" s="156"/>
      <c r="L672" s="156"/>
      <c r="M672" s="156"/>
      <c r="N672" s="155"/>
      <c r="R672" s="115">
        <v>1</v>
      </c>
    </row>
    <row r="673" spans="1:18" s="115" customFormat="1" ht="15.75" x14ac:dyDescent="0.25">
      <c r="A673" s="169" t="s">
        <v>226</v>
      </c>
      <c r="B673" s="178"/>
      <c r="C673" s="177" t="s">
        <v>225</v>
      </c>
      <c r="D673" s="176">
        <v>3</v>
      </c>
      <c r="E673" s="175">
        <v>1.1000000000000001</v>
      </c>
      <c r="F673" s="174">
        <f t="shared" si="147"/>
        <v>1100</v>
      </c>
      <c r="G673" s="174">
        <f t="shared" si="148"/>
        <v>3300</v>
      </c>
      <c r="H673" s="174">
        <f t="shared" si="149"/>
        <v>39600</v>
      </c>
      <c r="I673" s="156"/>
      <c r="J673" s="156"/>
      <c r="K673" s="156"/>
      <c r="L673" s="156"/>
      <c r="M673" s="156"/>
      <c r="N673" s="155"/>
    </row>
    <row r="674" spans="1:18" s="114" customFormat="1" ht="15.75" x14ac:dyDescent="0.25">
      <c r="A674" s="161"/>
      <c r="B674" s="182">
        <v>6</v>
      </c>
      <c r="C674" s="181" t="s">
        <v>150</v>
      </c>
      <c r="D674" s="180">
        <f>SUM(D675:D680)</f>
        <v>12</v>
      </c>
      <c r="E674" s="180"/>
      <c r="F674" s="174"/>
      <c r="G674" s="179">
        <f>SUM(G675:G680)</f>
        <v>10450</v>
      </c>
      <c r="H674" s="179">
        <f>SUM(H675:H680)</f>
        <v>125400</v>
      </c>
      <c r="I674" s="156"/>
      <c r="J674" s="156"/>
      <c r="K674" s="156"/>
      <c r="L674" s="156"/>
      <c r="M674" s="156"/>
      <c r="N674" s="155"/>
    </row>
    <row r="675" spans="1:18" s="115" customFormat="1" ht="15.75" x14ac:dyDescent="0.25">
      <c r="A675" s="156"/>
      <c r="B675" s="178"/>
      <c r="C675" s="177" t="s">
        <v>88</v>
      </c>
      <c r="D675" s="176">
        <v>1</v>
      </c>
      <c r="E675" s="175">
        <v>1.1000000000000001</v>
      </c>
      <c r="F675" s="174">
        <f t="shared" ref="F675:F684" si="150">E675*1000</f>
        <v>1100</v>
      </c>
      <c r="G675" s="174">
        <f t="shared" ref="G675:G680" si="151">D675*F675</f>
        <v>1100</v>
      </c>
      <c r="H675" s="174">
        <f t="shared" ref="H675:H680" si="152">G675*12</f>
        <v>13200</v>
      </c>
      <c r="I675" s="156"/>
      <c r="J675" s="156"/>
      <c r="K675" s="156"/>
      <c r="L675" s="156"/>
      <c r="M675" s="156"/>
      <c r="N675" s="155"/>
      <c r="Q675" s="115">
        <v>1</v>
      </c>
    </row>
    <row r="676" spans="1:18" s="115" customFormat="1" ht="15.75" x14ac:dyDescent="0.25">
      <c r="A676" s="156"/>
      <c r="B676" s="178"/>
      <c r="C676" s="177" t="s">
        <v>3</v>
      </c>
      <c r="D676" s="176">
        <f>SUM(I676:N676)</f>
        <v>2</v>
      </c>
      <c r="E676" s="175">
        <v>0.85</v>
      </c>
      <c r="F676" s="174">
        <f t="shared" si="150"/>
        <v>850</v>
      </c>
      <c r="G676" s="174">
        <f t="shared" si="151"/>
        <v>1700</v>
      </c>
      <c r="H676" s="174">
        <f t="shared" si="152"/>
        <v>20400</v>
      </c>
      <c r="I676" s="156">
        <v>1</v>
      </c>
      <c r="J676" s="156">
        <v>1</v>
      </c>
      <c r="K676" s="156"/>
      <c r="L676" s="156"/>
      <c r="M676" s="156"/>
      <c r="N676" s="155"/>
    </row>
    <row r="677" spans="1:18" s="115" customFormat="1" ht="15.75" x14ac:dyDescent="0.25">
      <c r="A677" s="156"/>
      <c r="B677" s="178"/>
      <c r="C677" s="177" t="s">
        <v>4</v>
      </c>
      <c r="D677" s="176">
        <f>SUM(I677:N677)</f>
        <v>3</v>
      </c>
      <c r="E677" s="175">
        <v>0.75</v>
      </c>
      <c r="F677" s="174">
        <f t="shared" si="150"/>
        <v>750</v>
      </c>
      <c r="G677" s="174">
        <f t="shared" si="151"/>
        <v>2250</v>
      </c>
      <c r="H677" s="174">
        <f t="shared" si="152"/>
        <v>27000</v>
      </c>
      <c r="I677" s="156">
        <v>2</v>
      </c>
      <c r="J677" s="156">
        <v>1</v>
      </c>
      <c r="K677" s="156"/>
      <c r="L677" s="156"/>
      <c r="M677" s="156"/>
      <c r="N677" s="155"/>
      <c r="O677" s="115">
        <v>2</v>
      </c>
    </row>
    <row r="678" spans="1:18" s="115" customFormat="1" ht="15.75" x14ac:dyDescent="0.25">
      <c r="A678" s="156"/>
      <c r="B678" s="178"/>
      <c r="C678" s="177" t="s">
        <v>10</v>
      </c>
      <c r="D678" s="176">
        <f>SUM(I678:N678)</f>
        <v>2</v>
      </c>
      <c r="E678" s="175">
        <v>0.65</v>
      </c>
      <c r="F678" s="174">
        <f t="shared" si="150"/>
        <v>650</v>
      </c>
      <c r="G678" s="174">
        <f t="shared" si="151"/>
        <v>1300</v>
      </c>
      <c r="H678" s="174">
        <f t="shared" si="152"/>
        <v>15600</v>
      </c>
      <c r="I678" s="156">
        <v>1</v>
      </c>
      <c r="J678" s="156">
        <v>1</v>
      </c>
      <c r="K678" s="156"/>
      <c r="L678" s="156"/>
      <c r="M678" s="156"/>
      <c r="N678" s="155"/>
    </row>
    <row r="679" spans="1:18" s="115" customFormat="1" ht="15.75" x14ac:dyDescent="0.25">
      <c r="A679" s="156"/>
      <c r="B679" s="178"/>
      <c r="C679" s="177" t="s">
        <v>14</v>
      </c>
      <c r="D679" s="176">
        <v>1</v>
      </c>
      <c r="E679" s="175">
        <v>0.8</v>
      </c>
      <c r="F679" s="174">
        <f t="shared" si="150"/>
        <v>800</v>
      </c>
      <c r="G679" s="174">
        <f t="shared" si="151"/>
        <v>800</v>
      </c>
      <c r="H679" s="174">
        <f t="shared" si="152"/>
        <v>9600</v>
      </c>
      <c r="I679" s="156"/>
      <c r="J679" s="156"/>
      <c r="K679" s="156"/>
      <c r="L679" s="156"/>
      <c r="M679" s="156"/>
      <c r="N679" s="155"/>
      <c r="R679" s="115">
        <v>1</v>
      </c>
    </row>
    <row r="680" spans="1:18" s="115" customFormat="1" ht="15.75" x14ac:dyDescent="0.25">
      <c r="A680" s="169" t="s">
        <v>226</v>
      </c>
      <c r="B680" s="178"/>
      <c r="C680" s="177" t="s">
        <v>225</v>
      </c>
      <c r="D680" s="176">
        <v>3</v>
      </c>
      <c r="E680" s="175">
        <v>1.1000000000000001</v>
      </c>
      <c r="F680" s="174">
        <f t="shared" si="150"/>
        <v>1100</v>
      </c>
      <c r="G680" s="174">
        <f t="shared" si="151"/>
        <v>3300</v>
      </c>
      <c r="H680" s="174">
        <f t="shared" si="152"/>
        <v>39600</v>
      </c>
      <c r="I680" s="156"/>
      <c r="J680" s="156"/>
      <c r="K680" s="156"/>
      <c r="L680" s="156"/>
      <c r="M680" s="156"/>
      <c r="N680" s="155"/>
    </row>
    <row r="681" spans="1:18" s="114" customFormat="1" ht="15.75" hidden="1" x14ac:dyDescent="0.25">
      <c r="A681" s="169" t="s">
        <v>224</v>
      </c>
      <c r="B681" s="172" t="s">
        <v>205</v>
      </c>
      <c r="C681" s="172" t="s">
        <v>151</v>
      </c>
      <c r="D681" s="172">
        <f>SUM(D682:D689)</f>
        <v>0</v>
      </c>
      <c r="E681" s="172"/>
      <c r="F681" s="172">
        <f t="shared" si="150"/>
        <v>0</v>
      </c>
      <c r="G681" s="172">
        <f>SUM(G682:G689)</f>
        <v>0</v>
      </c>
      <c r="H681" s="172">
        <f>SUM(H682:H689)</f>
        <v>0</v>
      </c>
      <c r="I681" s="156"/>
      <c r="J681" s="156"/>
      <c r="K681" s="156"/>
      <c r="L681" s="156"/>
      <c r="M681" s="156"/>
      <c r="N681" s="155"/>
    </row>
    <row r="682" spans="1:18" s="115" customFormat="1" ht="15.75" hidden="1" x14ac:dyDescent="0.25">
      <c r="A682" s="169" t="s">
        <v>224</v>
      </c>
      <c r="B682" s="168"/>
      <c r="C682" s="167" t="s">
        <v>152</v>
      </c>
      <c r="D682" s="166">
        <v>0</v>
      </c>
      <c r="E682" s="165">
        <v>1.8</v>
      </c>
      <c r="F682" s="164">
        <f t="shared" si="150"/>
        <v>1800</v>
      </c>
      <c r="G682" s="164">
        <f t="shared" ref="G682:G689" si="153">D682*F682</f>
        <v>0</v>
      </c>
      <c r="H682" s="164">
        <f t="shared" ref="H682:H689" si="154">G682*12</f>
        <v>0</v>
      </c>
      <c r="I682" s="163"/>
      <c r="J682" s="163"/>
      <c r="K682" s="163"/>
      <c r="L682" s="163"/>
      <c r="M682" s="163"/>
      <c r="N682" s="162"/>
      <c r="O682" s="115">
        <v>1</v>
      </c>
      <c r="P682" s="115">
        <v>5</v>
      </c>
    </row>
    <row r="683" spans="1:18" s="115" customFormat="1" ht="15.75" hidden="1" x14ac:dyDescent="0.25">
      <c r="A683" s="169" t="s">
        <v>224</v>
      </c>
      <c r="B683" s="168"/>
      <c r="C683" s="167" t="s">
        <v>153</v>
      </c>
      <c r="D683" s="166">
        <v>0</v>
      </c>
      <c r="E683" s="165">
        <v>1.2</v>
      </c>
      <c r="F683" s="164">
        <f t="shared" si="150"/>
        <v>1200</v>
      </c>
      <c r="G683" s="164">
        <f t="shared" si="153"/>
        <v>0</v>
      </c>
      <c r="H683" s="164">
        <f t="shared" si="154"/>
        <v>0</v>
      </c>
      <c r="I683" s="163"/>
      <c r="J683" s="163"/>
      <c r="K683" s="163"/>
      <c r="L683" s="163"/>
      <c r="M683" s="163"/>
      <c r="N683" s="162"/>
      <c r="O683" s="115">
        <v>3</v>
      </c>
    </row>
    <row r="684" spans="1:18" s="115" customFormat="1" ht="15.75" hidden="1" x14ac:dyDescent="0.25">
      <c r="A684" s="169" t="s">
        <v>224</v>
      </c>
      <c r="B684" s="168"/>
      <c r="C684" s="167" t="s">
        <v>154</v>
      </c>
      <c r="D684" s="166">
        <v>0</v>
      </c>
      <c r="E684" s="165">
        <v>0.85</v>
      </c>
      <c r="F684" s="164">
        <f t="shared" si="150"/>
        <v>850</v>
      </c>
      <c r="G684" s="164">
        <f t="shared" si="153"/>
        <v>0</v>
      </c>
      <c r="H684" s="164">
        <f t="shared" si="154"/>
        <v>0</v>
      </c>
      <c r="I684" s="163"/>
      <c r="J684" s="163"/>
      <c r="K684" s="163"/>
      <c r="L684" s="163"/>
      <c r="M684" s="163"/>
      <c r="N684" s="162"/>
      <c r="O684" s="115">
        <v>1</v>
      </c>
    </row>
    <row r="685" spans="1:18" s="9" customFormat="1" hidden="1" x14ac:dyDescent="0.25">
      <c r="A685" s="169" t="s">
        <v>224</v>
      </c>
      <c r="B685" s="168"/>
      <c r="C685" s="188" t="s">
        <v>86</v>
      </c>
      <c r="D685" s="166">
        <v>0</v>
      </c>
      <c r="E685" s="165">
        <v>0.8</v>
      </c>
      <c r="F685" s="164">
        <v>800</v>
      </c>
      <c r="G685" s="164">
        <f t="shared" si="153"/>
        <v>0</v>
      </c>
      <c r="H685" s="164">
        <f t="shared" si="154"/>
        <v>0</v>
      </c>
      <c r="I685" s="189"/>
      <c r="J685" s="189"/>
      <c r="K685" s="189"/>
      <c r="L685" s="189"/>
      <c r="M685" s="189"/>
      <c r="N685" s="162"/>
      <c r="O685" s="9">
        <v>1</v>
      </c>
    </row>
    <row r="686" spans="1:18" s="115" customFormat="1" ht="30" hidden="1" x14ac:dyDescent="0.25">
      <c r="A686" s="169" t="s">
        <v>224</v>
      </c>
      <c r="B686" s="168"/>
      <c r="C686" s="188" t="s">
        <v>156</v>
      </c>
      <c r="D686" s="166">
        <v>0</v>
      </c>
      <c r="E686" s="165">
        <v>0.7</v>
      </c>
      <c r="F686" s="164">
        <f>E686*1000</f>
        <v>700</v>
      </c>
      <c r="G686" s="164">
        <f t="shared" si="153"/>
        <v>0</v>
      </c>
      <c r="H686" s="164">
        <f t="shared" si="154"/>
        <v>0</v>
      </c>
      <c r="I686" s="163"/>
      <c r="J686" s="163"/>
      <c r="K686" s="163"/>
      <c r="L686" s="163"/>
      <c r="M686" s="163"/>
      <c r="N686" s="162"/>
      <c r="O686" s="115">
        <v>1</v>
      </c>
    </row>
    <row r="687" spans="1:18" s="115" customFormat="1" ht="15.75" hidden="1" x14ac:dyDescent="0.25">
      <c r="A687" s="169" t="s">
        <v>224</v>
      </c>
      <c r="B687" s="168"/>
      <c r="C687" s="167" t="s">
        <v>3</v>
      </c>
      <c r="D687" s="166">
        <v>0</v>
      </c>
      <c r="E687" s="165">
        <v>0.85</v>
      </c>
      <c r="F687" s="164">
        <f>E687*1000</f>
        <v>850</v>
      </c>
      <c r="G687" s="164">
        <f t="shared" si="153"/>
        <v>0</v>
      </c>
      <c r="H687" s="164">
        <f t="shared" si="154"/>
        <v>0</v>
      </c>
      <c r="I687" s="163"/>
      <c r="J687" s="163"/>
      <c r="K687" s="163"/>
      <c r="L687" s="163"/>
      <c r="M687" s="163"/>
      <c r="N687" s="162"/>
      <c r="O687" s="115">
        <v>6</v>
      </c>
    </row>
    <row r="688" spans="1:18" s="115" customFormat="1" ht="15.75" hidden="1" x14ac:dyDescent="0.25">
      <c r="A688" s="169" t="s">
        <v>224</v>
      </c>
      <c r="B688" s="168"/>
      <c r="C688" s="167" t="s">
        <v>9</v>
      </c>
      <c r="D688" s="166">
        <v>0</v>
      </c>
      <c r="E688" s="165">
        <v>0.75</v>
      </c>
      <c r="F688" s="164">
        <f>E688*1000</f>
        <v>750</v>
      </c>
      <c r="G688" s="164">
        <f t="shared" si="153"/>
        <v>0</v>
      </c>
      <c r="H688" s="164">
        <f t="shared" si="154"/>
        <v>0</v>
      </c>
      <c r="I688" s="163"/>
      <c r="J688" s="163"/>
      <c r="K688" s="163"/>
      <c r="L688" s="163"/>
      <c r="M688" s="163"/>
      <c r="N688" s="162"/>
      <c r="O688" s="115">
        <v>7</v>
      </c>
    </row>
    <row r="689" spans="1:18" s="115" customFormat="1" ht="15.75" hidden="1" x14ac:dyDescent="0.25">
      <c r="A689" s="169" t="s">
        <v>224</v>
      </c>
      <c r="B689" s="168"/>
      <c r="C689" s="167" t="s">
        <v>10</v>
      </c>
      <c r="D689" s="166">
        <v>0</v>
      </c>
      <c r="E689" s="165">
        <v>0.65</v>
      </c>
      <c r="F689" s="164">
        <f>E689*1000</f>
        <v>650</v>
      </c>
      <c r="G689" s="164">
        <f t="shared" si="153"/>
        <v>0</v>
      </c>
      <c r="H689" s="164">
        <f t="shared" si="154"/>
        <v>0</v>
      </c>
      <c r="I689" s="163"/>
      <c r="J689" s="163"/>
      <c r="K689" s="163"/>
      <c r="L689" s="163"/>
      <c r="M689" s="163"/>
      <c r="N689" s="162"/>
      <c r="O689" s="115">
        <v>1</v>
      </c>
    </row>
    <row r="690" spans="1:18" s="114" customFormat="1" ht="30" x14ac:dyDescent="0.25">
      <c r="A690" s="169"/>
      <c r="B690" s="173">
        <v>1</v>
      </c>
      <c r="C690" s="172" t="s">
        <v>231</v>
      </c>
      <c r="D690" s="187">
        <f>SUM(D691:D703)</f>
        <v>38</v>
      </c>
      <c r="E690" s="187"/>
      <c r="F690" s="186"/>
      <c r="G690" s="185">
        <f>SUM(G691:G703)</f>
        <v>34550</v>
      </c>
      <c r="H690" s="185">
        <f>SUM(H691:H703)</f>
        <v>414600</v>
      </c>
      <c r="I690" s="156"/>
      <c r="J690" s="156"/>
      <c r="K690" s="156"/>
      <c r="L690" s="156"/>
      <c r="M690" s="156"/>
      <c r="N690" s="155"/>
    </row>
    <row r="691" spans="1:18" s="115" customFormat="1" ht="15.75" x14ac:dyDescent="0.25">
      <c r="A691" s="169"/>
      <c r="B691" s="178"/>
      <c r="C691" s="177" t="s">
        <v>83</v>
      </c>
      <c r="D691" s="176">
        <v>1</v>
      </c>
      <c r="E691" s="175">
        <v>1.8</v>
      </c>
      <c r="F691" s="174">
        <f t="shared" ref="F691:F703" si="155">E691*1000</f>
        <v>1800</v>
      </c>
      <c r="G691" s="174">
        <f t="shared" ref="G691:G703" si="156">D691*F691</f>
        <v>1800</v>
      </c>
      <c r="H691" s="174">
        <f t="shared" ref="H691:H703" si="157">G691*12</f>
        <v>21600</v>
      </c>
      <c r="I691" s="156"/>
      <c r="J691" s="156"/>
      <c r="K691" s="156"/>
      <c r="L691" s="156"/>
      <c r="M691" s="156"/>
      <c r="N691" s="155"/>
    </row>
    <row r="692" spans="1:18" s="9" customFormat="1" x14ac:dyDescent="0.25">
      <c r="A692" s="169" t="s">
        <v>226</v>
      </c>
      <c r="B692" s="178"/>
      <c r="C692" s="177" t="s">
        <v>230</v>
      </c>
      <c r="D692" s="176">
        <v>1</v>
      </c>
      <c r="E692" s="175">
        <v>1.3</v>
      </c>
      <c r="F692" s="174">
        <f t="shared" si="155"/>
        <v>1300</v>
      </c>
      <c r="G692" s="174">
        <f t="shared" si="156"/>
        <v>1300</v>
      </c>
      <c r="H692" s="174">
        <f t="shared" si="157"/>
        <v>15600</v>
      </c>
      <c r="I692" s="184"/>
      <c r="J692" s="184"/>
      <c r="K692" s="184"/>
      <c r="L692" s="184"/>
      <c r="M692" s="184"/>
      <c r="N692" s="155"/>
    </row>
    <row r="693" spans="1:18" s="9" customFormat="1" x14ac:dyDescent="0.25">
      <c r="A693" s="169"/>
      <c r="B693" s="178"/>
      <c r="C693" s="177" t="s">
        <v>84</v>
      </c>
      <c r="D693" s="176">
        <v>1</v>
      </c>
      <c r="E693" s="175">
        <v>0.85</v>
      </c>
      <c r="F693" s="174">
        <f t="shared" si="155"/>
        <v>850</v>
      </c>
      <c r="G693" s="174">
        <f t="shared" si="156"/>
        <v>850</v>
      </c>
      <c r="H693" s="174">
        <f t="shared" si="157"/>
        <v>10200</v>
      </c>
      <c r="I693" s="184"/>
      <c r="J693" s="184"/>
      <c r="K693" s="184"/>
      <c r="L693" s="184"/>
      <c r="M693" s="184"/>
      <c r="N693" s="155"/>
      <c r="R693" s="9">
        <v>1</v>
      </c>
    </row>
    <row r="694" spans="1:18" s="9" customFormat="1" x14ac:dyDescent="0.25">
      <c r="A694" s="169"/>
      <c r="B694" s="178"/>
      <c r="C694" s="177" t="s">
        <v>13</v>
      </c>
      <c r="D694" s="176">
        <v>2</v>
      </c>
      <c r="E694" s="175">
        <v>0.8</v>
      </c>
      <c r="F694" s="174">
        <f t="shared" si="155"/>
        <v>800</v>
      </c>
      <c r="G694" s="174">
        <f t="shared" si="156"/>
        <v>1600</v>
      </c>
      <c r="H694" s="174">
        <f t="shared" si="157"/>
        <v>19200</v>
      </c>
      <c r="I694" s="184"/>
      <c r="J694" s="184"/>
      <c r="K694" s="184"/>
      <c r="L694" s="184"/>
      <c r="M694" s="184"/>
      <c r="N694" s="155"/>
      <c r="R694" s="9">
        <v>1</v>
      </c>
    </row>
    <row r="695" spans="1:18" s="9" customFormat="1" x14ac:dyDescent="0.25">
      <c r="A695" s="169"/>
      <c r="B695" s="178"/>
      <c r="C695" s="177" t="s">
        <v>14</v>
      </c>
      <c r="D695" s="176">
        <v>1</v>
      </c>
      <c r="E695" s="175">
        <v>0.9</v>
      </c>
      <c r="F695" s="174">
        <f t="shared" si="155"/>
        <v>900</v>
      </c>
      <c r="G695" s="174">
        <f t="shared" si="156"/>
        <v>900</v>
      </c>
      <c r="H695" s="174">
        <f t="shared" si="157"/>
        <v>10800</v>
      </c>
      <c r="I695" s="184"/>
      <c r="J695" s="184"/>
      <c r="K695" s="184"/>
      <c r="L695" s="184"/>
      <c r="M695" s="184"/>
      <c r="N695" s="155"/>
      <c r="R695" s="9">
        <v>1</v>
      </c>
    </row>
    <row r="696" spans="1:18" s="115" customFormat="1" ht="15.75" x14ac:dyDescent="0.25">
      <c r="A696" s="156"/>
      <c r="B696" s="178"/>
      <c r="C696" s="177" t="s">
        <v>3</v>
      </c>
      <c r="D696" s="176">
        <f>SUM(I696:N696)</f>
        <v>3</v>
      </c>
      <c r="E696" s="175">
        <v>0.85</v>
      </c>
      <c r="F696" s="174">
        <f t="shared" si="155"/>
        <v>850</v>
      </c>
      <c r="G696" s="174">
        <f t="shared" si="156"/>
        <v>2550</v>
      </c>
      <c r="H696" s="174">
        <f t="shared" si="157"/>
        <v>30600</v>
      </c>
      <c r="I696" s="156">
        <v>1</v>
      </c>
      <c r="J696" s="156">
        <v>1</v>
      </c>
      <c r="K696" s="156">
        <v>1</v>
      </c>
      <c r="L696" s="156"/>
      <c r="M696" s="156"/>
      <c r="N696" s="155"/>
    </row>
    <row r="697" spans="1:18" s="115" customFormat="1" ht="15.75" x14ac:dyDescent="0.25">
      <c r="A697" s="156"/>
      <c r="B697" s="178"/>
      <c r="C697" s="177" t="s">
        <v>4</v>
      </c>
      <c r="D697" s="176">
        <f>SUM(I697:N697)</f>
        <v>5</v>
      </c>
      <c r="E697" s="175">
        <v>0.75</v>
      </c>
      <c r="F697" s="174">
        <f t="shared" si="155"/>
        <v>750</v>
      </c>
      <c r="G697" s="174">
        <f t="shared" si="156"/>
        <v>3750</v>
      </c>
      <c r="H697" s="174">
        <f t="shared" si="157"/>
        <v>45000</v>
      </c>
      <c r="I697" s="156">
        <v>2</v>
      </c>
      <c r="J697" s="156">
        <v>1</v>
      </c>
      <c r="K697" s="156">
        <v>2</v>
      </c>
      <c r="L697" s="156"/>
      <c r="M697" s="156"/>
      <c r="N697" s="155"/>
      <c r="O697" s="115">
        <v>2</v>
      </c>
    </row>
    <row r="698" spans="1:18" s="115" customFormat="1" ht="15.75" x14ac:dyDescent="0.25">
      <c r="A698" s="156"/>
      <c r="B698" s="178"/>
      <c r="C698" s="177" t="s">
        <v>10</v>
      </c>
      <c r="D698" s="176">
        <f>SUM(I698:N698)</f>
        <v>8</v>
      </c>
      <c r="E698" s="175">
        <v>0.65</v>
      </c>
      <c r="F698" s="174">
        <f t="shared" si="155"/>
        <v>650</v>
      </c>
      <c r="G698" s="174">
        <f t="shared" si="156"/>
        <v>5200</v>
      </c>
      <c r="H698" s="174">
        <f t="shared" si="157"/>
        <v>62400</v>
      </c>
      <c r="I698" s="156">
        <v>1</v>
      </c>
      <c r="J698" s="156">
        <v>1</v>
      </c>
      <c r="K698" s="156">
        <v>1</v>
      </c>
      <c r="L698" s="156">
        <v>2</v>
      </c>
      <c r="M698" s="156">
        <v>2</v>
      </c>
      <c r="N698" s="155">
        <v>1</v>
      </c>
      <c r="R698" s="115">
        <v>3</v>
      </c>
    </row>
    <row r="699" spans="1:18" s="115" customFormat="1" ht="15.75" hidden="1" x14ac:dyDescent="0.25">
      <c r="A699" s="169" t="s">
        <v>224</v>
      </c>
      <c r="B699" s="178"/>
      <c r="C699" s="177" t="s">
        <v>6</v>
      </c>
      <c r="D699" s="176">
        <v>0</v>
      </c>
      <c r="E699" s="175">
        <v>0.75</v>
      </c>
      <c r="F699" s="174">
        <f t="shared" si="155"/>
        <v>750</v>
      </c>
      <c r="G699" s="174">
        <f t="shared" si="156"/>
        <v>0</v>
      </c>
      <c r="H699" s="174">
        <f t="shared" si="157"/>
        <v>0</v>
      </c>
      <c r="I699" s="156"/>
      <c r="J699" s="156"/>
      <c r="K699" s="156"/>
      <c r="L699" s="156"/>
      <c r="M699" s="156"/>
      <c r="N699" s="155"/>
    </row>
    <row r="700" spans="1:18" s="115" customFormat="1" ht="15.75" x14ac:dyDescent="0.25">
      <c r="A700" s="169" t="s">
        <v>226</v>
      </c>
      <c r="B700" s="178"/>
      <c r="C700" s="177" t="s">
        <v>229</v>
      </c>
      <c r="D700" s="176">
        <v>1</v>
      </c>
      <c r="E700" s="175">
        <v>0.5</v>
      </c>
      <c r="F700" s="174">
        <f t="shared" si="155"/>
        <v>500</v>
      </c>
      <c r="G700" s="174">
        <f t="shared" si="156"/>
        <v>500</v>
      </c>
      <c r="H700" s="174">
        <f t="shared" si="157"/>
        <v>6000</v>
      </c>
      <c r="I700" s="156"/>
      <c r="J700" s="156"/>
      <c r="K700" s="156"/>
      <c r="L700" s="156"/>
      <c r="M700" s="156"/>
      <c r="N700" s="155"/>
    </row>
    <row r="701" spans="1:18" s="115" customFormat="1" ht="15.75" x14ac:dyDescent="0.25">
      <c r="A701" s="169" t="s">
        <v>226</v>
      </c>
      <c r="B701" s="178"/>
      <c r="C701" s="177" t="s">
        <v>228</v>
      </c>
      <c r="D701" s="176">
        <v>1</v>
      </c>
      <c r="E701" s="175">
        <v>1.3</v>
      </c>
      <c r="F701" s="174">
        <f t="shared" si="155"/>
        <v>1300</v>
      </c>
      <c r="G701" s="174">
        <f t="shared" si="156"/>
        <v>1300</v>
      </c>
      <c r="H701" s="174">
        <f t="shared" si="157"/>
        <v>15600</v>
      </c>
      <c r="I701" s="156"/>
      <c r="J701" s="156"/>
      <c r="K701" s="156"/>
      <c r="L701" s="156"/>
      <c r="M701" s="156"/>
      <c r="N701" s="155"/>
    </row>
    <row r="702" spans="1:18" s="115" customFormat="1" ht="15.75" x14ac:dyDescent="0.25">
      <c r="A702" s="169" t="s">
        <v>226</v>
      </c>
      <c r="B702" s="178"/>
      <c r="C702" s="177" t="s">
        <v>225</v>
      </c>
      <c r="D702" s="176">
        <v>12</v>
      </c>
      <c r="E702" s="175">
        <v>1.1000000000000001</v>
      </c>
      <c r="F702" s="174">
        <f t="shared" si="155"/>
        <v>1100</v>
      </c>
      <c r="G702" s="174">
        <f t="shared" si="156"/>
        <v>13200</v>
      </c>
      <c r="H702" s="174">
        <f t="shared" si="157"/>
        <v>158400</v>
      </c>
      <c r="I702" s="156"/>
      <c r="J702" s="156"/>
      <c r="K702" s="156"/>
      <c r="L702" s="156"/>
      <c r="M702" s="156"/>
      <c r="N702" s="155"/>
    </row>
    <row r="703" spans="1:18" s="115" customFormat="1" ht="15.75" x14ac:dyDescent="0.25">
      <c r="A703" s="169" t="s">
        <v>226</v>
      </c>
      <c r="B703" s="178"/>
      <c r="C703" s="177" t="s">
        <v>227</v>
      </c>
      <c r="D703" s="176">
        <v>2</v>
      </c>
      <c r="E703" s="175">
        <v>0.8</v>
      </c>
      <c r="F703" s="174">
        <f t="shared" si="155"/>
        <v>800</v>
      </c>
      <c r="G703" s="174">
        <f t="shared" si="156"/>
        <v>1600</v>
      </c>
      <c r="H703" s="174">
        <f t="shared" si="157"/>
        <v>19200</v>
      </c>
      <c r="I703" s="156"/>
      <c r="J703" s="156"/>
      <c r="K703" s="156"/>
      <c r="L703" s="156"/>
      <c r="M703" s="156"/>
      <c r="N703" s="155"/>
    </row>
    <row r="704" spans="1:18" s="114" customFormat="1" ht="15.75" x14ac:dyDescent="0.25">
      <c r="A704" s="161"/>
      <c r="B704" s="182">
        <v>2</v>
      </c>
      <c r="C704" s="181" t="s">
        <v>158</v>
      </c>
      <c r="D704" s="180">
        <f>SUM(D705:D710)</f>
        <v>10</v>
      </c>
      <c r="E704" s="180"/>
      <c r="F704" s="174"/>
      <c r="G704" s="179">
        <f>SUM(G705:G710)</f>
        <v>8950</v>
      </c>
      <c r="H704" s="179">
        <f>SUM(H705:H710)</f>
        <v>107400</v>
      </c>
      <c r="I704" s="156"/>
      <c r="J704" s="156"/>
      <c r="K704" s="156"/>
      <c r="L704" s="156"/>
      <c r="M704" s="156"/>
      <c r="N704" s="155"/>
    </row>
    <row r="705" spans="1:18" s="115" customFormat="1" ht="15.75" x14ac:dyDescent="0.25">
      <c r="A705" s="156"/>
      <c r="B705" s="178"/>
      <c r="C705" s="177" t="s">
        <v>88</v>
      </c>
      <c r="D705" s="176">
        <v>1</v>
      </c>
      <c r="E705" s="175">
        <v>1.1000000000000001</v>
      </c>
      <c r="F705" s="174">
        <f t="shared" ref="F705:F710" si="158">E705*1000</f>
        <v>1100</v>
      </c>
      <c r="G705" s="174">
        <f t="shared" ref="G705:G710" si="159">D705*F705</f>
        <v>1100</v>
      </c>
      <c r="H705" s="174">
        <f t="shared" ref="H705:H710" si="160">G705*12</f>
        <v>13200</v>
      </c>
      <c r="I705" s="156"/>
      <c r="J705" s="156"/>
      <c r="K705" s="156"/>
      <c r="L705" s="156"/>
      <c r="M705" s="156"/>
      <c r="N705" s="155"/>
      <c r="Q705" s="115">
        <v>1</v>
      </c>
    </row>
    <row r="706" spans="1:18" s="115" customFormat="1" ht="15.75" x14ac:dyDescent="0.25">
      <c r="A706" s="156"/>
      <c r="B706" s="178"/>
      <c r="C706" s="177" t="s">
        <v>3</v>
      </c>
      <c r="D706" s="176">
        <f>SUM(I706:N706)</f>
        <v>1</v>
      </c>
      <c r="E706" s="175">
        <v>0.85</v>
      </c>
      <c r="F706" s="174">
        <f t="shared" si="158"/>
        <v>850</v>
      </c>
      <c r="G706" s="174">
        <f t="shared" si="159"/>
        <v>850</v>
      </c>
      <c r="H706" s="174">
        <f t="shared" si="160"/>
        <v>10200</v>
      </c>
      <c r="I706" s="156">
        <v>1</v>
      </c>
      <c r="J706" s="156"/>
      <c r="K706" s="156"/>
      <c r="L706" s="156"/>
      <c r="M706" s="156"/>
      <c r="N706" s="155"/>
    </row>
    <row r="707" spans="1:18" s="115" customFormat="1" ht="15.75" x14ac:dyDescent="0.25">
      <c r="A707" s="156"/>
      <c r="B707" s="178"/>
      <c r="C707" s="177" t="s">
        <v>4</v>
      </c>
      <c r="D707" s="176">
        <f>SUM(I707:N707)</f>
        <v>3</v>
      </c>
      <c r="E707" s="175">
        <v>0.75</v>
      </c>
      <c r="F707" s="174">
        <f t="shared" si="158"/>
        <v>750</v>
      </c>
      <c r="G707" s="174">
        <f t="shared" si="159"/>
        <v>2250</v>
      </c>
      <c r="H707" s="174">
        <f t="shared" si="160"/>
        <v>27000</v>
      </c>
      <c r="I707" s="156">
        <v>1</v>
      </c>
      <c r="J707" s="156">
        <v>2</v>
      </c>
      <c r="K707" s="156"/>
      <c r="L707" s="156"/>
      <c r="M707" s="156"/>
      <c r="N707" s="155"/>
      <c r="O707" s="115">
        <v>2</v>
      </c>
    </row>
    <row r="708" spans="1:18" s="115" customFormat="1" ht="15.75" x14ac:dyDescent="0.25">
      <c r="A708" s="156"/>
      <c r="B708" s="178"/>
      <c r="C708" s="177" t="s">
        <v>10</v>
      </c>
      <c r="D708" s="176">
        <f>SUM(I708:N708)</f>
        <v>1</v>
      </c>
      <c r="E708" s="175">
        <v>0.65</v>
      </c>
      <c r="F708" s="174">
        <f t="shared" si="158"/>
        <v>650</v>
      </c>
      <c r="G708" s="174">
        <f t="shared" si="159"/>
        <v>650</v>
      </c>
      <c r="H708" s="174">
        <f t="shared" si="160"/>
        <v>7800</v>
      </c>
      <c r="I708" s="156">
        <v>1</v>
      </c>
      <c r="J708" s="156"/>
      <c r="K708" s="156"/>
      <c r="L708" s="156"/>
      <c r="M708" s="156"/>
      <c r="N708" s="155"/>
      <c r="O708" s="115">
        <v>3</v>
      </c>
    </row>
    <row r="709" spans="1:18" s="115" customFormat="1" ht="15.75" x14ac:dyDescent="0.25">
      <c r="A709" s="156"/>
      <c r="B709" s="178"/>
      <c r="C709" s="177" t="s">
        <v>14</v>
      </c>
      <c r="D709" s="176">
        <v>1</v>
      </c>
      <c r="E709" s="175">
        <v>0.8</v>
      </c>
      <c r="F709" s="174">
        <f t="shared" si="158"/>
        <v>800</v>
      </c>
      <c r="G709" s="174">
        <f t="shared" si="159"/>
        <v>800</v>
      </c>
      <c r="H709" s="174">
        <f t="shared" si="160"/>
        <v>9600</v>
      </c>
      <c r="I709" s="156"/>
      <c r="J709" s="156"/>
      <c r="K709" s="156"/>
      <c r="L709" s="156"/>
      <c r="M709" s="156"/>
      <c r="N709" s="155"/>
      <c r="R709" s="115">
        <v>1</v>
      </c>
    </row>
    <row r="710" spans="1:18" s="115" customFormat="1" ht="15.75" x14ac:dyDescent="0.25">
      <c r="A710" s="169" t="s">
        <v>226</v>
      </c>
      <c r="B710" s="178"/>
      <c r="C710" s="177" t="s">
        <v>225</v>
      </c>
      <c r="D710" s="176">
        <v>3</v>
      </c>
      <c r="E710" s="175">
        <v>1.1000000000000001</v>
      </c>
      <c r="F710" s="174">
        <f t="shared" si="158"/>
        <v>1100</v>
      </c>
      <c r="G710" s="174">
        <f t="shared" si="159"/>
        <v>3300</v>
      </c>
      <c r="H710" s="174">
        <f t="shared" si="160"/>
        <v>39600</v>
      </c>
      <c r="I710" s="156"/>
      <c r="J710" s="156"/>
      <c r="K710" s="156"/>
      <c r="L710" s="156"/>
      <c r="M710" s="156"/>
      <c r="N710" s="155"/>
    </row>
    <row r="711" spans="1:18" s="114" customFormat="1" ht="15.75" x14ac:dyDescent="0.25">
      <c r="A711" s="161"/>
      <c r="B711" s="182">
        <v>3</v>
      </c>
      <c r="C711" s="181" t="s">
        <v>159</v>
      </c>
      <c r="D711" s="180">
        <f>SUM(D712:D717)</f>
        <v>6</v>
      </c>
      <c r="E711" s="180"/>
      <c r="F711" s="174"/>
      <c r="G711" s="179">
        <f>SUM(G712:G717)</f>
        <v>5300</v>
      </c>
      <c r="H711" s="179">
        <f>SUM(H712:H717)</f>
        <v>63600</v>
      </c>
      <c r="I711" s="156"/>
      <c r="J711" s="156"/>
      <c r="K711" s="156"/>
      <c r="L711" s="156"/>
      <c r="M711" s="156"/>
      <c r="N711" s="155"/>
    </row>
    <row r="712" spans="1:18" s="115" customFormat="1" ht="15.75" x14ac:dyDescent="0.25">
      <c r="A712" s="156"/>
      <c r="B712" s="178"/>
      <c r="C712" s="177" t="s">
        <v>88</v>
      </c>
      <c r="D712" s="176">
        <v>1</v>
      </c>
      <c r="E712" s="175">
        <v>1.1000000000000001</v>
      </c>
      <c r="F712" s="174">
        <f t="shared" ref="F712:F717" si="161">E712*1000</f>
        <v>1100</v>
      </c>
      <c r="G712" s="174">
        <f t="shared" ref="G712:G717" si="162">D712*F712</f>
        <v>1100</v>
      </c>
      <c r="H712" s="174">
        <f t="shared" ref="H712:H717" si="163">G712*12</f>
        <v>13200</v>
      </c>
      <c r="I712" s="156"/>
      <c r="J712" s="156"/>
      <c r="K712" s="156"/>
      <c r="L712" s="156"/>
      <c r="M712" s="156"/>
      <c r="N712" s="155"/>
      <c r="Q712" s="115">
        <v>1</v>
      </c>
    </row>
    <row r="713" spans="1:18" s="115" customFormat="1" ht="15.75" x14ac:dyDescent="0.25">
      <c r="A713" s="156"/>
      <c r="B713" s="178"/>
      <c r="C713" s="177" t="s">
        <v>3</v>
      </c>
      <c r="D713" s="176">
        <f>SUM(I713:N713)</f>
        <v>1</v>
      </c>
      <c r="E713" s="175">
        <v>0.85</v>
      </c>
      <c r="F713" s="174">
        <f t="shared" si="161"/>
        <v>850</v>
      </c>
      <c r="G713" s="174">
        <f t="shared" si="162"/>
        <v>850</v>
      </c>
      <c r="H713" s="174">
        <f t="shared" si="163"/>
        <v>10200</v>
      </c>
      <c r="I713" s="156">
        <v>1</v>
      </c>
      <c r="J713" s="156"/>
      <c r="K713" s="156"/>
      <c r="L713" s="156"/>
      <c r="M713" s="156"/>
      <c r="N713" s="155"/>
    </row>
    <row r="714" spans="1:18" s="115" customFormat="1" ht="15.75" x14ac:dyDescent="0.25">
      <c r="A714" s="156"/>
      <c r="B714" s="178"/>
      <c r="C714" s="177" t="s">
        <v>4</v>
      </c>
      <c r="D714" s="176">
        <f>SUM(I714:N714)</f>
        <v>3</v>
      </c>
      <c r="E714" s="175">
        <v>0.75</v>
      </c>
      <c r="F714" s="174">
        <f t="shared" si="161"/>
        <v>750</v>
      </c>
      <c r="G714" s="174">
        <f t="shared" si="162"/>
        <v>2250</v>
      </c>
      <c r="H714" s="174">
        <f t="shared" si="163"/>
        <v>27000</v>
      </c>
      <c r="I714" s="156">
        <v>1</v>
      </c>
      <c r="J714" s="156">
        <v>2</v>
      </c>
      <c r="K714" s="156"/>
      <c r="L714" s="156"/>
      <c r="M714" s="156"/>
      <c r="N714" s="155"/>
      <c r="R714" s="115">
        <v>1</v>
      </c>
    </row>
    <row r="715" spans="1:18" s="115" customFormat="1" ht="15.75" hidden="1" x14ac:dyDescent="0.25">
      <c r="A715" s="169" t="s">
        <v>224</v>
      </c>
      <c r="B715" s="178"/>
      <c r="C715" s="177" t="s">
        <v>10</v>
      </c>
      <c r="D715" s="176">
        <f>SUM(I715:N715)</f>
        <v>0</v>
      </c>
      <c r="E715" s="175">
        <v>0.65</v>
      </c>
      <c r="F715" s="174">
        <f t="shared" si="161"/>
        <v>650</v>
      </c>
      <c r="G715" s="174">
        <f t="shared" si="162"/>
        <v>0</v>
      </c>
      <c r="H715" s="174">
        <f t="shared" si="163"/>
        <v>0</v>
      </c>
      <c r="I715" s="156"/>
      <c r="J715" s="156"/>
      <c r="K715" s="156"/>
      <c r="L715" s="156"/>
      <c r="M715" s="156"/>
      <c r="N715" s="155"/>
      <c r="O715" s="115">
        <v>2</v>
      </c>
    </row>
    <row r="716" spans="1:18" s="115" customFormat="1" ht="15.75" hidden="1" x14ac:dyDescent="0.25">
      <c r="A716" s="169" t="s">
        <v>224</v>
      </c>
      <c r="B716" s="178"/>
      <c r="C716" s="177" t="s">
        <v>14</v>
      </c>
      <c r="D716" s="183">
        <v>0</v>
      </c>
      <c r="E716" s="175">
        <v>0.8</v>
      </c>
      <c r="F716" s="174">
        <f t="shared" si="161"/>
        <v>800</v>
      </c>
      <c r="G716" s="174">
        <f t="shared" si="162"/>
        <v>0</v>
      </c>
      <c r="H716" s="174">
        <f t="shared" si="163"/>
        <v>0</v>
      </c>
      <c r="I716" s="156"/>
      <c r="J716" s="156"/>
      <c r="K716" s="156"/>
      <c r="L716" s="156"/>
      <c r="M716" s="156"/>
      <c r="N716" s="155"/>
      <c r="R716" s="115">
        <v>1</v>
      </c>
    </row>
    <row r="717" spans="1:18" s="115" customFormat="1" ht="15.75" x14ac:dyDescent="0.25">
      <c r="A717" s="169" t="s">
        <v>226</v>
      </c>
      <c r="B717" s="178"/>
      <c r="C717" s="177" t="s">
        <v>225</v>
      </c>
      <c r="D717" s="176">
        <v>1</v>
      </c>
      <c r="E717" s="175">
        <v>1.1000000000000001</v>
      </c>
      <c r="F717" s="174">
        <f t="shared" si="161"/>
        <v>1100</v>
      </c>
      <c r="G717" s="174">
        <f t="shared" si="162"/>
        <v>1100</v>
      </c>
      <c r="H717" s="174">
        <f t="shared" si="163"/>
        <v>13200</v>
      </c>
      <c r="I717" s="156"/>
      <c r="J717" s="156"/>
      <c r="K717" s="156"/>
      <c r="L717" s="156"/>
      <c r="M717" s="156"/>
      <c r="N717" s="155"/>
    </row>
    <row r="718" spans="1:18" s="114" customFormat="1" ht="15.75" x14ac:dyDescent="0.25">
      <c r="A718" s="161"/>
      <c r="B718" s="182">
        <v>4</v>
      </c>
      <c r="C718" s="181" t="s">
        <v>160</v>
      </c>
      <c r="D718" s="180">
        <f>SUM(D719:D724)</f>
        <v>7</v>
      </c>
      <c r="E718" s="180"/>
      <c r="F718" s="174"/>
      <c r="G718" s="179">
        <f>SUM(G719:G724)</f>
        <v>6100</v>
      </c>
      <c r="H718" s="179">
        <f>SUM(H719:H724)</f>
        <v>73200</v>
      </c>
      <c r="I718" s="156"/>
      <c r="J718" s="156"/>
      <c r="K718" s="156"/>
      <c r="L718" s="156"/>
      <c r="M718" s="156"/>
      <c r="N718" s="155"/>
    </row>
    <row r="719" spans="1:18" s="115" customFormat="1" ht="15.75" x14ac:dyDescent="0.25">
      <c r="A719" s="156"/>
      <c r="B719" s="178"/>
      <c r="C719" s="177" t="s">
        <v>88</v>
      </c>
      <c r="D719" s="176">
        <v>1</v>
      </c>
      <c r="E719" s="175">
        <v>1.1000000000000001</v>
      </c>
      <c r="F719" s="174">
        <f t="shared" ref="F719:F724" si="164">E719*1000</f>
        <v>1100</v>
      </c>
      <c r="G719" s="174">
        <f t="shared" ref="G719:G724" si="165">D719*F719</f>
        <v>1100</v>
      </c>
      <c r="H719" s="174">
        <f t="shared" ref="H719:H724" si="166">G719*12</f>
        <v>13200</v>
      </c>
      <c r="I719" s="156"/>
      <c r="J719" s="156"/>
      <c r="K719" s="156"/>
      <c r="L719" s="156"/>
      <c r="M719" s="156"/>
      <c r="N719" s="155"/>
      <c r="Q719" s="115">
        <v>1</v>
      </c>
    </row>
    <row r="720" spans="1:18" s="115" customFormat="1" ht="15.75" x14ac:dyDescent="0.25">
      <c r="A720" s="156"/>
      <c r="B720" s="178"/>
      <c r="C720" s="177" t="s">
        <v>3</v>
      </c>
      <c r="D720" s="176">
        <f>SUM(I720:N720)</f>
        <v>1</v>
      </c>
      <c r="E720" s="175">
        <v>0.85</v>
      </c>
      <c r="F720" s="174">
        <f t="shared" si="164"/>
        <v>850</v>
      </c>
      <c r="G720" s="174">
        <f t="shared" si="165"/>
        <v>850</v>
      </c>
      <c r="H720" s="174">
        <f t="shared" si="166"/>
        <v>10200</v>
      </c>
      <c r="I720" s="156">
        <v>1</v>
      </c>
      <c r="J720" s="156"/>
      <c r="K720" s="156"/>
      <c r="L720" s="156"/>
      <c r="M720" s="156"/>
      <c r="N720" s="155"/>
    </row>
    <row r="721" spans="1:18" s="115" customFormat="1" ht="15.75" x14ac:dyDescent="0.25">
      <c r="A721" s="156"/>
      <c r="B721" s="178"/>
      <c r="C721" s="177" t="s">
        <v>4</v>
      </c>
      <c r="D721" s="176">
        <f>SUM(I721:N721)</f>
        <v>3</v>
      </c>
      <c r="E721" s="175">
        <v>0.75</v>
      </c>
      <c r="F721" s="174">
        <f t="shared" si="164"/>
        <v>750</v>
      </c>
      <c r="G721" s="174">
        <f t="shared" si="165"/>
        <v>2250</v>
      </c>
      <c r="H721" s="174">
        <f t="shared" si="166"/>
        <v>27000</v>
      </c>
      <c r="I721" s="156">
        <v>1</v>
      </c>
      <c r="J721" s="156">
        <v>2</v>
      </c>
      <c r="K721" s="156"/>
      <c r="L721" s="156"/>
      <c r="M721" s="156"/>
      <c r="N721" s="155"/>
      <c r="R721" s="115">
        <v>2</v>
      </c>
    </row>
    <row r="722" spans="1:18" s="115" customFormat="1" ht="15.75" hidden="1" x14ac:dyDescent="0.25">
      <c r="A722" s="169" t="s">
        <v>224</v>
      </c>
      <c r="B722" s="178"/>
      <c r="C722" s="177" t="s">
        <v>10</v>
      </c>
      <c r="D722" s="176">
        <f>SUM(I722:N722)</f>
        <v>0</v>
      </c>
      <c r="E722" s="175">
        <v>0.65</v>
      </c>
      <c r="F722" s="174">
        <f t="shared" si="164"/>
        <v>650</v>
      </c>
      <c r="G722" s="174">
        <f t="shared" si="165"/>
        <v>0</v>
      </c>
      <c r="H722" s="174">
        <f t="shared" si="166"/>
        <v>0</v>
      </c>
      <c r="I722" s="156"/>
      <c r="J722" s="156"/>
      <c r="K722" s="156"/>
      <c r="L722" s="156"/>
      <c r="M722" s="156"/>
      <c r="N722" s="155"/>
      <c r="O722" s="115">
        <v>2</v>
      </c>
    </row>
    <row r="723" spans="1:18" s="115" customFormat="1" ht="15.75" x14ac:dyDescent="0.25">
      <c r="A723" s="156"/>
      <c r="B723" s="178"/>
      <c r="C723" s="177" t="s">
        <v>14</v>
      </c>
      <c r="D723" s="176">
        <v>1</v>
      </c>
      <c r="E723" s="175">
        <v>0.8</v>
      </c>
      <c r="F723" s="174">
        <f t="shared" si="164"/>
        <v>800</v>
      </c>
      <c r="G723" s="174">
        <f t="shared" si="165"/>
        <v>800</v>
      </c>
      <c r="H723" s="174">
        <f t="shared" si="166"/>
        <v>9600</v>
      </c>
      <c r="I723" s="156"/>
      <c r="J723" s="156"/>
      <c r="K723" s="156"/>
      <c r="L723" s="156"/>
      <c r="M723" s="156"/>
      <c r="N723" s="155"/>
      <c r="R723" s="115">
        <v>1</v>
      </c>
    </row>
    <row r="724" spans="1:18" s="115" customFormat="1" ht="15.75" x14ac:dyDescent="0.25">
      <c r="A724" s="169" t="s">
        <v>226</v>
      </c>
      <c r="B724" s="178"/>
      <c r="C724" s="177" t="s">
        <v>225</v>
      </c>
      <c r="D724" s="176">
        <v>1</v>
      </c>
      <c r="E724" s="175">
        <v>1.1000000000000001</v>
      </c>
      <c r="F724" s="174">
        <f t="shared" si="164"/>
        <v>1100</v>
      </c>
      <c r="G724" s="174">
        <f t="shared" si="165"/>
        <v>1100</v>
      </c>
      <c r="H724" s="174">
        <f t="shared" si="166"/>
        <v>13200</v>
      </c>
      <c r="I724" s="156"/>
      <c r="J724" s="156"/>
      <c r="K724" s="156"/>
      <c r="L724" s="156"/>
      <c r="M724" s="156"/>
      <c r="N724" s="155"/>
    </row>
    <row r="725" spans="1:18" s="114" customFormat="1" ht="15.75" x14ac:dyDescent="0.25">
      <c r="A725" s="161"/>
      <c r="B725" s="182">
        <v>5</v>
      </c>
      <c r="C725" s="181" t="s">
        <v>161</v>
      </c>
      <c r="D725" s="180">
        <f>SUM(D726:D731)</f>
        <v>7</v>
      </c>
      <c r="E725" s="180"/>
      <c r="F725" s="174"/>
      <c r="G725" s="179">
        <f>SUM(G726:G731)</f>
        <v>6100</v>
      </c>
      <c r="H725" s="179">
        <f>SUM(H726:H731)</f>
        <v>73200</v>
      </c>
      <c r="I725" s="156"/>
      <c r="J725" s="156"/>
      <c r="K725" s="156"/>
      <c r="L725" s="156"/>
      <c r="M725" s="156"/>
      <c r="N725" s="155"/>
    </row>
    <row r="726" spans="1:18" s="115" customFormat="1" ht="15.75" x14ac:dyDescent="0.25">
      <c r="A726" s="156"/>
      <c r="B726" s="178"/>
      <c r="C726" s="177" t="s">
        <v>88</v>
      </c>
      <c r="D726" s="176">
        <v>1</v>
      </c>
      <c r="E726" s="175">
        <v>1.1000000000000001</v>
      </c>
      <c r="F726" s="174">
        <f t="shared" ref="F726:F731" si="167">E726*1000</f>
        <v>1100</v>
      </c>
      <c r="G726" s="174">
        <f t="shared" ref="G726:G731" si="168">D726*F726</f>
        <v>1100</v>
      </c>
      <c r="H726" s="174">
        <f t="shared" ref="H726:H731" si="169">G726*12</f>
        <v>13200</v>
      </c>
      <c r="I726" s="156"/>
      <c r="J726" s="156"/>
      <c r="K726" s="156"/>
      <c r="L726" s="156"/>
      <c r="M726" s="156"/>
      <c r="N726" s="155"/>
      <c r="Q726" s="115">
        <v>1</v>
      </c>
    </row>
    <row r="727" spans="1:18" s="115" customFormat="1" ht="15.75" x14ac:dyDescent="0.25">
      <c r="A727" s="156"/>
      <c r="B727" s="178"/>
      <c r="C727" s="177" t="s">
        <v>3</v>
      </c>
      <c r="D727" s="176">
        <f>SUM(I727:N727)</f>
        <v>1</v>
      </c>
      <c r="E727" s="175">
        <v>0.85</v>
      </c>
      <c r="F727" s="174">
        <f t="shared" si="167"/>
        <v>850</v>
      </c>
      <c r="G727" s="174">
        <f t="shared" si="168"/>
        <v>850</v>
      </c>
      <c r="H727" s="174">
        <f t="shared" si="169"/>
        <v>10200</v>
      </c>
      <c r="I727" s="156">
        <v>1</v>
      </c>
      <c r="J727" s="156"/>
      <c r="K727" s="156"/>
      <c r="L727" s="156"/>
      <c r="M727" s="156"/>
      <c r="N727" s="155"/>
    </row>
    <row r="728" spans="1:18" s="115" customFormat="1" ht="15.75" x14ac:dyDescent="0.25">
      <c r="A728" s="156"/>
      <c r="B728" s="178"/>
      <c r="C728" s="177" t="s">
        <v>4</v>
      </c>
      <c r="D728" s="176">
        <f>SUM(I728:N728)</f>
        <v>3</v>
      </c>
      <c r="E728" s="175">
        <v>0.75</v>
      </c>
      <c r="F728" s="174">
        <f t="shared" si="167"/>
        <v>750</v>
      </c>
      <c r="G728" s="174">
        <f t="shared" si="168"/>
        <v>2250</v>
      </c>
      <c r="H728" s="174">
        <f t="shared" si="169"/>
        <v>27000</v>
      </c>
      <c r="I728" s="156">
        <v>1</v>
      </c>
      <c r="J728" s="156">
        <v>2</v>
      </c>
      <c r="K728" s="156"/>
      <c r="L728" s="156"/>
      <c r="M728" s="156"/>
      <c r="N728" s="155"/>
    </row>
    <row r="729" spans="1:18" s="115" customFormat="1" ht="15.75" hidden="1" x14ac:dyDescent="0.25">
      <c r="A729" s="169" t="s">
        <v>224</v>
      </c>
      <c r="B729" s="178"/>
      <c r="C729" s="177" t="s">
        <v>10</v>
      </c>
      <c r="D729" s="176">
        <f>SUM(I729:N729)</f>
        <v>0</v>
      </c>
      <c r="E729" s="175">
        <v>0.65</v>
      </c>
      <c r="F729" s="174">
        <f t="shared" si="167"/>
        <v>650</v>
      </c>
      <c r="G729" s="174">
        <f t="shared" si="168"/>
        <v>0</v>
      </c>
      <c r="H729" s="174">
        <f t="shared" si="169"/>
        <v>0</v>
      </c>
      <c r="I729" s="156"/>
      <c r="J729" s="156"/>
      <c r="K729" s="156"/>
      <c r="L729" s="156"/>
      <c r="M729" s="156"/>
      <c r="N729" s="155"/>
      <c r="O729" s="115">
        <v>2</v>
      </c>
    </row>
    <row r="730" spans="1:18" s="115" customFormat="1" ht="15.75" x14ac:dyDescent="0.25">
      <c r="A730" s="169"/>
      <c r="B730" s="178"/>
      <c r="C730" s="177" t="s">
        <v>14</v>
      </c>
      <c r="D730" s="183">
        <v>1</v>
      </c>
      <c r="E730" s="175">
        <v>0.8</v>
      </c>
      <c r="F730" s="174">
        <f t="shared" si="167"/>
        <v>800</v>
      </c>
      <c r="G730" s="174">
        <f t="shared" si="168"/>
        <v>800</v>
      </c>
      <c r="H730" s="174">
        <f t="shared" si="169"/>
        <v>9600</v>
      </c>
      <c r="I730" s="156"/>
      <c r="J730" s="156"/>
      <c r="K730" s="156"/>
      <c r="L730" s="156"/>
      <c r="M730" s="156"/>
      <c r="N730" s="155"/>
      <c r="R730" s="115">
        <v>1</v>
      </c>
    </row>
    <row r="731" spans="1:18" s="115" customFormat="1" ht="15.75" x14ac:dyDescent="0.25">
      <c r="A731" s="169" t="s">
        <v>226</v>
      </c>
      <c r="B731" s="178"/>
      <c r="C731" s="177" t="s">
        <v>225</v>
      </c>
      <c r="D731" s="176">
        <v>1</v>
      </c>
      <c r="E731" s="175">
        <v>1.1000000000000001</v>
      </c>
      <c r="F731" s="174">
        <f t="shared" si="167"/>
        <v>1100</v>
      </c>
      <c r="G731" s="174">
        <f t="shared" si="168"/>
        <v>1100</v>
      </c>
      <c r="H731" s="174">
        <f t="shared" si="169"/>
        <v>13200</v>
      </c>
      <c r="I731" s="156"/>
      <c r="J731" s="156"/>
      <c r="K731" s="156"/>
      <c r="L731" s="156"/>
      <c r="M731" s="156"/>
      <c r="N731" s="155"/>
    </row>
    <row r="732" spans="1:18" s="114" customFormat="1" ht="34.5" customHeight="1" x14ac:dyDescent="0.25">
      <c r="A732" s="161"/>
      <c r="B732" s="182">
        <v>6</v>
      </c>
      <c r="C732" s="181" t="s">
        <v>162</v>
      </c>
      <c r="D732" s="180">
        <f>SUM(D733:D738)</f>
        <v>10</v>
      </c>
      <c r="E732" s="180"/>
      <c r="F732" s="174"/>
      <c r="G732" s="179">
        <f>SUM(G733:G738)</f>
        <v>8950</v>
      </c>
      <c r="H732" s="179">
        <f>SUM(H733:H738)</f>
        <v>107400</v>
      </c>
      <c r="I732" s="156"/>
      <c r="J732" s="156"/>
      <c r="K732" s="156"/>
      <c r="L732" s="156"/>
      <c r="M732" s="156"/>
      <c r="N732" s="155"/>
    </row>
    <row r="733" spans="1:18" s="115" customFormat="1" ht="15.75" x14ac:dyDescent="0.25">
      <c r="A733" s="156"/>
      <c r="B733" s="178"/>
      <c r="C733" s="177" t="s">
        <v>88</v>
      </c>
      <c r="D733" s="176">
        <v>1</v>
      </c>
      <c r="E733" s="175">
        <v>1.1000000000000001</v>
      </c>
      <c r="F733" s="174">
        <f t="shared" ref="F733:F738" si="170">E733*1000</f>
        <v>1100</v>
      </c>
      <c r="G733" s="174">
        <f t="shared" ref="G733:G738" si="171">D733*F733</f>
        <v>1100</v>
      </c>
      <c r="H733" s="174">
        <f t="shared" ref="H733:H738" si="172">G733*12</f>
        <v>13200</v>
      </c>
      <c r="I733" s="156"/>
      <c r="J733" s="156"/>
      <c r="K733" s="156"/>
      <c r="L733" s="156"/>
      <c r="M733" s="156"/>
      <c r="N733" s="155"/>
      <c r="Q733" s="115">
        <v>1</v>
      </c>
    </row>
    <row r="734" spans="1:18" s="115" customFormat="1" ht="15.75" x14ac:dyDescent="0.25">
      <c r="A734" s="156"/>
      <c r="B734" s="178"/>
      <c r="C734" s="177" t="s">
        <v>3</v>
      </c>
      <c r="D734" s="176">
        <f>SUM(I734:N734)</f>
        <v>1</v>
      </c>
      <c r="E734" s="175">
        <v>0.85</v>
      </c>
      <c r="F734" s="174">
        <f t="shared" si="170"/>
        <v>850</v>
      </c>
      <c r="G734" s="174">
        <f t="shared" si="171"/>
        <v>850</v>
      </c>
      <c r="H734" s="174">
        <f t="shared" si="172"/>
        <v>10200</v>
      </c>
      <c r="I734" s="156">
        <v>1</v>
      </c>
      <c r="J734" s="156"/>
      <c r="K734" s="156"/>
      <c r="L734" s="156"/>
      <c r="M734" s="156"/>
      <c r="N734" s="155"/>
      <c r="O734" s="115">
        <v>1</v>
      </c>
    </row>
    <row r="735" spans="1:18" s="115" customFormat="1" ht="15.75" x14ac:dyDescent="0.25">
      <c r="A735" s="156"/>
      <c r="B735" s="178"/>
      <c r="C735" s="177" t="s">
        <v>4</v>
      </c>
      <c r="D735" s="176">
        <f>SUM(I735:N735)</f>
        <v>3</v>
      </c>
      <c r="E735" s="175">
        <v>0.75</v>
      </c>
      <c r="F735" s="174">
        <f t="shared" si="170"/>
        <v>750</v>
      </c>
      <c r="G735" s="174">
        <f t="shared" si="171"/>
        <v>2250</v>
      </c>
      <c r="H735" s="174">
        <f t="shared" si="172"/>
        <v>27000</v>
      </c>
      <c r="I735" s="156">
        <v>1</v>
      </c>
      <c r="J735" s="156">
        <v>2</v>
      </c>
      <c r="K735" s="156"/>
      <c r="L735" s="156"/>
      <c r="M735" s="156"/>
      <c r="N735" s="155"/>
      <c r="O735" s="115">
        <v>1</v>
      </c>
    </row>
    <row r="736" spans="1:18" s="115" customFormat="1" ht="15.75" x14ac:dyDescent="0.25">
      <c r="A736" s="156"/>
      <c r="B736" s="178"/>
      <c r="C736" s="177" t="s">
        <v>10</v>
      </c>
      <c r="D736" s="176">
        <f>SUM(I736:N736)</f>
        <v>1</v>
      </c>
      <c r="E736" s="175">
        <v>0.65</v>
      </c>
      <c r="F736" s="174">
        <f t="shared" si="170"/>
        <v>650</v>
      </c>
      <c r="G736" s="174">
        <f t="shared" si="171"/>
        <v>650</v>
      </c>
      <c r="H736" s="174">
        <f t="shared" si="172"/>
        <v>7800</v>
      </c>
      <c r="I736" s="156">
        <v>1</v>
      </c>
      <c r="J736" s="156"/>
      <c r="K736" s="156"/>
      <c r="L736" s="156"/>
      <c r="M736" s="156"/>
      <c r="N736" s="155"/>
      <c r="O736" s="115">
        <v>3</v>
      </c>
    </row>
    <row r="737" spans="1:18" s="115" customFormat="1" ht="15.75" x14ac:dyDescent="0.25">
      <c r="A737" s="156"/>
      <c r="B737" s="178"/>
      <c r="C737" s="177" t="s">
        <v>14</v>
      </c>
      <c r="D737" s="176">
        <v>1</v>
      </c>
      <c r="E737" s="175">
        <v>0.8</v>
      </c>
      <c r="F737" s="174">
        <f t="shared" si="170"/>
        <v>800</v>
      </c>
      <c r="G737" s="174">
        <f t="shared" si="171"/>
        <v>800</v>
      </c>
      <c r="H737" s="174">
        <f t="shared" si="172"/>
        <v>9600</v>
      </c>
      <c r="I737" s="156"/>
      <c r="J737" s="156"/>
      <c r="K737" s="156"/>
      <c r="L737" s="156"/>
      <c r="M737" s="156"/>
      <c r="N737" s="155"/>
      <c r="R737" s="115">
        <v>1</v>
      </c>
    </row>
    <row r="738" spans="1:18" s="115" customFormat="1" ht="15.75" x14ac:dyDescent="0.25">
      <c r="A738" s="169" t="s">
        <v>226</v>
      </c>
      <c r="B738" s="178"/>
      <c r="C738" s="177" t="s">
        <v>225</v>
      </c>
      <c r="D738" s="176">
        <v>3</v>
      </c>
      <c r="E738" s="175">
        <v>1.1000000000000001</v>
      </c>
      <c r="F738" s="174">
        <f t="shared" si="170"/>
        <v>1100</v>
      </c>
      <c r="G738" s="174">
        <f t="shared" si="171"/>
        <v>3300</v>
      </c>
      <c r="H738" s="174">
        <f t="shared" si="172"/>
        <v>39600</v>
      </c>
      <c r="I738" s="156"/>
      <c r="J738" s="156"/>
      <c r="K738" s="156"/>
      <c r="L738" s="156"/>
      <c r="M738" s="156"/>
      <c r="N738" s="155"/>
    </row>
    <row r="739" spans="1:18" s="114" customFormat="1" ht="15.75" x14ac:dyDescent="0.25">
      <c r="A739" s="161"/>
      <c r="B739" s="173" t="s">
        <v>206</v>
      </c>
      <c r="C739" s="172" t="s">
        <v>163</v>
      </c>
      <c r="D739" s="171">
        <f>SUM(D740:D743)</f>
        <v>3</v>
      </c>
      <c r="E739" s="171"/>
      <c r="F739" s="170"/>
      <c r="G739" s="170">
        <f>SUM(G740:G743)</f>
        <v>2600</v>
      </c>
      <c r="H739" s="170">
        <f>SUM(H740:H743)</f>
        <v>31200</v>
      </c>
      <c r="I739" s="156"/>
      <c r="J739" s="156"/>
      <c r="K739" s="156"/>
      <c r="L739" s="156"/>
      <c r="M739" s="156"/>
      <c r="N739" s="155"/>
    </row>
    <row r="740" spans="1:18" s="115" customFormat="1" ht="15.75" x14ac:dyDescent="0.25">
      <c r="A740" s="156"/>
      <c r="B740" s="168"/>
      <c r="C740" s="167" t="s">
        <v>152</v>
      </c>
      <c r="D740" s="166">
        <v>1</v>
      </c>
      <c r="E740" s="165">
        <v>1</v>
      </c>
      <c r="F740" s="164">
        <f>E740*1000</f>
        <v>1000</v>
      </c>
      <c r="G740" s="164">
        <f>D740*F740</f>
        <v>1000</v>
      </c>
      <c r="H740" s="164">
        <f>G740*12</f>
        <v>12000</v>
      </c>
      <c r="I740" s="163"/>
      <c r="J740" s="163"/>
      <c r="K740" s="163"/>
      <c r="L740" s="163"/>
      <c r="M740" s="163"/>
      <c r="N740" s="162"/>
    </row>
    <row r="741" spans="1:18" s="115" customFormat="1" ht="15.75" x14ac:dyDescent="0.25">
      <c r="A741" s="156"/>
      <c r="B741" s="168"/>
      <c r="C741" s="167" t="s">
        <v>3</v>
      </c>
      <c r="D741" s="166">
        <v>1</v>
      </c>
      <c r="E741" s="165">
        <v>0.85</v>
      </c>
      <c r="F741" s="164">
        <f>E741*1000</f>
        <v>850</v>
      </c>
      <c r="G741" s="164">
        <f>D741*F741</f>
        <v>850</v>
      </c>
      <c r="H741" s="164">
        <f>G741*12</f>
        <v>10200</v>
      </c>
      <c r="I741" s="163"/>
      <c r="J741" s="163"/>
      <c r="K741" s="163"/>
      <c r="L741" s="163"/>
      <c r="M741" s="163"/>
      <c r="N741" s="162"/>
    </row>
    <row r="742" spans="1:18" s="115" customFormat="1" ht="15.75" x14ac:dyDescent="0.25">
      <c r="A742" s="156"/>
      <c r="B742" s="168"/>
      <c r="C742" s="167" t="s">
        <v>4</v>
      </c>
      <c r="D742" s="166">
        <v>1</v>
      </c>
      <c r="E742" s="165">
        <v>0.75</v>
      </c>
      <c r="F742" s="164">
        <f>E742*1000</f>
        <v>750</v>
      </c>
      <c r="G742" s="164">
        <f>D742*F742</f>
        <v>750</v>
      </c>
      <c r="H742" s="164">
        <f>G742*12</f>
        <v>9000</v>
      </c>
      <c r="I742" s="163"/>
      <c r="J742" s="163"/>
      <c r="K742" s="163"/>
      <c r="L742" s="163"/>
      <c r="M742" s="163"/>
      <c r="N742" s="162"/>
      <c r="O742" s="115">
        <v>1</v>
      </c>
    </row>
    <row r="743" spans="1:18" s="115" customFormat="1" ht="15.75" hidden="1" x14ac:dyDescent="0.25">
      <c r="A743" s="169" t="s">
        <v>224</v>
      </c>
      <c r="B743" s="168"/>
      <c r="C743" s="167" t="s">
        <v>14</v>
      </c>
      <c r="D743" s="166">
        <v>0</v>
      </c>
      <c r="E743" s="165">
        <v>0.8</v>
      </c>
      <c r="F743" s="164">
        <f>E743*1000</f>
        <v>800</v>
      </c>
      <c r="G743" s="164">
        <f>D743*F743</f>
        <v>0</v>
      </c>
      <c r="H743" s="164">
        <f>G743*12</f>
        <v>0</v>
      </c>
      <c r="I743" s="163"/>
      <c r="J743" s="163"/>
      <c r="K743" s="163"/>
      <c r="L743" s="163"/>
      <c r="M743" s="163"/>
      <c r="N743" s="162"/>
    </row>
    <row r="744" spans="1:18" s="114" customFormat="1" ht="16.5" thickBot="1" x14ac:dyDescent="0.3">
      <c r="A744" s="161"/>
      <c r="B744" s="160"/>
      <c r="C744" s="159" t="s">
        <v>77</v>
      </c>
      <c r="D744" s="158">
        <f>D203+D217+D224+D231+D238+D245+D252+D259+D266+D273+D280+D287+D294+D308+D315+D322+D329+D343+D350+D357+D371+D378+D385+D392+D399+D406+D413+D420+D427+D441+D448+D455+D462+D469+D476+D483+D490+D504+D511+D518+D525+D532+D539+D553+D560+D567+D573+D580+D594+D601+D608+D612+D619+D625+D639+D646+D653+D660+D667+D674+D681+D690+D704+D711+D718+D725+D732+D739</f>
        <v>769</v>
      </c>
      <c r="E744" s="158"/>
      <c r="F744" s="157"/>
      <c r="G744" s="157">
        <f>G203+G217+G224+G231+G238+G245+G252+G259+G266+G273+G280+G287+G294+G308+G315+G322+G329+G343+G350+G357+G371+G378+G385+G392+G399+G406+G413+G420+G427+G441+G448+G455+G462+G469+G476+G483+G490+G504+G511+G518+G525+G532+G539+G553+G560+G567+G573+G580+G594+G601+G608+G612+G619+G625+G639+G646+G653+G660+G667+G674+G681+G690+G704+G711+G718+G725+G732+G739</f>
        <v>686250</v>
      </c>
      <c r="H744" s="157">
        <f>H203+H217+H224+H231+H238+H245+H252+H259+H266+H273+H280+H287+H294+H308+H315+H322+H329+H343+H350+H357+H371+H378+H385+H392+H399+H406+H413+H420+H427+H441+H448+H455+H462+H469+H476+H483+H490+H504+H511+H518+H525+H532+H539+H553+H560+H567+H573+H580+H594+H601+H608+H612+H619+H625+H639+H646+H653+H660+H667+H674+H681+H690+H704+H711+H718+H725+H732+H739</f>
        <v>8235000</v>
      </c>
      <c r="I744" s="156"/>
      <c r="J744" s="156"/>
      <c r="K744" s="156"/>
      <c r="L744" s="156"/>
      <c r="M744" s="156"/>
      <c r="N744" s="155"/>
      <c r="O744" s="154"/>
      <c r="P744" s="153"/>
      <c r="Q744" s="153"/>
      <c r="R744" s="153"/>
    </row>
    <row r="745" spans="1:18" s="114" customFormat="1" ht="16.5" thickTop="1" x14ac:dyDescent="0.25">
      <c r="B745" s="82"/>
      <c r="C745" s="119"/>
      <c r="D745" s="118"/>
      <c r="E745" s="118"/>
      <c r="F745" s="117"/>
      <c r="G745" s="116"/>
      <c r="I745" s="115"/>
      <c r="J745" s="115"/>
      <c r="K745" s="115"/>
      <c r="L745" s="115"/>
      <c r="M745" s="115"/>
      <c r="N745" s="22"/>
      <c r="O745" s="114">
        <f>SUM(O153:O743)</f>
        <v>285</v>
      </c>
      <c r="P745" s="114">
        <f>SUM(P153:P743)</f>
        <v>43</v>
      </c>
      <c r="Q745" s="114">
        <f>SUM(Q153:Q743)</f>
        <v>57</v>
      </c>
      <c r="R745" s="114">
        <f>SUM(R153:R743)</f>
        <v>88</v>
      </c>
    </row>
    <row r="746" spans="1:18" s="114" customFormat="1" ht="24" customHeight="1" x14ac:dyDescent="0.25">
      <c r="B746" s="152"/>
      <c r="C746" s="151"/>
      <c r="D746" s="150"/>
      <c r="E746" s="150" t="s">
        <v>223</v>
      </c>
      <c r="F746" s="150"/>
      <c r="G746" s="149"/>
      <c r="H746" s="146"/>
      <c r="I746" s="148"/>
      <c r="J746" s="148"/>
      <c r="K746" s="148"/>
      <c r="L746" s="147"/>
      <c r="M746" s="146"/>
      <c r="N746" s="145"/>
      <c r="Q746" s="114" t="s">
        <v>222</v>
      </c>
      <c r="R746" s="114">
        <f>(O745+P745+Q745)-R745</f>
        <v>297</v>
      </c>
    </row>
    <row r="747" spans="1:18" s="114" customFormat="1" ht="60" x14ac:dyDescent="0.25">
      <c r="B747" s="144" t="s">
        <v>195</v>
      </c>
      <c r="C747" s="143" t="s">
        <v>78</v>
      </c>
      <c r="D747" s="143" t="s">
        <v>79</v>
      </c>
      <c r="E747" s="143" t="s">
        <v>172</v>
      </c>
      <c r="F747" s="142" t="s">
        <v>178</v>
      </c>
      <c r="G747" s="142" t="s">
        <v>221</v>
      </c>
      <c r="H747" s="136"/>
      <c r="I747" s="135"/>
      <c r="J747" s="135"/>
      <c r="K747" s="136"/>
      <c r="L747" s="136"/>
      <c r="M747" s="134"/>
      <c r="N747" s="141"/>
    </row>
    <row r="748" spans="1:18" s="114" customFormat="1" ht="15.75" x14ac:dyDescent="0.25">
      <c r="B748" s="140">
        <v>1</v>
      </c>
      <c r="C748" s="139" t="s">
        <v>80</v>
      </c>
      <c r="D748" s="138">
        <f>D148</f>
        <v>308</v>
      </c>
      <c r="E748" s="138">
        <f>G148</f>
        <v>473900</v>
      </c>
      <c r="F748" s="138">
        <f>H148</f>
        <v>5686800</v>
      </c>
      <c r="G748" s="134">
        <f>11520000+3487200+1000000</f>
        <v>16007200</v>
      </c>
      <c r="H748" s="134"/>
      <c r="I748" s="136"/>
      <c r="J748" s="136"/>
      <c r="K748" s="136"/>
      <c r="L748" s="136"/>
      <c r="M748" s="135"/>
      <c r="N748" s="132"/>
    </row>
    <row r="749" spans="1:18" s="114" customFormat="1" ht="15.75" x14ac:dyDescent="0.25">
      <c r="B749" s="140">
        <v>2</v>
      </c>
      <c r="C749" s="139" t="s">
        <v>170</v>
      </c>
      <c r="D749" s="138">
        <f>D199</f>
        <v>187</v>
      </c>
      <c r="E749" s="138">
        <f>G199</f>
        <v>173600</v>
      </c>
      <c r="F749" s="138">
        <f>H199</f>
        <v>2083200</v>
      </c>
      <c r="G749" s="134">
        <f>F751</f>
        <v>16005000</v>
      </c>
      <c r="H749" s="134"/>
      <c r="I749" s="136"/>
      <c r="J749" s="136"/>
      <c r="K749" s="135"/>
      <c r="L749" s="135"/>
      <c r="M749" s="135"/>
      <c r="N749" s="132"/>
    </row>
    <row r="750" spans="1:18" s="114" customFormat="1" ht="15.75" x14ac:dyDescent="0.25">
      <c r="B750" s="140">
        <v>3</v>
      </c>
      <c r="C750" s="139" t="s">
        <v>171</v>
      </c>
      <c r="D750" s="138">
        <f>D744</f>
        <v>769</v>
      </c>
      <c r="E750" s="138">
        <f>G744</f>
        <v>686250</v>
      </c>
      <c r="F750" s="138">
        <f>H744</f>
        <v>8235000</v>
      </c>
      <c r="G750" s="137">
        <f>G748-G749</f>
        <v>2200</v>
      </c>
      <c r="H750" s="134"/>
      <c r="I750" s="136"/>
      <c r="J750" s="136"/>
      <c r="K750" s="135"/>
      <c r="L750" s="134"/>
      <c r="M750" s="133"/>
      <c r="N750" s="132"/>
    </row>
    <row r="751" spans="1:18" s="114" customFormat="1" ht="29.25" customHeight="1" x14ac:dyDescent="0.25">
      <c r="B751" s="131" t="s">
        <v>81</v>
      </c>
      <c r="C751" s="130"/>
      <c r="D751" s="129">
        <f>SUM(D748:D750)</f>
        <v>1264</v>
      </c>
      <c r="E751" s="129">
        <f>SUM(E748:E750)</f>
        <v>1333750</v>
      </c>
      <c r="F751" s="129">
        <f>SUM(F748:F750)</f>
        <v>16005000</v>
      </c>
      <c r="G751" s="128"/>
      <c r="H751" s="127"/>
      <c r="I751" s="127"/>
      <c r="J751" s="126"/>
      <c r="K751" s="125"/>
      <c r="L751" s="125"/>
      <c r="M751" s="125"/>
      <c r="N751" s="124"/>
    </row>
    <row r="752" spans="1:18" s="114" customFormat="1" ht="15.75" x14ac:dyDescent="0.25">
      <c r="B752" s="123"/>
      <c r="C752" s="122"/>
      <c r="D752" s="121"/>
      <c r="E752" s="121"/>
      <c r="F752" s="121"/>
      <c r="I752" s="115"/>
      <c r="J752" s="115"/>
      <c r="K752" s="115"/>
      <c r="L752" s="115"/>
      <c r="M752" s="115"/>
      <c r="N752" s="22"/>
    </row>
    <row r="753" spans="2:14" s="114" customFormat="1" ht="15.75" x14ac:dyDescent="0.25">
      <c r="B753" s="123"/>
      <c r="C753" s="122"/>
      <c r="D753" s="121"/>
      <c r="E753" s="121"/>
      <c r="F753" s="121"/>
      <c r="I753" s="115"/>
      <c r="J753" s="115"/>
      <c r="K753" s="115"/>
      <c r="L753" s="115"/>
      <c r="M753" s="115"/>
      <c r="N753" s="22"/>
    </row>
    <row r="754" spans="2:14" s="114" customFormat="1" ht="15.75" x14ac:dyDescent="0.25">
      <c r="B754" s="82"/>
      <c r="C754" s="119"/>
      <c r="D754" s="118"/>
      <c r="E754" s="118"/>
      <c r="F754" s="117"/>
      <c r="I754" s="115"/>
      <c r="J754" s="115"/>
      <c r="K754" s="115"/>
      <c r="L754" s="115"/>
      <c r="M754" s="115"/>
      <c r="N754" s="22"/>
    </row>
    <row r="755" spans="2:14" s="114" customFormat="1" ht="15.75" x14ac:dyDescent="0.25">
      <c r="B755" s="82"/>
      <c r="C755" s="119"/>
      <c r="D755" s="118"/>
      <c r="E755" s="118"/>
      <c r="F755" s="117"/>
      <c r="J755" s="115"/>
      <c r="K755" s="115"/>
      <c r="L755" s="115"/>
      <c r="M755" s="115"/>
      <c r="N755" s="22"/>
    </row>
    <row r="756" spans="2:14" s="114" customFormat="1" ht="15.75" x14ac:dyDescent="0.25">
      <c r="B756" s="82"/>
      <c r="C756" s="119"/>
      <c r="D756" s="118"/>
      <c r="E756" s="118"/>
      <c r="F756" s="117"/>
      <c r="G756" s="116"/>
      <c r="J756" s="115"/>
      <c r="K756" s="115"/>
      <c r="L756" s="115"/>
      <c r="M756" s="115"/>
      <c r="N756" s="22"/>
    </row>
    <row r="757" spans="2:14" s="114" customFormat="1" ht="15.75" x14ac:dyDescent="0.25">
      <c r="B757" s="82"/>
      <c r="C757" s="119"/>
      <c r="D757" s="118"/>
      <c r="E757" s="118"/>
      <c r="F757" s="117"/>
      <c r="G757" s="116"/>
      <c r="J757" s="115"/>
      <c r="K757" s="115"/>
      <c r="L757" s="115"/>
      <c r="M757" s="115"/>
      <c r="N757" s="22"/>
    </row>
    <row r="758" spans="2:14" s="114" customFormat="1" ht="15.75" x14ac:dyDescent="0.25">
      <c r="B758" s="82"/>
      <c r="C758" s="119"/>
      <c r="D758" s="118"/>
      <c r="E758" s="118"/>
      <c r="F758" s="117"/>
      <c r="G758" s="116"/>
      <c r="J758" s="115"/>
      <c r="K758" s="115"/>
      <c r="L758" s="115"/>
      <c r="M758" s="115"/>
      <c r="N758" s="22"/>
    </row>
    <row r="759" spans="2:14" s="114" customFormat="1" ht="15.75" x14ac:dyDescent="0.25">
      <c r="B759" s="82"/>
      <c r="C759" s="119"/>
      <c r="D759" s="118"/>
      <c r="E759" s="118"/>
      <c r="F759" s="117"/>
      <c r="G759" s="116"/>
      <c r="H759" s="120"/>
      <c r="I759" s="115"/>
      <c r="J759" s="115"/>
      <c r="K759" s="115"/>
      <c r="L759" s="115"/>
      <c r="M759" s="115"/>
      <c r="N759" s="22"/>
    </row>
    <row r="760" spans="2:14" s="114" customFormat="1" ht="15.75" x14ac:dyDescent="0.25">
      <c r="B760" s="82"/>
      <c r="C760" s="119"/>
      <c r="D760" s="118"/>
      <c r="E760" s="118"/>
      <c r="F760" s="117"/>
      <c r="G760" s="116"/>
      <c r="I760" s="115"/>
      <c r="J760" s="115"/>
      <c r="K760" s="115"/>
      <c r="L760" s="115"/>
      <c r="M760" s="115"/>
      <c r="N760" s="22"/>
    </row>
    <row r="761" spans="2:14" s="114" customFormat="1" ht="15.75" x14ac:dyDescent="0.25">
      <c r="B761" s="82"/>
      <c r="C761" s="119"/>
      <c r="D761" s="118"/>
      <c r="E761" s="118"/>
      <c r="F761" s="117"/>
      <c r="G761" s="116"/>
      <c r="I761" s="115"/>
      <c r="J761" s="115"/>
      <c r="K761" s="115"/>
      <c r="L761" s="115"/>
      <c r="M761" s="115"/>
      <c r="N761" s="22"/>
    </row>
    <row r="762" spans="2:14" s="114" customFormat="1" ht="15.75" x14ac:dyDescent="0.25">
      <c r="B762" s="82"/>
      <c r="C762" s="119"/>
      <c r="D762" s="118"/>
      <c r="E762" s="118"/>
      <c r="F762" s="117"/>
      <c r="G762" s="116"/>
      <c r="I762" s="115"/>
      <c r="J762" s="115"/>
      <c r="K762" s="115"/>
      <c r="L762" s="115"/>
      <c r="M762" s="115"/>
      <c r="N762" s="22"/>
    </row>
    <row r="763" spans="2:14" s="114" customFormat="1" ht="15.75" x14ac:dyDescent="0.25">
      <c r="B763" s="82"/>
      <c r="C763" s="119"/>
      <c r="D763" s="118"/>
      <c r="E763" s="118"/>
      <c r="F763" s="117"/>
      <c r="G763" s="116"/>
      <c r="I763" s="115"/>
      <c r="J763" s="115"/>
      <c r="K763" s="115"/>
      <c r="L763" s="115"/>
      <c r="M763" s="115"/>
      <c r="N763" s="22"/>
    </row>
    <row r="764" spans="2:14" s="114" customFormat="1" ht="15.75" x14ac:dyDescent="0.25">
      <c r="B764" s="82"/>
      <c r="C764" s="119"/>
      <c r="D764" s="118"/>
      <c r="E764" s="118"/>
      <c r="F764" s="117"/>
      <c r="G764" s="116"/>
      <c r="I764" s="115"/>
      <c r="J764" s="115"/>
      <c r="K764" s="115"/>
      <c r="L764" s="115"/>
      <c r="M764" s="115"/>
      <c r="N764" s="22"/>
    </row>
    <row r="765" spans="2:14" s="114" customFormat="1" ht="15.75" x14ac:dyDescent="0.25">
      <c r="B765" s="82"/>
      <c r="C765" s="119"/>
      <c r="D765" s="118"/>
      <c r="E765" s="118"/>
      <c r="F765" s="117"/>
      <c r="G765" s="116"/>
      <c r="I765" s="115"/>
      <c r="J765" s="115"/>
      <c r="K765" s="115"/>
      <c r="L765" s="115"/>
      <c r="M765" s="115"/>
      <c r="N765" s="22"/>
    </row>
    <row r="766" spans="2:14" s="114" customFormat="1" ht="15.75" x14ac:dyDescent="0.25">
      <c r="B766" s="82"/>
      <c r="C766" s="119"/>
      <c r="D766" s="118"/>
      <c r="E766" s="118"/>
      <c r="F766" s="117"/>
      <c r="G766" s="116"/>
      <c r="I766" s="115"/>
      <c r="J766" s="115"/>
      <c r="K766" s="115"/>
      <c r="L766" s="115"/>
      <c r="M766" s="115"/>
      <c r="N766" s="22"/>
    </row>
    <row r="767" spans="2:14" s="114" customFormat="1" ht="15.75" x14ac:dyDescent="0.25">
      <c r="B767" s="82"/>
      <c r="C767" s="119"/>
      <c r="D767" s="118"/>
      <c r="E767" s="118"/>
      <c r="F767" s="117"/>
      <c r="G767" s="116"/>
      <c r="I767" s="115"/>
      <c r="J767" s="115"/>
      <c r="K767" s="115"/>
      <c r="L767" s="115"/>
      <c r="M767" s="115"/>
      <c r="N767" s="22"/>
    </row>
    <row r="768" spans="2:14" s="114" customFormat="1" ht="15.75" x14ac:dyDescent="0.25">
      <c r="B768" s="82"/>
      <c r="C768" s="119"/>
      <c r="D768" s="118"/>
      <c r="E768" s="118"/>
      <c r="F768" s="117"/>
      <c r="G768" s="116"/>
      <c r="I768" s="115"/>
      <c r="J768" s="115"/>
      <c r="K768" s="115"/>
      <c r="L768" s="115"/>
      <c r="M768" s="115"/>
      <c r="N768" s="22"/>
    </row>
    <row r="769" spans="2:14" s="114" customFormat="1" ht="15.75" x14ac:dyDescent="0.25">
      <c r="B769" s="82"/>
      <c r="C769" s="119"/>
      <c r="D769" s="118"/>
      <c r="E769" s="118"/>
      <c r="F769" s="117"/>
      <c r="G769" s="116"/>
      <c r="I769" s="115"/>
      <c r="J769" s="115"/>
      <c r="K769" s="115"/>
      <c r="L769" s="115"/>
      <c r="M769" s="115"/>
      <c r="N769" s="22"/>
    </row>
    <row r="770" spans="2:14" s="114" customFormat="1" ht="15.75" x14ac:dyDescent="0.25">
      <c r="B770" s="82"/>
      <c r="C770" s="119"/>
      <c r="D770" s="118"/>
      <c r="E770" s="118"/>
      <c r="F770" s="117"/>
      <c r="G770" s="116"/>
      <c r="I770" s="115"/>
      <c r="J770" s="115"/>
      <c r="K770" s="115"/>
      <c r="L770" s="115"/>
      <c r="M770" s="115"/>
      <c r="N770" s="22"/>
    </row>
    <row r="771" spans="2:14" s="114" customFormat="1" ht="15.75" x14ac:dyDescent="0.25">
      <c r="B771" s="82"/>
      <c r="C771" s="119"/>
      <c r="D771" s="118"/>
      <c r="E771" s="118"/>
      <c r="F771" s="117"/>
      <c r="G771" s="116"/>
      <c r="I771" s="115"/>
      <c r="J771" s="115"/>
      <c r="K771" s="115"/>
      <c r="L771" s="115"/>
      <c r="M771" s="115"/>
      <c r="N771" s="22"/>
    </row>
    <row r="772" spans="2:14" s="114" customFormat="1" ht="15.75" x14ac:dyDescent="0.25">
      <c r="B772" s="82"/>
      <c r="C772" s="119"/>
      <c r="D772" s="118"/>
      <c r="E772" s="118"/>
      <c r="F772" s="117"/>
      <c r="G772" s="116"/>
      <c r="I772" s="115"/>
      <c r="J772" s="115"/>
      <c r="K772" s="115"/>
      <c r="L772" s="115"/>
      <c r="M772" s="115"/>
      <c r="N772" s="22"/>
    </row>
    <row r="773" spans="2:14" s="114" customFormat="1" ht="15.75" x14ac:dyDescent="0.25">
      <c r="B773" s="82"/>
      <c r="C773" s="119"/>
      <c r="D773" s="118"/>
      <c r="E773" s="118"/>
      <c r="F773" s="117"/>
      <c r="G773" s="116"/>
      <c r="I773" s="115"/>
      <c r="J773" s="115"/>
      <c r="K773" s="115"/>
      <c r="L773" s="115"/>
      <c r="M773" s="115"/>
      <c r="N773" s="22"/>
    </row>
    <row r="774" spans="2:14" s="114" customFormat="1" ht="15.75" x14ac:dyDescent="0.25">
      <c r="B774" s="82"/>
      <c r="C774" s="119"/>
      <c r="D774" s="118"/>
      <c r="E774" s="118"/>
      <c r="F774" s="117"/>
      <c r="G774" s="116"/>
      <c r="I774" s="115"/>
      <c r="J774" s="115"/>
      <c r="K774" s="115"/>
      <c r="L774" s="115"/>
      <c r="M774" s="115"/>
      <c r="N774" s="22"/>
    </row>
    <row r="775" spans="2:14" s="114" customFormat="1" ht="15.75" x14ac:dyDescent="0.25">
      <c r="B775" s="82"/>
      <c r="C775" s="119"/>
      <c r="D775" s="118"/>
      <c r="E775" s="118"/>
      <c r="F775" s="117"/>
      <c r="G775" s="116"/>
      <c r="I775" s="115"/>
      <c r="J775" s="115"/>
      <c r="K775" s="115"/>
      <c r="L775" s="115"/>
      <c r="M775" s="115"/>
      <c r="N775" s="22"/>
    </row>
    <row r="776" spans="2:14" s="114" customFormat="1" ht="15.75" x14ac:dyDescent="0.25">
      <c r="B776" s="82"/>
      <c r="C776" s="119"/>
      <c r="D776" s="118"/>
      <c r="E776" s="118"/>
      <c r="F776" s="117"/>
      <c r="G776" s="116"/>
      <c r="I776" s="115"/>
      <c r="J776" s="115"/>
      <c r="K776" s="115"/>
      <c r="L776" s="115"/>
      <c r="M776" s="115"/>
      <c r="N776" s="22"/>
    </row>
    <row r="777" spans="2:14" s="114" customFormat="1" ht="15.75" x14ac:dyDescent="0.25">
      <c r="B777" s="82"/>
      <c r="C777" s="119"/>
      <c r="D777" s="118"/>
      <c r="E777" s="118"/>
      <c r="F777" s="117"/>
      <c r="G777" s="116"/>
      <c r="I777" s="115"/>
      <c r="J777" s="115"/>
      <c r="K777" s="115"/>
      <c r="L777" s="115"/>
      <c r="M777" s="115"/>
      <c r="N777" s="22"/>
    </row>
    <row r="778" spans="2:14" s="114" customFormat="1" ht="15.75" x14ac:dyDescent="0.25">
      <c r="B778" s="82"/>
      <c r="C778" s="119"/>
      <c r="D778" s="118"/>
      <c r="E778" s="118"/>
      <c r="F778" s="117"/>
      <c r="G778" s="116"/>
      <c r="I778" s="115"/>
      <c r="J778" s="115"/>
      <c r="K778" s="115"/>
      <c r="L778" s="115"/>
      <c r="M778" s="115"/>
      <c r="N778" s="22"/>
    </row>
    <row r="779" spans="2:14" s="114" customFormat="1" ht="15.75" x14ac:dyDescent="0.25">
      <c r="B779" s="82"/>
      <c r="C779" s="119"/>
      <c r="D779" s="118"/>
      <c r="E779" s="118"/>
      <c r="F779" s="117"/>
      <c r="G779" s="116"/>
      <c r="I779" s="115"/>
      <c r="J779" s="115"/>
      <c r="K779" s="115"/>
      <c r="L779" s="115"/>
      <c r="M779" s="115"/>
      <c r="N779" s="22"/>
    </row>
    <row r="780" spans="2:14" s="114" customFormat="1" ht="15.75" x14ac:dyDescent="0.25">
      <c r="B780" s="82"/>
      <c r="C780" s="119"/>
      <c r="D780" s="118"/>
      <c r="E780" s="118"/>
      <c r="F780" s="117"/>
      <c r="G780" s="116"/>
      <c r="I780" s="115"/>
      <c r="J780" s="115"/>
      <c r="K780" s="115"/>
      <c r="L780" s="115"/>
      <c r="M780" s="115"/>
      <c r="N780" s="22"/>
    </row>
    <row r="781" spans="2:14" s="114" customFormat="1" ht="15.75" x14ac:dyDescent="0.25">
      <c r="B781" s="82"/>
      <c r="C781" s="119"/>
      <c r="D781" s="118"/>
      <c r="E781" s="118"/>
      <c r="F781" s="117"/>
      <c r="G781" s="116"/>
      <c r="I781" s="115"/>
      <c r="J781" s="115"/>
      <c r="K781" s="115"/>
      <c r="L781" s="115"/>
      <c r="M781" s="115"/>
      <c r="N781" s="22"/>
    </row>
    <row r="782" spans="2:14" s="114" customFormat="1" ht="15.75" x14ac:dyDescent="0.25">
      <c r="B782" s="82"/>
      <c r="C782" s="119"/>
      <c r="D782" s="118"/>
      <c r="E782" s="118"/>
      <c r="F782" s="117"/>
      <c r="G782" s="116"/>
      <c r="I782" s="115"/>
      <c r="J782" s="115"/>
      <c r="K782" s="115"/>
      <c r="L782" s="115"/>
      <c r="M782" s="115"/>
      <c r="N782" s="22"/>
    </row>
    <row r="783" spans="2:14" s="114" customFormat="1" ht="15.75" x14ac:dyDescent="0.25">
      <c r="B783" s="82"/>
      <c r="C783" s="119"/>
      <c r="D783" s="118"/>
      <c r="E783" s="118"/>
      <c r="F783" s="117"/>
      <c r="G783" s="116"/>
      <c r="I783" s="115"/>
      <c r="J783" s="115"/>
      <c r="K783" s="115"/>
      <c r="L783" s="115"/>
      <c r="M783" s="115"/>
      <c r="N783" s="22"/>
    </row>
    <row r="784" spans="2:14" s="114" customFormat="1" ht="15.75" x14ac:dyDescent="0.25">
      <c r="B784" s="82"/>
      <c r="C784" s="119"/>
      <c r="D784" s="118"/>
      <c r="E784" s="118"/>
      <c r="F784" s="117"/>
      <c r="G784" s="116"/>
      <c r="I784" s="115"/>
      <c r="J784" s="115"/>
      <c r="K784" s="115"/>
      <c r="L784" s="115"/>
      <c r="M784" s="115"/>
      <c r="N784" s="22"/>
    </row>
    <row r="785" spans="2:14" s="114" customFormat="1" ht="15.75" x14ac:dyDescent="0.25">
      <c r="B785" s="82"/>
      <c r="C785" s="119"/>
      <c r="D785" s="118"/>
      <c r="E785" s="118"/>
      <c r="F785" s="117"/>
      <c r="G785" s="116"/>
      <c r="I785" s="115"/>
      <c r="J785" s="115"/>
      <c r="K785" s="115"/>
      <c r="L785" s="115"/>
      <c r="M785" s="115"/>
      <c r="N785" s="22"/>
    </row>
    <row r="786" spans="2:14" s="114" customFormat="1" ht="15.75" x14ac:dyDescent="0.25">
      <c r="B786" s="82"/>
      <c r="C786" s="119"/>
      <c r="D786" s="118"/>
      <c r="E786" s="118"/>
      <c r="F786" s="117"/>
      <c r="G786" s="116"/>
      <c r="I786" s="115"/>
      <c r="J786" s="115"/>
      <c r="K786" s="115"/>
      <c r="L786" s="115"/>
      <c r="M786" s="115"/>
      <c r="N786" s="22"/>
    </row>
    <row r="787" spans="2:14" s="114" customFormat="1" ht="15.75" x14ac:dyDescent="0.25">
      <c r="B787" s="82"/>
      <c r="C787" s="119"/>
      <c r="D787" s="118"/>
      <c r="E787" s="118"/>
      <c r="F787" s="117"/>
      <c r="G787" s="116"/>
      <c r="I787" s="115"/>
      <c r="J787" s="115"/>
      <c r="K787" s="115"/>
      <c r="L787" s="115"/>
      <c r="M787" s="115"/>
      <c r="N787" s="22"/>
    </row>
    <row r="788" spans="2:14" s="114" customFormat="1" ht="15.75" x14ac:dyDescent="0.25">
      <c r="B788" s="82"/>
      <c r="C788" s="119"/>
      <c r="D788" s="118"/>
      <c r="E788" s="118"/>
      <c r="F788" s="117"/>
      <c r="G788" s="116"/>
      <c r="I788" s="115"/>
      <c r="J788" s="115"/>
      <c r="K788" s="115"/>
      <c r="L788" s="115"/>
      <c r="M788" s="115"/>
      <c r="N788" s="22"/>
    </row>
    <row r="789" spans="2:14" s="114" customFormat="1" ht="15.75" x14ac:dyDescent="0.25">
      <c r="B789" s="82"/>
      <c r="C789" s="119"/>
      <c r="D789" s="118"/>
      <c r="E789" s="118"/>
      <c r="F789" s="117"/>
      <c r="G789" s="116"/>
      <c r="I789" s="115"/>
      <c r="J789" s="115"/>
      <c r="K789" s="115"/>
      <c r="L789" s="115"/>
      <c r="M789" s="115"/>
      <c r="N789" s="22"/>
    </row>
    <row r="790" spans="2:14" s="114" customFormat="1" ht="15.75" x14ac:dyDescent="0.25">
      <c r="B790" s="82"/>
      <c r="C790" s="119"/>
      <c r="D790" s="118"/>
      <c r="E790" s="118"/>
      <c r="F790" s="117"/>
      <c r="G790" s="116"/>
      <c r="I790" s="115"/>
      <c r="J790" s="115"/>
      <c r="K790" s="115"/>
      <c r="L790" s="115"/>
      <c r="M790" s="115"/>
      <c r="N790" s="22"/>
    </row>
    <row r="791" spans="2:14" s="114" customFormat="1" ht="15.75" x14ac:dyDescent="0.25">
      <c r="B791" s="82"/>
      <c r="C791" s="119"/>
      <c r="D791" s="118"/>
      <c r="E791" s="118"/>
      <c r="F791" s="117"/>
      <c r="G791" s="116"/>
      <c r="I791" s="115"/>
      <c r="J791" s="115"/>
      <c r="K791" s="115"/>
      <c r="L791" s="115"/>
      <c r="M791" s="115"/>
      <c r="N791" s="22"/>
    </row>
    <row r="792" spans="2:14" s="114" customFormat="1" ht="15.75" x14ac:dyDescent="0.25">
      <c r="B792" s="82"/>
      <c r="C792" s="119"/>
      <c r="D792" s="118"/>
      <c r="E792" s="118"/>
      <c r="F792" s="117"/>
      <c r="G792" s="116"/>
      <c r="I792" s="115"/>
      <c r="J792" s="115"/>
      <c r="K792" s="115"/>
      <c r="L792" s="115"/>
      <c r="M792" s="115"/>
      <c r="N792" s="22"/>
    </row>
    <row r="793" spans="2:14" s="114" customFormat="1" ht="15.75" x14ac:dyDescent="0.25">
      <c r="B793" s="82"/>
      <c r="C793" s="119"/>
      <c r="D793" s="118"/>
      <c r="E793" s="118"/>
      <c r="F793" s="117"/>
      <c r="G793" s="116"/>
      <c r="I793" s="115"/>
      <c r="J793" s="115"/>
      <c r="K793" s="115"/>
      <c r="L793" s="115"/>
      <c r="M793" s="115"/>
      <c r="N793" s="22"/>
    </row>
    <row r="794" spans="2:14" s="114" customFormat="1" ht="15.75" x14ac:dyDescent="0.25">
      <c r="B794" s="82"/>
      <c r="C794" s="119"/>
      <c r="D794" s="118"/>
      <c r="E794" s="118"/>
      <c r="F794" s="117"/>
      <c r="G794" s="116"/>
      <c r="I794" s="115"/>
      <c r="J794" s="115"/>
      <c r="K794" s="115"/>
      <c r="L794" s="115"/>
      <c r="M794" s="115"/>
      <c r="N794" s="22"/>
    </row>
    <row r="795" spans="2:14" s="114" customFormat="1" ht="15.75" x14ac:dyDescent="0.25">
      <c r="B795" s="82"/>
      <c r="C795" s="119"/>
      <c r="D795" s="118"/>
      <c r="E795" s="118"/>
      <c r="F795" s="117"/>
      <c r="G795" s="116"/>
      <c r="I795" s="115"/>
      <c r="J795" s="115"/>
      <c r="K795" s="115"/>
      <c r="L795" s="115"/>
      <c r="M795" s="115"/>
      <c r="N795" s="22"/>
    </row>
    <row r="796" spans="2:14" s="114" customFormat="1" ht="15.75" x14ac:dyDescent="0.25">
      <c r="B796" s="82"/>
      <c r="C796" s="119"/>
      <c r="D796" s="118"/>
      <c r="E796" s="118"/>
      <c r="F796" s="117"/>
      <c r="G796" s="116"/>
      <c r="I796" s="115"/>
      <c r="J796" s="115"/>
      <c r="K796" s="115"/>
      <c r="L796" s="115"/>
      <c r="M796" s="115"/>
      <c r="N796" s="22"/>
    </row>
    <row r="797" spans="2:14" s="114" customFormat="1" ht="15.75" x14ac:dyDescent="0.25">
      <c r="B797" s="82"/>
      <c r="C797" s="119"/>
      <c r="D797" s="118"/>
      <c r="E797" s="118"/>
      <c r="F797" s="117"/>
      <c r="G797" s="116"/>
      <c r="I797" s="115"/>
      <c r="J797" s="115"/>
      <c r="K797" s="115"/>
      <c r="L797" s="115"/>
      <c r="M797" s="115"/>
      <c r="N797" s="22"/>
    </row>
    <row r="798" spans="2:14" s="114" customFormat="1" ht="15.75" x14ac:dyDescent="0.25">
      <c r="B798" s="82"/>
      <c r="C798" s="119"/>
      <c r="D798" s="118"/>
      <c r="E798" s="118"/>
      <c r="F798" s="117"/>
      <c r="G798" s="116"/>
      <c r="I798" s="115"/>
      <c r="J798" s="115"/>
      <c r="K798" s="115"/>
      <c r="L798" s="115"/>
      <c r="M798" s="115"/>
      <c r="N798" s="22"/>
    </row>
    <row r="799" spans="2:14" s="114" customFormat="1" ht="15.75" x14ac:dyDescent="0.25">
      <c r="B799" s="82"/>
      <c r="C799" s="119"/>
      <c r="D799" s="118"/>
      <c r="E799" s="118"/>
      <c r="F799" s="117"/>
      <c r="G799" s="116"/>
      <c r="I799" s="115"/>
      <c r="J799" s="115"/>
      <c r="K799" s="115"/>
      <c r="L799" s="115"/>
      <c r="M799" s="115"/>
      <c r="N799" s="22"/>
    </row>
    <row r="800" spans="2:14" s="114" customFormat="1" ht="15.75" x14ac:dyDescent="0.25">
      <c r="B800" s="82"/>
      <c r="C800" s="119"/>
      <c r="D800" s="118"/>
      <c r="E800" s="118"/>
      <c r="F800" s="117"/>
      <c r="G800" s="116"/>
      <c r="I800" s="115"/>
      <c r="J800" s="115"/>
      <c r="K800" s="115"/>
      <c r="L800" s="115"/>
      <c r="M800" s="115"/>
      <c r="N800" s="22"/>
    </row>
    <row r="801" spans="2:14" s="114" customFormat="1" ht="15.75" x14ac:dyDescent="0.25">
      <c r="B801" s="82"/>
      <c r="C801" s="119"/>
      <c r="D801" s="118"/>
      <c r="E801" s="118"/>
      <c r="F801" s="117"/>
      <c r="G801" s="116"/>
      <c r="I801" s="115"/>
      <c r="J801" s="115"/>
      <c r="K801" s="115"/>
      <c r="L801" s="115"/>
      <c r="M801" s="115"/>
      <c r="N801" s="22"/>
    </row>
    <row r="802" spans="2:14" s="114" customFormat="1" ht="15.75" x14ac:dyDescent="0.25">
      <c r="B802" s="82"/>
      <c r="C802" s="119"/>
      <c r="D802" s="118"/>
      <c r="E802" s="118"/>
      <c r="F802" s="117"/>
      <c r="G802" s="116"/>
      <c r="I802" s="115"/>
      <c r="J802" s="115"/>
      <c r="K802" s="115"/>
      <c r="L802" s="115"/>
      <c r="M802" s="115"/>
      <c r="N802" s="22"/>
    </row>
    <row r="803" spans="2:14" s="114" customFormat="1" ht="15.75" x14ac:dyDescent="0.25">
      <c r="B803" s="82"/>
      <c r="C803" s="119"/>
      <c r="D803" s="118"/>
      <c r="E803" s="118"/>
      <c r="F803" s="117"/>
      <c r="G803" s="116"/>
      <c r="I803" s="115"/>
      <c r="J803" s="115"/>
      <c r="K803" s="115"/>
      <c r="L803" s="115"/>
      <c r="M803" s="115"/>
      <c r="N803" s="22"/>
    </row>
    <row r="804" spans="2:14" s="114" customFormat="1" ht="15.75" x14ac:dyDescent="0.25">
      <c r="B804" s="82"/>
      <c r="C804" s="119"/>
      <c r="D804" s="118"/>
      <c r="E804" s="118"/>
      <c r="F804" s="117"/>
      <c r="G804" s="116"/>
      <c r="I804" s="115"/>
      <c r="J804" s="115"/>
      <c r="K804" s="115"/>
      <c r="L804" s="115"/>
      <c r="M804" s="115"/>
      <c r="N804" s="22"/>
    </row>
    <row r="805" spans="2:14" s="114" customFormat="1" ht="15.75" x14ac:dyDescent="0.25">
      <c r="B805" s="82"/>
      <c r="C805" s="119"/>
      <c r="D805" s="118"/>
      <c r="E805" s="118"/>
      <c r="F805" s="117"/>
      <c r="G805" s="116"/>
      <c r="I805" s="115"/>
      <c r="J805" s="115"/>
      <c r="K805" s="115"/>
      <c r="L805" s="115"/>
      <c r="M805" s="115"/>
      <c r="N805" s="22"/>
    </row>
    <row r="806" spans="2:14" s="114" customFormat="1" ht="15.75" x14ac:dyDescent="0.25">
      <c r="B806" s="82"/>
      <c r="C806" s="119"/>
      <c r="D806" s="118"/>
      <c r="E806" s="118"/>
      <c r="F806" s="117"/>
      <c r="G806" s="116"/>
      <c r="I806" s="115"/>
      <c r="J806" s="115"/>
      <c r="K806" s="115"/>
      <c r="L806" s="115"/>
      <c r="M806" s="115"/>
      <c r="N806" s="22"/>
    </row>
    <row r="807" spans="2:14" s="114" customFormat="1" ht="15.75" x14ac:dyDescent="0.25">
      <c r="B807" s="82"/>
      <c r="C807" s="119"/>
      <c r="D807" s="118"/>
      <c r="E807" s="118"/>
      <c r="F807" s="117"/>
      <c r="G807" s="116"/>
      <c r="I807" s="115"/>
      <c r="J807" s="115"/>
      <c r="K807" s="115"/>
      <c r="L807" s="115"/>
      <c r="M807" s="115"/>
      <c r="N807" s="22"/>
    </row>
    <row r="808" spans="2:14" s="114" customFormat="1" ht="15.75" x14ac:dyDescent="0.25">
      <c r="B808" s="82"/>
      <c r="C808" s="119"/>
      <c r="D808" s="118"/>
      <c r="E808" s="118"/>
      <c r="F808" s="117"/>
      <c r="G808" s="116"/>
      <c r="I808" s="115"/>
      <c r="J808" s="115"/>
      <c r="K808" s="115"/>
      <c r="L808" s="115"/>
      <c r="M808" s="115"/>
      <c r="N808" s="22"/>
    </row>
    <row r="809" spans="2:14" s="114" customFormat="1" ht="15.75" x14ac:dyDescent="0.25">
      <c r="B809" s="82"/>
      <c r="C809" s="119"/>
      <c r="D809" s="118"/>
      <c r="E809" s="118"/>
      <c r="F809" s="117"/>
      <c r="G809" s="116"/>
      <c r="I809" s="115"/>
      <c r="J809" s="115"/>
      <c r="K809" s="115"/>
      <c r="L809" s="115"/>
      <c r="M809" s="115"/>
      <c r="N809" s="22"/>
    </row>
    <row r="810" spans="2:14" s="114" customFormat="1" ht="15.75" x14ac:dyDescent="0.25">
      <c r="B810" s="82"/>
      <c r="C810" s="119"/>
      <c r="D810" s="118"/>
      <c r="E810" s="118"/>
      <c r="F810" s="117"/>
      <c r="G810" s="116"/>
      <c r="I810" s="115"/>
      <c r="J810" s="115"/>
      <c r="K810" s="115"/>
      <c r="L810" s="115"/>
      <c r="M810" s="115"/>
      <c r="N810" s="22"/>
    </row>
    <row r="811" spans="2:14" s="114" customFormat="1" ht="15.75" x14ac:dyDescent="0.25">
      <c r="B811" s="82"/>
      <c r="C811" s="119"/>
      <c r="D811" s="118"/>
      <c r="E811" s="118"/>
      <c r="F811" s="117"/>
      <c r="G811" s="116"/>
      <c r="I811" s="115"/>
      <c r="J811" s="115"/>
      <c r="K811" s="115"/>
      <c r="L811" s="115"/>
      <c r="M811" s="115"/>
      <c r="N811" s="22"/>
    </row>
    <row r="812" spans="2:14" s="114" customFormat="1" ht="15.75" x14ac:dyDescent="0.25">
      <c r="B812" s="82"/>
      <c r="C812" s="119"/>
      <c r="D812" s="118"/>
      <c r="E812" s="118"/>
      <c r="F812" s="117"/>
      <c r="G812" s="116"/>
      <c r="I812" s="115"/>
      <c r="J812" s="115"/>
      <c r="K812" s="115"/>
      <c r="L812" s="115"/>
      <c r="M812" s="115"/>
      <c r="N812" s="22"/>
    </row>
    <row r="813" spans="2:14" s="114" customFormat="1" ht="15.75" x14ac:dyDescent="0.25">
      <c r="B813" s="82"/>
      <c r="C813" s="119"/>
      <c r="D813" s="118"/>
      <c r="E813" s="118"/>
      <c r="F813" s="117"/>
      <c r="G813" s="116"/>
      <c r="I813" s="115"/>
      <c r="J813" s="115"/>
      <c r="K813" s="115"/>
      <c r="L813" s="115"/>
      <c r="M813" s="115"/>
      <c r="N813" s="22"/>
    </row>
    <row r="814" spans="2:14" s="114" customFormat="1" ht="15.75" x14ac:dyDescent="0.25">
      <c r="B814" s="82"/>
      <c r="C814" s="119"/>
      <c r="D814" s="118"/>
      <c r="E814" s="118"/>
      <c r="F814" s="117"/>
      <c r="G814" s="116"/>
      <c r="I814" s="115"/>
      <c r="J814" s="115"/>
      <c r="K814" s="115"/>
      <c r="L814" s="115"/>
      <c r="M814" s="115"/>
      <c r="N814" s="22"/>
    </row>
    <row r="815" spans="2:14" s="114" customFormat="1" ht="15.75" x14ac:dyDescent="0.25">
      <c r="B815" s="82"/>
      <c r="C815" s="119"/>
      <c r="D815" s="118"/>
      <c r="E815" s="118"/>
      <c r="F815" s="117"/>
      <c r="G815" s="116"/>
      <c r="I815" s="115"/>
      <c r="J815" s="115"/>
      <c r="K815" s="115"/>
      <c r="L815" s="115"/>
      <c r="M815" s="115"/>
      <c r="N815" s="22"/>
    </row>
  </sheetData>
  <autoFilter ref="A1:A815">
    <filterColumn colId="0">
      <filters>
        <filter val="t"/>
      </filters>
    </filterColumn>
  </autoFilter>
  <mergeCells count="1">
    <mergeCell ref="O2:Q2"/>
  </mergeCells>
  <pageMargins left="0.7" right="0.7" top="0.75" bottom="0.75" header="0.3" footer="0.3"/>
  <pageSetup paperSize="9" scale="60" orientation="portrait" r:id="rId1"/>
  <rowBreaks count="8" manualBreakCount="8">
    <brk id="216" min="1" max="17" man="1"/>
    <brk id="235" min="1" max="17" man="1"/>
    <brk id="286" min="1" max="17" man="1"/>
    <brk id="538" min="1" max="17" man="1"/>
    <brk id="566" min="1" max="17" man="1"/>
    <brk id="624" min="1" max="17" man="1"/>
    <brk id="680" min="1" max="17" man="1"/>
    <brk id="687" min="1" max="17" man="1"/>
  </rowBreaks>
  <colBreaks count="1" manualBreakCount="1">
    <brk id="8" max="7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გადახრა</vt:lpstr>
      <vt:lpstr>ცენტრალური აპარატი </vt:lpstr>
      <vt:lpstr>საშტატო_თბილისი</vt:lpstr>
      <vt:lpstr>საშტატო_რეგიონები </vt:lpstr>
      <vt:lpstr>მომსახურების სააგენტო 2020 პროე</vt:lpstr>
      <vt:lpstr>გადახრა!Print_Area</vt:lpstr>
      <vt:lpstr>'მომსახურების სააგენტო 2020 პროე'!Print_Area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'მომსახურების სააგენტო 2020 პროე'!Print_Titles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2019-12-16T07:24:08Z</cp:lastPrinted>
  <dcterms:created xsi:type="dcterms:W3CDTF">2015-11-30T15:19:00Z</dcterms:created>
  <dcterms:modified xsi:type="dcterms:W3CDTF">2019-12-16T13:11:57Z</dcterms:modified>
</cp:coreProperties>
</file>