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Sheet2" sheetId="2" r:id="rId1"/>
    <sheet name="Sheet1" sheetId="3" r:id="rId2"/>
  </sheets>
  <definedNames>
    <definedName name="_xlnm._FilterDatabase" localSheetId="0" hidden="1">Sheet2!$A$2:$W$65</definedName>
    <definedName name="_xlnm.Print_Area" localSheetId="0">Sheet2!$A$1:$W$64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2" l="1"/>
  <c r="U42" i="2"/>
  <c r="U41" i="2"/>
  <c r="U40" i="2"/>
  <c r="U39" i="2"/>
  <c r="U34" i="2"/>
  <c r="U29" i="2"/>
  <c r="U28" i="2"/>
  <c r="U25" i="2"/>
  <c r="K18" i="2"/>
  <c r="K49" i="2"/>
  <c r="N46" i="2" l="1"/>
  <c r="O46" i="2" s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3" i="2"/>
  <c r="N4" i="2"/>
  <c r="N5" i="2"/>
  <c r="O5" i="2" s="1"/>
  <c r="N6" i="2"/>
  <c r="N7" i="2"/>
  <c r="N8" i="2"/>
  <c r="N9" i="2"/>
  <c r="O9" i="2" s="1"/>
  <c r="N10" i="2"/>
  <c r="N11" i="2"/>
  <c r="N12" i="2"/>
  <c r="N13" i="2"/>
  <c r="O13" i="2" s="1"/>
  <c r="N14" i="2"/>
  <c r="N15" i="2"/>
  <c r="N16" i="2"/>
  <c r="N17" i="2"/>
  <c r="O17" i="2" s="1"/>
  <c r="N18" i="2"/>
  <c r="N19" i="2"/>
  <c r="N20" i="2"/>
  <c r="N21" i="2"/>
  <c r="O21" i="2" s="1"/>
  <c r="N22" i="2"/>
  <c r="N23" i="2"/>
  <c r="N24" i="2"/>
  <c r="N25" i="2"/>
  <c r="O25" i="2" s="1"/>
  <c r="N26" i="2"/>
  <c r="N27" i="2"/>
  <c r="N28" i="2"/>
  <c r="N29" i="2"/>
  <c r="O29" i="2" s="1"/>
  <c r="N30" i="2"/>
  <c r="N31" i="2"/>
  <c r="N32" i="2"/>
  <c r="N33" i="2"/>
  <c r="O33" i="2" s="1"/>
  <c r="N34" i="2"/>
  <c r="N35" i="2"/>
  <c r="N36" i="2"/>
  <c r="N37" i="2"/>
  <c r="O37" i="2" s="1"/>
  <c r="N38" i="2"/>
  <c r="N39" i="2"/>
  <c r="N40" i="2"/>
  <c r="N41" i="2"/>
  <c r="O41" i="2" s="1"/>
  <c r="N42" i="2"/>
  <c r="N43" i="2"/>
  <c r="N44" i="2"/>
  <c r="N45" i="2"/>
  <c r="O45" i="2" s="1"/>
  <c r="X45" i="2" s="1"/>
  <c r="N47" i="2"/>
  <c r="N48" i="2"/>
  <c r="W48" i="2" s="1"/>
  <c r="N49" i="2"/>
  <c r="O49" i="2" s="1"/>
  <c r="N50" i="2"/>
  <c r="N51" i="2"/>
  <c r="N52" i="2"/>
  <c r="W52" i="2" s="1"/>
  <c r="N53" i="2"/>
  <c r="O53" i="2" s="1"/>
  <c r="N54" i="2"/>
  <c r="N55" i="2"/>
  <c r="N56" i="2"/>
  <c r="W56" i="2" s="1"/>
  <c r="N57" i="2"/>
  <c r="O57" i="2" s="1"/>
  <c r="N58" i="2"/>
  <c r="N59" i="2"/>
  <c r="N60" i="2"/>
  <c r="W60" i="2" s="1"/>
  <c r="N61" i="2"/>
  <c r="O61" i="2" s="1"/>
  <c r="N62" i="2"/>
  <c r="N63" i="2"/>
  <c r="N64" i="2"/>
  <c r="W64" i="2" s="1"/>
  <c r="N65" i="2"/>
  <c r="O65" i="2" s="1"/>
  <c r="N3" i="2"/>
  <c r="X25" i="2" l="1"/>
  <c r="W43" i="2"/>
  <c r="W35" i="2"/>
  <c r="W31" i="2"/>
  <c r="W23" i="2"/>
  <c r="W15" i="2"/>
  <c r="W11" i="2"/>
  <c r="W46" i="2"/>
  <c r="W63" i="2"/>
  <c r="W59" i="2"/>
  <c r="W55" i="2"/>
  <c r="W51" i="2"/>
  <c r="W47" i="2"/>
  <c r="W39" i="2"/>
  <c r="W27" i="2"/>
  <c r="W19" i="2"/>
  <c r="W7" i="2"/>
  <c r="W44" i="2"/>
  <c r="W40" i="2"/>
  <c r="W36" i="2"/>
  <c r="W32" i="2"/>
  <c r="W28" i="2"/>
  <c r="W24" i="2"/>
  <c r="W20" i="2"/>
  <c r="W16" i="2"/>
  <c r="W12" i="2"/>
  <c r="W8" i="2"/>
  <c r="W4" i="2"/>
  <c r="W3" i="2"/>
  <c r="W54" i="2"/>
  <c r="W42" i="2"/>
  <c r="W38" i="2"/>
  <c r="W34" i="2"/>
  <c r="W30" i="2"/>
  <c r="W26" i="2"/>
  <c r="W22" i="2"/>
  <c r="W18" i="2"/>
  <c r="W14" i="2"/>
  <c r="W10" i="2"/>
  <c r="W6" i="2"/>
  <c r="W58" i="2"/>
  <c r="W62" i="2"/>
  <c r="W50" i="2"/>
  <c r="O63" i="2"/>
  <c r="O59" i="2"/>
  <c r="X59" i="2" s="1"/>
  <c r="O55" i="2"/>
  <c r="O51" i="2"/>
  <c r="O47" i="2"/>
  <c r="X47" i="2" s="1"/>
  <c r="O43" i="2"/>
  <c r="X43" i="2" s="1"/>
  <c r="O39" i="2"/>
  <c r="X39" i="2" s="1"/>
  <c r="O35" i="2"/>
  <c r="X35" i="2" s="1"/>
  <c r="O31" i="2"/>
  <c r="X31" i="2" s="1"/>
  <c r="O27" i="2"/>
  <c r="O23" i="2"/>
  <c r="O19" i="2"/>
  <c r="O15" i="2"/>
  <c r="O11" i="2"/>
  <c r="O7" i="2"/>
  <c r="O3" i="2"/>
  <c r="O62" i="2"/>
  <c r="X62" i="2" s="1"/>
  <c r="O58" i="2"/>
  <c r="O54" i="2"/>
  <c r="O50" i="2"/>
  <c r="O42" i="2"/>
  <c r="X42" i="2" s="1"/>
  <c r="O38" i="2"/>
  <c r="O34" i="2"/>
  <c r="O30" i="2"/>
  <c r="O26" i="2"/>
  <c r="O22" i="2"/>
  <c r="X22" i="2" s="1"/>
  <c r="O18" i="2"/>
  <c r="O14" i="2"/>
  <c r="O10" i="2"/>
  <c r="O6" i="2"/>
  <c r="O64" i="2"/>
  <c r="O60" i="2"/>
  <c r="O56" i="2"/>
  <c r="O52" i="2"/>
  <c r="O48" i="2"/>
  <c r="O44" i="2"/>
  <c r="O40" i="2"/>
  <c r="O36" i="2"/>
  <c r="O32" i="2"/>
  <c r="X32" i="2" s="1"/>
  <c r="O28" i="2"/>
  <c r="X28" i="2" s="1"/>
  <c r="O24" i="2"/>
  <c r="O20" i="2"/>
  <c r="O16" i="2"/>
  <c r="X16" i="2" s="1"/>
  <c r="O12" i="2"/>
  <c r="X12" i="2" s="1"/>
  <c r="O8" i="2"/>
  <c r="O4" i="2"/>
  <c r="W65" i="2"/>
  <c r="W61" i="2"/>
  <c r="W57" i="2"/>
  <c r="W53" i="2"/>
  <c r="W49" i="2"/>
  <c r="W45" i="2"/>
  <c r="W41" i="2"/>
  <c r="W37" i="2"/>
  <c r="W33" i="2"/>
  <c r="W29" i="2"/>
  <c r="W25" i="2"/>
  <c r="W21" i="2"/>
  <c r="W17" i="2"/>
  <c r="W13" i="2"/>
  <c r="W9" i="2"/>
  <c r="W5" i="2"/>
  <c r="S59" i="2" l="1"/>
  <c r="M47" i="2"/>
  <c r="Q47" i="2"/>
  <c r="S45" i="2"/>
  <c r="Q43" i="2"/>
  <c r="Q39" i="2"/>
  <c r="S35" i="2"/>
  <c r="S32" i="2"/>
  <c r="Q31" i="2"/>
  <c r="Q28" i="2"/>
  <c r="Q25" i="2"/>
  <c r="Q22" i="2"/>
  <c r="Q16" i="2"/>
  <c r="M12" i="2"/>
  <c r="Q12" i="2"/>
</calcChain>
</file>

<file path=xl/comments1.xml><?xml version="1.0" encoding="utf-8"?>
<comments xmlns="http://schemas.openxmlformats.org/spreadsheetml/2006/main">
  <authors>
    <author>Giorgi Gelashvili</author>
  </authors>
  <commentList>
    <comment ref="P31" authorId="0" shapeId="0">
      <text>
        <r>
          <rPr>
            <b/>
            <sz val="9"/>
            <color indexed="81"/>
            <rFont val="Tahoma"/>
            <charset val="1"/>
          </rPr>
          <t xml:space="preserve">Giorgi Gelashvili: </t>
        </r>
        <r>
          <rPr>
            <sz val="9"/>
            <color indexed="81"/>
            <rFont val="Tahoma"/>
            <family val="2"/>
          </rPr>
          <t xml:space="preserve">ლოსარ დენკი, მწარმოებელი ქვეყანა და მწარმოებელი კომპანია, ასევე დოზა ანალოგიურია
 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Giorgi Gelashvili:</t>
        </r>
        <r>
          <rPr>
            <sz val="9"/>
            <color indexed="81"/>
            <rFont val="Tahoma"/>
            <family val="2"/>
          </rPr>
          <t xml:space="preserve">
Tu losartani?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Giorgi Gelashvili:</t>
        </r>
        <r>
          <rPr>
            <sz val="9"/>
            <color indexed="81"/>
            <rFont val="Tahoma"/>
            <family val="2"/>
          </rPr>
          <t xml:space="preserve">
tu losar denk ?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>Giorgi Gelashvili:</t>
        </r>
        <r>
          <rPr>
            <sz val="9"/>
            <color indexed="81"/>
            <rFont val="Tahoma"/>
            <family val="2"/>
          </rPr>
          <t xml:space="preserve">
კონსოლიდირებულში ბრენდული დასახელებით ეარფლუსალ -ფორსპირო, მწარმოებელი გერმანია, დოზა ანალოგიური, ჯენერიკი იგივე </t>
        </r>
      </text>
    </comment>
    <comment ref="P62" authorId="0" shapeId="0">
      <text>
        <r>
          <rPr>
            <b/>
            <sz val="9"/>
            <color indexed="81"/>
            <rFont val="Tahoma"/>
            <family val="2"/>
          </rPr>
          <t>Giorgi Gelashvili:</t>
        </r>
        <r>
          <rPr>
            <sz val="9"/>
            <color indexed="81"/>
            <rFont val="Tahoma"/>
            <family val="2"/>
          </rPr>
          <t xml:space="preserve">
ცონსოლიდირებულში ცეტრიაქსონი 1გრ/ ფლაკონი #1, მწარმოებელი ქვეყანა საქართველო, მწარმოებელი კომპანია აბიფარმი
</t>
        </r>
      </text>
    </comment>
  </commentList>
</comments>
</file>

<file path=xl/sharedStrings.xml><?xml version="1.0" encoding="utf-8"?>
<sst xmlns="http://schemas.openxmlformats.org/spreadsheetml/2006/main" count="346" uniqueCount="167">
  <si>
    <t>მწარმოებელი</t>
  </si>
  <si>
    <t>10mg</t>
  </si>
  <si>
    <t>ატორვასტატინი-აპო 10მგ #100ტ</t>
  </si>
  <si>
    <t xml:space="preserve">კანადა </t>
  </si>
  <si>
    <t>აპოტექსი</t>
  </si>
  <si>
    <t>რატიზოლი 10მგ #30ტ</t>
  </si>
  <si>
    <t>ავერსი-რაციონალი</t>
  </si>
  <si>
    <t>20mg</t>
  </si>
  <si>
    <t>სტავრა 20მგ #30ტ</t>
  </si>
  <si>
    <t>მაკედონია</t>
  </si>
  <si>
    <t>ალკალოიდი</t>
  </si>
  <si>
    <t>რატიზოლი 20მგ #30ტ</t>
  </si>
  <si>
    <t xml:space="preserve">ავერსი-რაციონალი             </t>
  </si>
  <si>
    <t>40mg</t>
  </si>
  <si>
    <t>რატიზოლი 40მგ #30ტ</t>
  </si>
  <si>
    <t>5mg</t>
  </si>
  <si>
    <t>უნგრეთი</t>
  </si>
  <si>
    <t>ამტასი   5მგ #20ტ</t>
  </si>
  <si>
    <t>ბისოპროლოლი ნორმონი 5მგ#30</t>
  </si>
  <si>
    <t>ესპანეთი</t>
  </si>
  <si>
    <t>ლაბორ ნორმონი</t>
  </si>
  <si>
    <t>ავეკორი  5მგ #30ტ</t>
  </si>
  <si>
    <t>Enalapril</t>
  </si>
  <si>
    <t>ენა-დენკი 10მგ #30ტ</t>
  </si>
  <si>
    <t xml:space="preserve">გერმანია       </t>
  </si>
  <si>
    <t xml:space="preserve">დენკ ფარმა გერმანია           </t>
  </si>
  <si>
    <t>100mg</t>
  </si>
  <si>
    <t>LOZAP®</t>
  </si>
  <si>
    <t>ლოზარ-დენკი 100მგ #28ტ</t>
  </si>
  <si>
    <t>50mg/12.5mg</t>
  </si>
  <si>
    <t>25mg</t>
  </si>
  <si>
    <t>Spironolacton</t>
  </si>
  <si>
    <t>60mg</t>
  </si>
  <si>
    <t>Gliclazide</t>
  </si>
  <si>
    <t>50mcg/250mcg</t>
  </si>
  <si>
    <t>Salmeterol+Fluticasone</t>
  </si>
  <si>
    <t>50mcg/500mcg</t>
  </si>
  <si>
    <t>16mg</t>
  </si>
  <si>
    <t>Methilprednisolone</t>
  </si>
  <si>
    <t>200mg</t>
  </si>
  <si>
    <t>Carbamazepine</t>
  </si>
  <si>
    <t>პოლონეთი</t>
  </si>
  <si>
    <t>კარბამაზეპ(კონვურატი)200მგ#50ტ</t>
  </si>
  <si>
    <t>Lamotrigine</t>
  </si>
  <si>
    <t>ლამიქტალი  25მგ #30ტ</t>
  </si>
  <si>
    <t>ინგლისი</t>
  </si>
  <si>
    <t xml:space="preserve">გლაქსოსმიტკლაინი              </t>
  </si>
  <si>
    <t>250mg/25mg</t>
  </si>
  <si>
    <t>Levodopa+Carbidopa</t>
  </si>
  <si>
    <t>ლევოკომი 25მგ/250მგ #100ტ</t>
  </si>
  <si>
    <t>უკრაინა</t>
  </si>
  <si>
    <t>ფარმასტარტი (ასინო)</t>
  </si>
  <si>
    <t>500mg</t>
  </si>
  <si>
    <t>Amoxicilin</t>
  </si>
  <si>
    <t>ამოქსიცილინ(არსოჯილი)500მგ #21კ</t>
  </si>
  <si>
    <t>250mg</t>
  </si>
  <si>
    <t>Azithromycin</t>
  </si>
  <si>
    <t>ტოპტი 250მგ #10კაფს</t>
  </si>
  <si>
    <t>480mg</t>
  </si>
  <si>
    <t>Co-trimoxazol</t>
  </si>
  <si>
    <t>ბისეპტოლი 480მგ #20ტ</t>
  </si>
  <si>
    <t>პოლფა ფაბიანიცე</t>
  </si>
  <si>
    <t>Ceftriaxon</t>
  </si>
  <si>
    <t>ცეფტრიაქსონი აჯუ 1გ #1ფლ</t>
  </si>
  <si>
    <t>კორეა</t>
  </si>
  <si>
    <t>აჯუ ფარმი</t>
  </si>
  <si>
    <t>რაციოცეფი 1გ #1ფლ</t>
  </si>
  <si>
    <t>ჯენერიული დასახელება</t>
  </si>
  <si>
    <t>დოზა</t>
  </si>
  <si>
    <t>ბრენდული დასახელება</t>
  </si>
  <si>
    <t>ქვეყანა</t>
  </si>
  <si>
    <t>რაოდენობა შეფუთვაში</t>
  </si>
  <si>
    <t>ტაბ. / ფლ. ფასი ლარი</t>
  </si>
  <si>
    <t>კოლოფის ფასი ლარი</t>
  </si>
  <si>
    <t>Atorvastatin</t>
  </si>
  <si>
    <t>ატორისი ტაბ. 10მგ N30</t>
  </si>
  <si>
    <t>KRKA (Slovenia)</t>
  </si>
  <si>
    <t>სლოვენია</t>
  </si>
  <si>
    <t>ტორვიტინი ტაბ. 10მგ N20</t>
  </si>
  <si>
    <t>GMP</t>
  </si>
  <si>
    <t>საქართველო</t>
  </si>
  <si>
    <t>ატორისი ტაბ. 20მგ N30</t>
  </si>
  <si>
    <t>ტორვიტინი ტაბ. 20მგ N20</t>
  </si>
  <si>
    <t>ატორისი ტაბ. 40მგ N30</t>
  </si>
  <si>
    <t>Amlodipin</t>
  </si>
  <si>
    <t>კარდილოპინი ტაბ. 5მგ N30</t>
  </si>
  <si>
    <t>EGIS</t>
  </si>
  <si>
    <t xml:space="preserve">ადიპინი ტაბ.  5მგ N30     </t>
  </si>
  <si>
    <t>Bisoprolol</t>
  </si>
  <si>
    <t>სობიკორი ტაბ.5მგ N30</t>
  </si>
  <si>
    <t>ემკორი ტაბ. 5მგ N30</t>
  </si>
  <si>
    <t>ენაპი ტაბ.10მგ N20</t>
  </si>
  <si>
    <t xml:space="preserve">ენალაპრილი ტაბ. 10მგ  N20 </t>
  </si>
  <si>
    <t>ენაპი ტაბ.20მგ N20</t>
  </si>
  <si>
    <t>Losartan</t>
  </si>
  <si>
    <t>ლორისტა ტაბ.100მგ N28</t>
  </si>
  <si>
    <t>Losartan+Hidrochlorthiazide</t>
  </si>
  <si>
    <t>ლორისტა H ტაბ. 50მგ/12.5მგ N28</t>
  </si>
  <si>
    <t>Perindopril+Amlodipine</t>
  </si>
  <si>
    <t>4mg/5mg</t>
  </si>
  <si>
    <t>ამლესა ტაბ. 4მგ/5მგ N30</t>
  </si>
  <si>
    <t>ამრადიპინი ტაბ.4მგ/5მგ N30</t>
  </si>
  <si>
    <t>8mg/10mg</t>
  </si>
  <si>
    <t>ამლესა ტაბ. 8მგ/10მგ N30</t>
  </si>
  <si>
    <t>ამრადიპინი ტაბ.8მგ/10მგN30</t>
  </si>
  <si>
    <t>ვეროშპირონი  ტაბ. 25მგ N20</t>
  </si>
  <si>
    <t>GR</t>
  </si>
  <si>
    <t>აპო-გლიკლაზიდი MR ტაბ. 60მგ N100</t>
  </si>
  <si>
    <t>APO</t>
  </si>
  <si>
    <t>კანადა</t>
  </si>
  <si>
    <t>საფლუტინი 50/250მკგ 60დ.ფხ.ინჰ</t>
  </si>
  <si>
    <t>Celon Pharma</t>
  </si>
  <si>
    <t>საფლუტინი 50/500მკგ 60დ.ფხ.ინჰ</t>
  </si>
  <si>
    <t>მედროლი ტაბ. 16მგ N50</t>
  </si>
  <si>
    <t>Pfizer (Italy)</t>
  </si>
  <si>
    <t>იტალია</t>
  </si>
  <si>
    <t>ფინლეფსინი ტაბ. 200მგ N50</t>
  </si>
  <si>
    <t>Teva (Poland)</t>
  </si>
  <si>
    <t>ნეიროლეფსინი ტაბ.200მგ N50</t>
  </si>
  <si>
    <t>ლამოტრიგინი ნორმონი ტაბ. 25მგ N56</t>
  </si>
  <si>
    <t>Normon</t>
  </si>
  <si>
    <t>ლევომედი ტაბ.250მგ/25მგ N100</t>
  </si>
  <si>
    <t>Medochemie</t>
  </si>
  <si>
    <t>კვიპროსი</t>
  </si>
  <si>
    <t>ამოქსიც.(ჰიკონ) 500მგ. N16</t>
  </si>
  <si>
    <t>სუმამედი 250მგ. კაფს.N6</t>
  </si>
  <si>
    <t xml:space="preserve">აზიმაკი  კაფს. 250მგ  N6  </t>
  </si>
  <si>
    <t>სუმეტროლიმი(ბისეპტ) 480მგ.N20</t>
  </si>
  <si>
    <t>1000mg</t>
  </si>
  <si>
    <t>ცეფორტი (ცეფტრიაქსონი) 1გ ფლ</t>
  </si>
  <si>
    <t>Antibiotice S.A.</t>
  </si>
  <si>
    <t>რუმინეთი</t>
  </si>
  <si>
    <t>ცეფტა(ცეფტრიაქს.) 1გ N1 ფლ.</t>
  </si>
  <si>
    <t>5.10</t>
  </si>
  <si>
    <t>ამლოდიპინი-აკორდი</t>
  </si>
  <si>
    <t>დიდი ბრიტანეთი</t>
  </si>
  <si>
    <t>აკორდ ჰელსქეარ</t>
  </si>
  <si>
    <t>ბისოპროლოლ ნორმონი; აპო-ბისოპროლოლი</t>
  </si>
  <si>
    <t xml:space="preserve">აპოტექსი </t>
  </si>
  <si>
    <t>ენა დენკი</t>
  </si>
  <si>
    <t>კოლოსარ დენკი</t>
  </si>
  <si>
    <t>ლამბრინექსი; აპო ატოვასტატინი</t>
  </si>
  <si>
    <t>ს-ლაბი</t>
  </si>
  <si>
    <t>ლამბრინექსი; სტავრა</t>
  </si>
  <si>
    <t>ლამბრინექსი</t>
  </si>
  <si>
    <t>ლოსარტანი</t>
  </si>
  <si>
    <t>გერმანია</t>
  </si>
  <si>
    <t>დენკი</t>
  </si>
  <si>
    <t>კარბამაზეპინი (სლავია)</t>
  </si>
  <si>
    <t>სლავია ფარმა</t>
  </si>
  <si>
    <t>ამოქსიცილინი ათლონი</t>
  </si>
  <si>
    <t>ათლონი</t>
  </si>
  <si>
    <t>ზიტროტილი</t>
  </si>
  <si>
    <t>საბერძნეთი</t>
  </si>
  <si>
    <t>ანფარმა</t>
  </si>
  <si>
    <t>მედაქსონი</t>
  </si>
  <si>
    <t>მედოხემი</t>
  </si>
  <si>
    <t>№</t>
  </si>
  <si>
    <t>GEPA</t>
  </si>
  <si>
    <t>AVERSI</t>
  </si>
  <si>
    <t>PSP</t>
  </si>
  <si>
    <t>GEPA CON TENDER</t>
  </si>
  <si>
    <t>PSP CON TENDER</t>
  </si>
  <si>
    <t>MIN Retail Price</t>
  </si>
  <si>
    <t>Difference %</t>
  </si>
  <si>
    <t>MIN Retail Price -20%</t>
  </si>
  <si>
    <t>SSA TENDER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</si>
</sst>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3"/>
      <name val="Calibri Light"/>
      <family val="2"/>
    </font>
    <font>
      <sz val="12"/>
      <color theme="3"/>
      <name val="SYLFAEN"/>
      <family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3"/>
      <name val="Arial"/>
      <family val="2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3"/>
      <name val="Calibri"/>
      <family val="2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3" borderId="0" xfId="0" applyFont="1" applyFill="1" applyBorder="1"/>
    <xf numFmtId="2" fontId="8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/>
    <xf numFmtId="1" fontId="9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" fillId="5" borderId="1" xfId="0" applyNumberFormat="1" applyFont="1" applyFill="1" applyBorder="1"/>
    <xf numFmtId="0" fontId="1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0" xfId="0" applyFont="1" applyFill="1" applyBorder="1"/>
    <xf numFmtId="2" fontId="1" fillId="6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1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65"/>
  <sheetViews>
    <sheetView tabSelected="1" view="pageBreakPreview" zoomScale="80" zoomScaleNormal="80" zoomScaleSheetLayoutView="80" workbookViewId="0">
      <selection activeCell="V12" sqref="V12:V62"/>
    </sheetView>
  </sheetViews>
  <sheetFormatPr defaultRowHeight="15.75" x14ac:dyDescent="0.25"/>
  <cols>
    <col min="1" max="1" width="4.42578125" style="29" customWidth="1"/>
    <col min="2" max="2" width="32.140625" style="29" customWidth="1"/>
    <col min="3" max="3" width="17.85546875" style="29" customWidth="1"/>
    <col min="4" max="4" width="45.7109375" style="29" customWidth="1"/>
    <col min="5" max="5" width="27.5703125" style="29" customWidth="1"/>
    <col min="6" max="6" width="17" style="29" customWidth="1"/>
    <col min="7" max="7" width="12" style="29" customWidth="1"/>
    <col min="8" max="19" width="7.7109375" style="29" customWidth="1"/>
    <col min="20" max="21" width="7.7109375" style="53" customWidth="1"/>
    <col min="22" max="22" width="7.7109375" style="29" customWidth="1"/>
    <col min="23" max="23" width="7.7109375" style="57" customWidth="1"/>
    <col min="24" max="16384" width="9.140625" style="29"/>
  </cols>
  <sheetData>
    <row r="1" spans="1:24" s="26" customFormat="1" ht="75" customHeight="1" x14ac:dyDescent="0.25">
      <c r="A1" s="23"/>
      <c r="B1" s="23"/>
      <c r="C1" s="23"/>
      <c r="D1" s="23"/>
      <c r="E1" s="23"/>
      <c r="F1" s="23"/>
      <c r="G1" s="23"/>
      <c r="H1" s="48" t="s">
        <v>160</v>
      </c>
      <c r="I1" s="48"/>
      <c r="J1" s="48" t="s">
        <v>159</v>
      </c>
      <c r="K1" s="48"/>
      <c r="L1" s="48" t="s">
        <v>158</v>
      </c>
      <c r="M1" s="48"/>
      <c r="N1" s="25" t="s">
        <v>163</v>
      </c>
      <c r="O1" s="25" t="s">
        <v>165</v>
      </c>
      <c r="P1" s="46" t="s">
        <v>161</v>
      </c>
      <c r="Q1" s="46"/>
      <c r="R1" s="46" t="s">
        <v>162</v>
      </c>
      <c r="S1" s="46"/>
      <c r="T1" s="50" t="s">
        <v>166</v>
      </c>
      <c r="U1" s="50"/>
      <c r="V1" s="25" t="s">
        <v>163</v>
      </c>
      <c r="W1" s="55" t="s">
        <v>164</v>
      </c>
    </row>
    <row r="2" spans="1:24" ht="63" x14ac:dyDescent="0.25">
      <c r="A2" s="27" t="s">
        <v>157</v>
      </c>
      <c r="B2" s="1" t="s">
        <v>67</v>
      </c>
      <c r="C2" s="1" t="s">
        <v>68</v>
      </c>
      <c r="D2" s="1" t="s">
        <v>69</v>
      </c>
      <c r="E2" s="1" t="s">
        <v>0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72</v>
      </c>
      <c r="K2" s="1" t="s">
        <v>73</v>
      </c>
      <c r="L2" s="1" t="s">
        <v>72</v>
      </c>
      <c r="M2" s="1" t="s">
        <v>73</v>
      </c>
      <c r="N2" s="1"/>
      <c r="O2" s="1"/>
      <c r="P2" s="1" t="s">
        <v>72</v>
      </c>
      <c r="Q2" s="1" t="s">
        <v>73</v>
      </c>
      <c r="R2" s="1" t="s">
        <v>72</v>
      </c>
      <c r="S2" s="1" t="s">
        <v>73</v>
      </c>
      <c r="T2" s="51" t="s">
        <v>72</v>
      </c>
      <c r="U2" s="51" t="s">
        <v>73</v>
      </c>
      <c r="V2" s="28"/>
      <c r="W2" s="56"/>
    </row>
    <row r="3" spans="1:24" hidden="1" x14ac:dyDescent="0.25">
      <c r="A3" s="47">
        <v>1</v>
      </c>
      <c r="B3" s="11" t="s">
        <v>74</v>
      </c>
      <c r="C3" s="11" t="s">
        <v>1</v>
      </c>
      <c r="D3" s="11" t="s">
        <v>75</v>
      </c>
      <c r="E3" s="11" t="s">
        <v>76</v>
      </c>
      <c r="F3" s="11" t="s">
        <v>77</v>
      </c>
      <c r="G3" s="12">
        <v>30</v>
      </c>
      <c r="H3" s="13">
        <v>0.22</v>
      </c>
      <c r="I3" s="13">
        <v>6.6</v>
      </c>
      <c r="J3" s="14"/>
      <c r="K3" s="14"/>
      <c r="L3" s="14"/>
      <c r="M3" s="14"/>
      <c r="N3" s="30">
        <f>MIN(H3,J3,L3)</f>
        <v>0.22</v>
      </c>
      <c r="O3" s="30">
        <f>N3-(N3*20/100)</f>
        <v>0.17599999999999999</v>
      </c>
      <c r="P3" s="31"/>
      <c r="Q3" s="31"/>
      <c r="R3" s="31"/>
      <c r="S3" s="31"/>
      <c r="T3" s="52"/>
      <c r="U3" s="52"/>
      <c r="V3" s="32">
        <f>MIN(P3,R3,T3)</f>
        <v>0</v>
      </c>
      <c r="W3" s="33" t="e">
        <f>(N3-V3)*100/V3</f>
        <v>#DIV/0!</v>
      </c>
    </row>
    <row r="4" spans="1:24" hidden="1" x14ac:dyDescent="0.25">
      <c r="A4" s="47"/>
      <c r="B4" s="11" t="s">
        <v>74</v>
      </c>
      <c r="C4" s="11" t="s">
        <v>1</v>
      </c>
      <c r="D4" s="11" t="s">
        <v>78</v>
      </c>
      <c r="E4" s="11" t="s">
        <v>79</v>
      </c>
      <c r="F4" s="11" t="s">
        <v>80</v>
      </c>
      <c r="G4" s="12">
        <v>20</v>
      </c>
      <c r="H4" s="13">
        <v>0.22</v>
      </c>
      <c r="I4" s="13">
        <v>4.4000000000000004</v>
      </c>
      <c r="J4" s="14"/>
      <c r="K4" s="14"/>
      <c r="L4" s="14"/>
      <c r="M4" s="14"/>
      <c r="N4" s="30">
        <f t="shared" ref="N4:N65" si="0">MIN(H4,J4,L4)</f>
        <v>0.22</v>
      </c>
      <c r="O4" s="30">
        <f t="shared" ref="O4:O65" si="1">N4-(N4*20/100)</f>
        <v>0.17599999999999999</v>
      </c>
      <c r="P4" s="31"/>
      <c r="Q4" s="31"/>
      <c r="R4" s="31"/>
      <c r="S4" s="31"/>
      <c r="T4" s="52"/>
      <c r="U4" s="52"/>
      <c r="V4" s="32">
        <f t="shared" ref="V4:V65" si="2">MIN(P4,R4,T4)</f>
        <v>0</v>
      </c>
      <c r="W4" s="33" t="e">
        <f t="shared" ref="W4:W65" si="3">(N4-V4)*100/V4</f>
        <v>#DIV/0!</v>
      </c>
    </row>
    <row r="5" spans="1:24" ht="18" hidden="1" x14ac:dyDescent="0.25">
      <c r="A5" s="47"/>
      <c r="B5" s="11" t="s">
        <v>74</v>
      </c>
      <c r="C5" s="11" t="s">
        <v>1</v>
      </c>
      <c r="D5" s="15" t="s">
        <v>2</v>
      </c>
      <c r="E5" s="15" t="s">
        <v>4</v>
      </c>
      <c r="F5" s="15" t="s">
        <v>3</v>
      </c>
      <c r="G5" s="12">
        <v>100</v>
      </c>
      <c r="H5" s="14"/>
      <c r="I5" s="14"/>
      <c r="J5" s="16">
        <v>0.22</v>
      </c>
      <c r="K5" s="16">
        <v>22</v>
      </c>
      <c r="L5" s="14"/>
      <c r="M5" s="14"/>
      <c r="N5" s="30">
        <f t="shared" si="0"/>
        <v>0.22</v>
      </c>
      <c r="O5" s="30">
        <f t="shared" si="1"/>
        <v>0.17599999999999999</v>
      </c>
      <c r="P5" s="31"/>
      <c r="Q5" s="31"/>
      <c r="R5" s="31"/>
      <c r="S5" s="31"/>
      <c r="T5" s="52"/>
      <c r="U5" s="52"/>
      <c r="V5" s="32">
        <f t="shared" si="2"/>
        <v>0</v>
      </c>
      <c r="W5" s="33" t="e">
        <f t="shared" si="3"/>
        <v>#DIV/0!</v>
      </c>
    </row>
    <row r="6" spans="1:24" ht="18" hidden="1" x14ac:dyDescent="0.25">
      <c r="A6" s="47"/>
      <c r="B6" s="11" t="s">
        <v>74</v>
      </c>
      <c r="C6" s="11" t="s">
        <v>1</v>
      </c>
      <c r="D6" s="15" t="s">
        <v>5</v>
      </c>
      <c r="E6" s="15" t="s">
        <v>6</v>
      </c>
      <c r="F6" s="11" t="s">
        <v>80</v>
      </c>
      <c r="G6" s="12">
        <v>100</v>
      </c>
      <c r="H6" s="13"/>
      <c r="I6" s="13"/>
      <c r="J6" s="16">
        <v>0.22</v>
      </c>
      <c r="K6" s="17">
        <v>6.6</v>
      </c>
      <c r="L6" s="14"/>
      <c r="M6" s="14"/>
      <c r="N6" s="30">
        <f t="shared" si="0"/>
        <v>0.22</v>
      </c>
      <c r="O6" s="30">
        <f t="shared" si="1"/>
        <v>0.17599999999999999</v>
      </c>
      <c r="P6" s="31"/>
      <c r="Q6" s="31"/>
      <c r="R6" s="31"/>
      <c r="S6" s="31"/>
      <c r="T6" s="52"/>
      <c r="U6" s="52"/>
      <c r="V6" s="32">
        <f t="shared" si="2"/>
        <v>0</v>
      </c>
      <c r="W6" s="33" t="e">
        <f t="shared" si="3"/>
        <v>#DIV/0!</v>
      </c>
    </row>
    <row r="7" spans="1:24" ht="18" hidden="1" x14ac:dyDescent="0.25">
      <c r="A7" s="47"/>
      <c r="B7" s="11" t="s">
        <v>74</v>
      </c>
      <c r="C7" s="11" t="s">
        <v>1</v>
      </c>
      <c r="D7" s="34" t="s">
        <v>141</v>
      </c>
      <c r="E7" s="15" t="s">
        <v>142</v>
      </c>
      <c r="F7" s="15" t="s">
        <v>41</v>
      </c>
      <c r="G7" s="12">
        <v>30</v>
      </c>
      <c r="H7" s="13"/>
      <c r="I7" s="13"/>
      <c r="J7" s="16"/>
      <c r="K7" s="17"/>
      <c r="L7" s="35">
        <v>0.22</v>
      </c>
      <c r="M7" s="14"/>
      <c r="N7" s="30">
        <f t="shared" si="0"/>
        <v>0.22</v>
      </c>
      <c r="O7" s="30">
        <f t="shared" si="1"/>
        <v>0.17599999999999999</v>
      </c>
      <c r="P7" s="31"/>
      <c r="Q7" s="31"/>
      <c r="R7" s="31"/>
      <c r="S7" s="31"/>
      <c r="T7" s="52"/>
      <c r="U7" s="52"/>
      <c r="V7" s="32">
        <f t="shared" si="2"/>
        <v>0</v>
      </c>
      <c r="W7" s="33" t="e">
        <f t="shared" si="3"/>
        <v>#DIV/0!</v>
      </c>
    </row>
    <row r="8" spans="1:24" hidden="1" x14ac:dyDescent="0.25">
      <c r="A8" s="47"/>
      <c r="B8" s="11" t="s">
        <v>74</v>
      </c>
      <c r="C8" s="11" t="s">
        <v>7</v>
      </c>
      <c r="D8" s="11" t="s">
        <v>81</v>
      </c>
      <c r="E8" s="11" t="s">
        <v>76</v>
      </c>
      <c r="F8" s="11" t="s">
        <v>77</v>
      </c>
      <c r="G8" s="12">
        <v>30</v>
      </c>
      <c r="H8" s="13">
        <v>0.22</v>
      </c>
      <c r="I8" s="13">
        <v>6.6</v>
      </c>
      <c r="J8" s="14"/>
      <c r="K8" s="14"/>
      <c r="L8" s="14"/>
      <c r="M8" s="14"/>
      <c r="N8" s="30">
        <f t="shared" si="0"/>
        <v>0.22</v>
      </c>
      <c r="O8" s="30">
        <f t="shared" si="1"/>
        <v>0.17599999999999999</v>
      </c>
      <c r="P8" s="31"/>
      <c r="Q8" s="31"/>
      <c r="R8" s="31"/>
      <c r="S8" s="31"/>
      <c r="T8" s="52"/>
      <c r="U8" s="52"/>
      <c r="V8" s="32">
        <f t="shared" si="2"/>
        <v>0</v>
      </c>
      <c r="W8" s="33" t="e">
        <f t="shared" si="3"/>
        <v>#DIV/0!</v>
      </c>
    </row>
    <row r="9" spans="1:24" hidden="1" x14ac:dyDescent="0.25">
      <c r="A9" s="47"/>
      <c r="B9" s="11" t="s">
        <v>74</v>
      </c>
      <c r="C9" s="11" t="s">
        <v>7</v>
      </c>
      <c r="D9" s="11" t="s">
        <v>82</v>
      </c>
      <c r="E9" s="11" t="s">
        <v>79</v>
      </c>
      <c r="F9" s="11" t="s">
        <v>80</v>
      </c>
      <c r="G9" s="12">
        <v>20</v>
      </c>
      <c r="H9" s="13">
        <v>0.22</v>
      </c>
      <c r="I9" s="13">
        <v>4.4000000000000004</v>
      </c>
      <c r="J9" s="14"/>
      <c r="K9" s="14"/>
      <c r="L9" s="14"/>
      <c r="M9" s="14"/>
      <c r="N9" s="30">
        <f t="shared" si="0"/>
        <v>0.22</v>
      </c>
      <c r="O9" s="30">
        <f t="shared" si="1"/>
        <v>0.17599999999999999</v>
      </c>
      <c r="P9" s="31"/>
      <c r="Q9" s="31"/>
      <c r="R9" s="31"/>
      <c r="S9" s="31"/>
      <c r="T9" s="52"/>
      <c r="U9" s="52"/>
      <c r="V9" s="32">
        <f t="shared" si="2"/>
        <v>0</v>
      </c>
      <c r="W9" s="33" t="e">
        <f t="shared" si="3"/>
        <v>#DIV/0!</v>
      </c>
    </row>
    <row r="10" spans="1:24" ht="18" hidden="1" x14ac:dyDescent="0.25">
      <c r="A10" s="47"/>
      <c r="B10" s="11" t="s">
        <v>74</v>
      </c>
      <c r="C10" s="11" t="s">
        <v>7</v>
      </c>
      <c r="D10" s="15" t="s">
        <v>8</v>
      </c>
      <c r="E10" s="15" t="s">
        <v>10</v>
      </c>
      <c r="F10" s="15" t="s">
        <v>9</v>
      </c>
      <c r="G10" s="12">
        <v>30</v>
      </c>
      <c r="H10" s="13"/>
      <c r="I10" s="13"/>
      <c r="J10" s="16">
        <v>0.22</v>
      </c>
      <c r="K10" s="17">
        <v>6.6</v>
      </c>
      <c r="L10" s="14"/>
      <c r="M10" s="14"/>
      <c r="N10" s="30">
        <f t="shared" si="0"/>
        <v>0.22</v>
      </c>
      <c r="O10" s="30">
        <f t="shared" si="1"/>
        <v>0.17599999999999999</v>
      </c>
      <c r="P10" s="31"/>
      <c r="Q10" s="31"/>
      <c r="R10" s="31"/>
      <c r="S10" s="31"/>
      <c r="T10" s="52"/>
      <c r="U10" s="52"/>
      <c r="V10" s="32">
        <f t="shared" si="2"/>
        <v>0</v>
      </c>
      <c r="W10" s="33" t="e">
        <f t="shared" si="3"/>
        <v>#DIV/0!</v>
      </c>
    </row>
    <row r="11" spans="1:24" ht="18" hidden="1" x14ac:dyDescent="0.25">
      <c r="A11" s="47"/>
      <c r="B11" s="11" t="s">
        <v>74</v>
      </c>
      <c r="C11" s="11" t="s">
        <v>7</v>
      </c>
      <c r="D11" s="15" t="s">
        <v>11</v>
      </c>
      <c r="E11" s="15" t="s">
        <v>6</v>
      </c>
      <c r="F11" s="11" t="s">
        <v>80</v>
      </c>
      <c r="G11" s="12">
        <v>30</v>
      </c>
      <c r="H11" s="13"/>
      <c r="I11" s="13"/>
      <c r="J11" s="16">
        <v>0.22</v>
      </c>
      <c r="K11" s="17">
        <v>6.6</v>
      </c>
      <c r="L11" s="14"/>
      <c r="M11" s="14"/>
      <c r="N11" s="30">
        <f t="shared" si="0"/>
        <v>0.22</v>
      </c>
      <c r="O11" s="30">
        <f t="shared" si="1"/>
        <v>0.17599999999999999</v>
      </c>
      <c r="P11" s="31"/>
      <c r="Q11" s="31"/>
      <c r="R11" s="31"/>
      <c r="S11" s="31"/>
      <c r="T11" s="52"/>
      <c r="U11" s="52"/>
      <c r="V11" s="32">
        <f t="shared" si="2"/>
        <v>0</v>
      </c>
      <c r="W11" s="33" t="e">
        <f t="shared" si="3"/>
        <v>#DIV/0!</v>
      </c>
    </row>
    <row r="12" spans="1:24" ht="18" x14ac:dyDescent="0.25">
      <c r="A12" s="47"/>
      <c r="B12" s="11" t="s">
        <v>74</v>
      </c>
      <c r="C12" s="11" t="s">
        <v>7</v>
      </c>
      <c r="D12" s="36" t="s">
        <v>143</v>
      </c>
      <c r="E12" s="15" t="s">
        <v>142</v>
      </c>
      <c r="F12" s="15" t="s">
        <v>41</v>
      </c>
      <c r="G12" s="12">
        <v>30</v>
      </c>
      <c r="H12" s="13"/>
      <c r="I12" s="13"/>
      <c r="J12" s="16"/>
      <c r="K12" s="17"/>
      <c r="L12" s="35">
        <v>0.22</v>
      </c>
      <c r="M12" s="14">
        <f>L12*G12</f>
        <v>6.6</v>
      </c>
      <c r="N12" s="30">
        <f t="shared" si="0"/>
        <v>0.22</v>
      </c>
      <c r="O12" s="30">
        <f t="shared" si="1"/>
        <v>0.17599999999999999</v>
      </c>
      <c r="P12" s="31">
        <v>0.2</v>
      </c>
      <c r="Q12" s="31">
        <f>P12*G12</f>
        <v>6</v>
      </c>
      <c r="R12" s="31"/>
      <c r="S12" s="31"/>
      <c r="T12" s="52"/>
      <c r="U12" s="52"/>
      <c r="V12" s="37">
        <f t="shared" si="2"/>
        <v>0.2</v>
      </c>
      <c r="W12" s="38">
        <f t="shared" si="3"/>
        <v>9.9999999999999947</v>
      </c>
      <c r="X12" s="29">
        <f>(O12-V12)*100/V12</f>
        <v>-12.000000000000011</v>
      </c>
    </row>
    <row r="13" spans="1:24" hidden="1" x14ac:dyDescent="0.25">
      <c r="A13" s="47"/>
      <c r="B13" s="11" t="s">
        <v>74</v>
      </c>
      <c r="C13" s="11" t="s">
        <v>13</v>
      </c>
      <c r="D13" s="11" t="s">
        <v>83</v>
      </c>
      <c r="E13" s="11" t="s">
        <v>76</v>
      </c>
      <c r="F13" s="11" t="s">
        <v>77</v>
      </c>
      <c r="G13" s="12">
        <v>30</v>
      </c>
      <c r="H13" s="13">
        <v>0.7</v>
      </c>
      <c r="I13" s="13">
        <v>21</v>
      </c>
      <c r="J13" s="13">
        <v>0.7</v>
      </c>
      <c r="K13" s="13">
        <v>21</v>
      </c>
      <c r="L13" s="14"/>
      <c r="M13" s="14"/>
      <c r="N13" s="30">
        <f t="shared" si="0"/>
        <v>0.7</v>
      </c>
      <c r="O13" s="30">
        <f t="shared" si="1"/>
        <v>0.55999999999999994</v>
      </c>
      <c r="P13" s="31"/>
      <c r="Q13" s="31"/>
      <c r="R13" s="31"/>
      <c r="S13" s="31"/>
      <c r="T13" s="52"/>
      <c r="U13" s="52"/>
      <c r="V13" s="32">
        <f t="shared" si="2"/>
        <v>0</v>
      </c>
      <c r="W13" s="33" t="e">
        <f t="shared" si="3"/>
        <v>#DIV/0!</v>
      </c>
    </row>
    <row r="14" spans="1:24" ht="18" hidden="1" x14ac:dyDescent="0.25">
      <c r="A14" s="47"/>
      <c r="B14" s="11" t="s">
        <v>74</v>
      </c>
      <c r="C14" s="11" t="s">
        <v>13</v>
      </c>
      <c r="D14" s="15" t="s">
        <v>14</v>
      </c>
      <c r="E14" s="15" t="s">
        <v>12</v>
      </c>
      <c r="F14" s="11" t="s">
        <v>80</v>
      </c>
      <c r="G14" s="12">
        <v>30</v>
      </c>
      <c r="H14" s="13"/>
      <c r="I14" s="13"/>
      <c r="J14" s="13">
        <v>0.7</v>
      </c>
      <c r="K14" s="13">
        <v>21</v>
      </c>
      <c r="L14" s="14"/>
      <c r="M14" s="14"/>
      <c r="N14" s="30">
        <f t="shared" si="0"/>
        <v>0.7</v>
      </c>
      <c r="O14" s="30">
        <f t="shared" si="1"/>
        <v>0.55999999999999994</v>
      </c>
      <c r="P14" s="31"/>
      <c r="Q14" s="31"/>
      <c r="R14" s="31"/>
      <c r="S14" s="31"/>
      <c r="T14" s="52"/>
      <c r="U14" s="52"/>
      <c r="V14" s="32">
        <f t="shared" si="2"/>
        <v>0</v>
      </c>
      <c r="W14" s="33" t="e">
        <f t="shared" si="3"/>
        <v>#DIV/0!</v>
      </c>
    </row>
    <row r="15" spans="1:24" ht="18" hidden="1" x14ac:dyDescent="0.25">
      <c r="A15" s="47"/>
      <c r="B15" s="11" t="s">
        <v>74</v>
      </c>
      <c r="C15" s="11" t="s">
        <v>13</v>
      </c>
      <c r="D15" s="36" t="s">
        <v>144</v>
      </c>
      <c r="E15" s="15" t="s">
        <v>142</v>
      </c>
      <c r="F15" s="15" t="s">
        <v>41</v>
      </c>
      <c r="G15" s="12">
        <v>30</v>
      </c>
      <c r="H15" s="13"/>
      <c r="I15" s="13"/>
      <c r="J15" s="13"/>
      <c r="K15" s="13"/>
      <c r="L15" s="35">
        <v>0.7</v>
      </c>
      <c r="M15" s="14"/>
      <c r="N15" s="30">
        <f t="shared" si="0"/>
        <v>0.7</v>
      </c>
      <c r="O15" s="30">
        <f t="shared" si="1"/>
        <v>0.55999999999999994</v>
      </c>
      <c r="P15" s="31"/>
      <c r="Q15" s="31"/>
      <c r="R15" s="31"/>
      <c r="S15" s="31"/>
      <c r="T15" s="52"/>
      <c r="U15" s="52"/>
      <c r="V15" s="32">
        <f t="shared" si="2"/>
        <v>0</v>
      </c>
      <c r="W15" s="33" t="e">
        <f t="shared" si="3"/>
        <v>#DIV/0!</v>
      </c>
    </row>
    <row r="16" spans="1:24" x14ac:dyDescent="0.25">
      <c r="A16" s="48">
        <v>2</v>
      </c>
      <c r="B16" s="2" t="s">
        <v>84</v>
      </c>
      <c r="C16" s="2" t="s">
        <v>15</v>
      </c>
      <c r="D16" s="2" t="s">
        <v>85</v>
      </c>
      <c r="E16" s="2" t="s">
        <v>86</v>
      </c>
      <c r="F16" s="2" t="s">
        <v>16</v>
      </c>
      <c r="G16" s="3">
        <v>30</v>
      </c>
      <c r="H16" s="4">
        <v>0.15</v>
      </c>
      <c r="I16" s="4">
        <v>4.5</v>
      </c>
      <c r="J16" s="4">
        <v>0.15</v>
      </c>
      <c r="K16" s="4">
        <v>4.5</v>
      </c>
      <c r="L16" s="5"/>
      <c r="M16" s="5"/>
      <c r="N16" s="30">
        <f t="shared" si="0"/>
        <v>0.15</v>
      </c>
      <c r="O16" s="30">
        <f t="shared" si="1"/>
        <v>0.12</v>
      </c>
      <c r="P16" s="39">
        <v>8.8499999999999995E-2</v>
      </c>
      <c r="Q16" s="39">
        <f>P16*G16</f>
        <v>2.6549999999999998</v>
      </c>
      <c r="R16" s="28"/>
      <c r="S16" s="28"/>
      <c r="T16" s="52"/>
      <c r="U16" s="52"/>
      <c r="V16" s="30">
        <f t="shared" si="2"/>
        <v>8.8499999999999995E-2</v>
      </c>
      <c r="W16" s="40">
        <f t="shared" si="3"/>
        <v>69.491525423728817</v>
      </c>
      <c r="X16" s="29">
        <f>(O16-V16)*100/V16</f>
        <v>35.593220338983052</v>
      </c>
    </row>
    <row r="17" spans="1:24" hidden="1" x14ac:dyDescent="0.25">
      <c r="A17" s="48"/>
      <c r="B17" s="2" t="s">
        <v>84</v>
      </c>
      <c r="C17" s="2" t="s">
        <v>15</v>
      </c>
      <c r="D17" s="2" t="s">
        <v>87</v>
      </c>
      <c r="E17" s="2" t="s">
        <v>79</v>
      </c>
      <c r="F17" s="2" t="s">
        <v>80</v>
      </c>
      <c r="G17" s="3">
        <v>30</v>
      </c>
      <c r="H17" s="4">
        <v>0.15</v>
      </c>
      <c r="I17" s="4">
        <v>4.5</v>
      </c>
      <c r="J17" s="5"/>
      <c r="K17" s="5"/>
      <c r="L17" s="5"/>
      <c r="M17" s="5"/>
      <c r="N17" s="30">
        <f t="shared" si="0"/>
        <v>0.15</v>
      </c>
      <c r="O17" s="30">
        <f t="shared" si="1"/>
        <v>0.12</v>
      </c>
      <c r="P17" s="28"/>
      <c r="Q17" s="28"/>
      <c r="R17" s="28"/>
      <c r="S17" s="28"/>
      <c r="T17" s="52"/>
      <c r="U17" s="52"/>
      <c r="V17" s="32">
        <f t="shared" si="2"/>
        <v>0</v>
      </c>
      <c r="W17" s="33" t="e">
        <f t="shared" si="3"/>
        <v>#DIV/0!</v>
      </c>
    </row>
    <row r="18" spans="1:24" ht="18" hidden="1" x14ac:dyDescent="0.25">
      <c r="A18" s="48"/>
      <c r="B18" s="2" t="s">
        <v>84</v>
      </c>
      <c r="C18" s="2" t="s">
        <v>15</v>
      </c>
      <c r="D18" s="6" t="s">
        <v>17</v>
      </c>
      <c r="E18" s="6" t="s">
        <v>6</v>
      </c>
      <c r="F18" s="2" t="s">
        <v>80</v>
      </c>
      <c r="G18" s="49">
        <v>20</v>
      </c>
      <c r="H18" s="4"/>
      <c r="I18" s="4"/>
      <c r="J18" s="8">
        <v>0.15</v>
      </c>
      <c r="K18" s="8">
        <f>J18*G18</f>
        <v>3</v>
      </c>
      <c r="L18" s="5"/>
      <c r="M18" s="5"/>
      <c r="N18" s="30">
        <f t="shared" si="0"/>
        <v>0.15</v>
      </c>
      <c r="O18" s="30">
        <f t="shared" si="1"/>
        <v>0.12</v>
      </c>
      <c r="P18" s="28"/>
      <c r="Q18" s="28"/>
      <c r="R18" s="28"/>
      <c r="S18" s="28"/>
      <c r="T18" s="52"/>
      <c r="U18" s="52"/>
      <c r="V18" s="32">
        <f t="shared" si="2"/>
        <v>0</v>
      </c>
      <c r="W18" s="33" t="e">
        <f t="shared" si="3"/>
        <v>#DIV/0!</v>
      </c>
    </row>
    <row r="19" spans="1:24" ht="18" hidden="1" x14ac:dyDescent="0.25">
      <c r="A19" s="48"/>
      <c r="B19" s="2" t="s">
        <v>84</v>
      </c>
      <c r="C19" s="2" t="s">
        <v>15</v>
      </c>
      <c r="D19" s="41" t="s">
        <v>134</v>
      </c>
      <c r="E19" s="6" t="s">
        <v>136</v>
      </c>
      <c r="F19" s="6" t="s">
        <v>135</v>
      </c>
      <c r="G19" s="3">
        <v>28</v>
      </c>
      <c r="H19" s="4"/>
      <c r="I19" s="4"/>
      <c r="J19" s="8"/>
      <c r="K19" s="8"/>
      <c r="L19" s="42">
        <v>0.15</v>
      </c>
      <c r="M19" s="5"/>
      <c r="N19" s="30">
        <f t="shared" si="0"/>
        <v>0.15</v>
      </c>
      <c r="O19" s="30">
        <f t="shared" si="1"/>
        <v>0.12</v>
      </c>
      <c r="P19" s="28"/>
      <c r="Q19" s="28"/>
      <c r="R19" s="28"/>
      <c r="S19" s="28"/>
      <c r="T19" s="52"/>
      <c r="U19" s="52"/>
      <c r="V19" s="32">
        <f t="shared" si="2"/>
        <v>0</v>
      </c>
      <c r="W19" s="33" t="e">
        <f t="shared" si="3"/>
        <v>#DIV/0!</v>
      </c>
    </row>
    <row r="20" spans="1:24" hidden="1" x14ac:dyDescent="0.25">
      <c r="A20" s="47">
        <v>3</v>
      </c>
      <c r="B20" s="11" t="s">
        <v>88</v>
      </c>
      <c r="C20" s="11" t="s">
        <v>15</v>
      </c>
      <c r="D20" s="11" t="s">
        <v>89</v>
      </c>
      <c r="E20" s="11" t="s">
        <v>76</v>
      </c>
      <c r="F20" s="11" t="s">
        <v>77</v>
      </c>
      <c r="G20" s="12">
        <v>30</v>
      </c>
      <c r="H20" s="13">
        <v>0.17</v>
      </c>
      <c r="I20" s="13">
        <v>5.1000000000000005</v>
      </c>
      <c r="J20" s="14"/>
      <c r="K20" s="14"/>
      <c r="L20" s="14"/>
      <c r="M20" s="14"/>
      <c r="N20" s="30">
        <f t="shared" si="0"/>
        <v>0.17</v>
      </c>
      <c r="O20" s="30">
        <f t="shared" si="1"/>
        <v>0.13600000000000001</v>
      </c>
      <c r="P20" s="31"/>
      <c r="Q20" s="31"/>
      <c r="R20" s="31"/>
      <c r="S20" s="31"/>
      <c r="T20" s="52"/>
      <c r="U20" s="52"/>
      <c r="V20" s="32">
        <f t="shared" si="2"/>
        <v>0</v>
      </c>
      <c r="W20" s="33" t="e">
        <f t="shared" si="3"/>
        <v>#DIV/0!</v>
      </c>
    </row>
    <row r="21" spans="1:24" hidden="1" x14ac:dyDescent="0.25">
      <c r="A21" s="47"/>
      <c r="B21" s="11" t="s">
        <v>88</v>
      </c>
      <c r="C21" s="11" t="s">
        <v>15</v>
      </c>
      <c r="D21" s="11" t="s">
        <v>90</v>
      </c>
      <c r="E21" s="11" t="s">
        <v>79</v>
      </c>
      <c r="F21" s="11" t="s">
        <v>80</v>
      </c>
      <c r="G21" s="12">
        <v>30</v>
      </c>
      <c r="H21" s="13">
        <v>0.17</v>
      </c>
      <c r="I21" s="13">
        <v>5.1000000000000005</v>
      </c>
      <c r="J21" s="14"/>
      <c r="K21" s="14"/>
      <c r="L21" s="14"/>
      <c r="M21" s="14"/>
      <c r="N21" s="30">
        <f t="shared" si="0"/>
        <v>0.17</v>
      </c>
      <c r="O21" s="30">
        <f t="shared" si="1"/>
        <v>0.13600000000000001</v>
      </c>
      <c r="P21" s="31"/>
      <c r="Q21" s="31"/>
      <c r="R21" s="31"/>
      <c r="S21" s="31"/>
      <c r="T21" s="52"/>
      <c r="U21" s="52"/>
      <c r="V21" s="32">
        <f t="shared" si="2"/>
        <v>0</v>
      </c>
      <c r="W21" s="33" t="e">
        <f t="shared" si="3"/>
        <v>#DIV/0!</v>
      </c>
    </row>
    <row r="22" spans="1:24" x14ac:dyDescent="0.25">
      <c r="A22" s="47"/>
      <c r="B22" s="11" t="s">
        <v>88</v>
      </c>
      <c r="C22" s="11" t="s">
        <v>15</v>
      </c>
      <c r="D22" s="18" t="s">
        <v>18</v>
      </c>
      <c r="E22" s="18" t="s">
        <v>20</v>
      </c>
      <c r="F22" s="18" t="s">
        <v>19</v>
      </c>
      <c r="G22" s="12">
        <v>30</v>
      </c>
      <c r="H22" s="13"/>
      <c r="I22" s="13"/>
      <c r="J22" s="17">
        <v>0.17</v>
      </c>
      <c r="K22" s="19" t="s">
        <v>133</v>
      </c>
      <c r="L22" s="14"/>
      <c r="M22" s="14"/>
      <c r="N22" s="30">
        <f t="shared" si="0"/>
        <v>0.17</v>
      </c>
      <c r="O22" s="30">
        <f t="shared" si="1"/>
        <v>0.13600000000000001</v>
      </c>
      <c r="P22" s="43">
        <v>9.9900000000000003E-2</v>
      </c>
      <c r="Q22" s="43">
        <f>P22*G22</f>
        <v>2.9969999999999999</v>
      </c>
      <c r="R22" s="31"/>
      <c r="S22" s="31"/>
      <c r="T22" s="52"/>
      <c r="U22" s="52"/>
      <c r="V22" s="30">
        <f t="shared" si="2"/>
        <v>9.9900000000000003E-2</v>
      </c>
      <c r="W22" s="40">
        <f t="shared" si="3"/>
        <v>70.170170170170181</v>
      </c>
      <c r="X22" s="29">
        <f>(O22-V22)*100/V22</f>
        <v>36.136136136136145</v>
      </c>
    </row>
    <row r="23" spans="1:24" ht="18" hidden="1" x14ac:dyDescent="0.25">
      <c r="A23" s="47"/>
      <c r="B23" s="11" t="s">
        <v>88</v>
      </c>
      <c r="C23" s="11" t="s">
        <v>15</v>
      </c>
      <c r="D23" s="15" t="s">
        <v>21</v>
      </c>
      <c r="E23" s="15" t="s">
        <v>6</v>
      </c>
      <c r="F23" s="11" t="s">
        <v>80</v>
      </c>
      <c r="G23" s="12">
        <v>30</v>
      </c>
      <c r="H23" s="13"/>
      <c r="I23" s="13"/>
      <c r="J23" s="17">
        <v>0.17</v>
      </c>
      <c r="K23" s="19" t="s">
        <v>133</v>
      </c>
      <c r="L23" s="14"/>
      <c r="M23" s="14"/>
      <c r="N23" s="30">
        <f t="shared" si="0"/>
        <v>0.17</v>
      </c>
      <c r="O23" s="30">
        <f t="shared" si="1"/>
        <v>0.13600000000000001</v>
      </c>
      <c r="P23" s="31"/>
      <c r="Q23" s="31"/>
      <c r="R23" s="31"/>
      <c r="S23" s="31"/>
      <c r="T23" s="52"/>
      <c r="U23" s="52"/>
      <c r="V23" s="32">
        <f t="shared" si="2"/>
        <v>0</v>
      </c>
      <c r="W23" s="33" t="e">
        <f t="shared" si="3"/>
        <v>#DIV/0!</v>
      </c>
    </row>
    <row r="24" spans="1:24" ht="31.5" hidden="1" x14ac:dyDescent="0.25">
      <c r="A24" s="47"/>
      <c r="B24" s="11" t="s">
        <v>88</v>
      </c>
      <c r="C24" s="11" t="s">
        <v>15</v>
      </c>
      <c r="D24" s="34" t="s">
        <v>137</v>
      </c>
      <c r="E24" s="15" t="s">
        <v>138</v>
      </c>
      <c r="F24" s="15" t="s">
        <v>109</v>
      </c>
      <c r="G24" s="12">
        <v>100</v>
      </c>
      <c r="H24" s="13"/>
      <c r="I24" s="13"/>
      <c r="J24" s="17"/>
      <c r="K24" s="19"/>
      <c r="L24" s="35">
        <v>0.17</v>
      </c>
      <c r="M24" s="14"/>
      <c r="N24" s="30">
        <f t="shared" si="0"/>
        <v>0.17</v>
      </c>
      <c r="O24" s="30">
        <f t="shared" si="1"/>
        <v>0.13600000000000001</v>
      </c>
      <c r="P24" s="31"/>
      <c r="Q24" s="31"/>
      <c r="R24" s="31"/>
      <c r="S24" s="31"/>
      <c r="T24" s="52"/>
      <c r="U24" s="52"/>
      <c r="V24" s="32">
        <f t="shared" si="2"/>
        <v>0</v>
      </c>
      <c r="W24" s="33" t="e">
        <f t="shared" si="3"/>
        <v>#DIV/0!</v>
      </c>
    </row>
    <row r="25" spans="1:24" x14ac:dyDescent="0.25">
      <c r="A25" s="48">
        <v>4</v>
      </c>
      <c r="B25" s="2" t="s">
        <v>22</v>
      </c>
      <c r="C25" s="2" t="s">
        <v>1</v>
      </c>
      <c r="D25" s="2" t="s">
        <v>91</v>
      </c>
      <c r="E25" s="2" t="s">
        <v>76</v>
      </c>
      <c r="F25" s="2" t="s">
        <v>77</v>
      </c>
      <c r="G25" s="3">
        <v>20</v>
      </c>
      <c r="H25" s="4">
        <v>0.15</v>
      </c>
      <c r="I25" s="4">
        <v>3</v>
      </c>
      <c r="J25" s="5"/>
      <c r="K25" s="5"/>
      <c r="L25" s="5"/>
      <c r="M25" s="5"/>
      <c r="N25" s="30">
        <f t="shared" si="0"/>
        <v>0.15</v>
      </c>
      <c r="O25" s="30">
        <f t="shared" si="1"/>
        <v>0.12</v>
      </c>
      <c r="P25" s="28">
        <v>0.1</v>
      </c>
      <c r="Q25" s="28">
        <f>P25*G25</f>
        <v>2</v>
      </c>
      <c r="R25" s="28"/>
      <c r="S25" s="28"/>
      <c r="T25" s="54">
        <v>9.0899999999999995E-2</v>
      </c>
      <c r="U25" s="54">
        <f>T25*G25</f>
        <v>1.8179999999999998</v>
      </c>
      <c r="V25" s="30">
        <f t="shared" si="2"/>
        <v>9.0899999999999995E-2</v>
      </c>
      <c r="W25" s="40">
        <f t="shared" si="3"/>
        <v>65.016501650165026</v>
      </c>
      <c r="X25" s="29">
        <f>(O25-V25)*100/V25</f>
        <v>32.013201320132019</v>
      </c>
    </row>
    <row r="26" spans="1:24" hidden="1" x14ac:dyDescent="0.25">
      <c r="A26" s="48"/>
      <c r="B26" s="2" t="s">
        <v>22</v>
      </c>
      <c r="C26" s="2" t="s">
        <v>1</v>
      </c>
      <c r="D26" s="2" t="s">
        <v>92</v>
      </c>
      <c r="E26" s="2" t="s">
        <v>79</v>
      </c>
      <c r="F26" s="2" t="s">
        <v>80</v>
      </c>
      <c r="G26" s="3">
        <v>20</v>
      </c>
      <c r="H26" s="4">
        <v>0.15</v>
      </c>
      <c r="I26" s="4">
        <v>3</v>
      </c>
      <c r="J26" s="5"/>
      <c r="K26" s="5"/>
      <c r="L26" s="5"/>
      <c r="M26" s="5"/>
      <c r="N26" s="30">
        <f t="shared" si="0"/>
        <v>0.15</v>
      </c>
      <c r="O26" s="30">
        <f t="shared" si="1"/>
        <v>0.12</v>
      </c>
      <c r="P26" s="28"/>
      <c r="Q26" s="28"/>
      <c r="R26" s="28"/>
      <c r="S26" s="28"/>
      <c r="T26" s="52"/>
      <c r="U26" s="52"/>
      <c r="V26" s="32">
        <f t="shared" si="2"/>
        <v>0</v>
      </c>
      <c r="W26" s="33" t="e">
        <f t="shared" si="3"/>
        <v>#DIV/0!</v>
      </c>
    </row>
    <row r="27" spans="1:24" ht="18" hidden="1" x14ac:dyDescent="0.25">
      <c r="A27" s="48"/>
      <c r="B27" s="2" t="s">
        <v>22</v>
      </c>
      <c r="C27" s="2" t="s">
        <v>1</v>
      </c>
      <c r="D27" s="6" t="s">
        <v>23</v>
      </c>
      <c r="E27" s="6" t="s">
        <v>25</v>
      </c>
      <c r="F27" s="6" t="s">
        <v>24</v>
      </c>
      <c r="G27" s="3">
        <v>30</v>
      </c>
      <c r="H27" s="4"/>
      <c r="I27" s="4"/>
      <c r="J27" s="4">
        <v>0.15</v>
      </c>
      <c r="K27" s="8">
        <v>4.5</v>
      </c>
      <c r="L27" s="42">
        <v>0.15</v>
      </c>
      <c r="M27" s="5"/>
      <c r="N27" s="30">
        <f t="shared" si="0"/>
        <v>0.15</v>
      </c>
      <c r="O27" s="30">
        <f t="shared" si="1"/>
        <v>0.12</v>
      </c>
      <c r="P27" s="28"/>
      <c r="Q27" s="28"/>
      <c r="R27" s="28"/>
      <c r="S27" s="28"/>
      <c r="T27" s="52"/>
      <c r="U27" s="52"/>
      <c r="V27" s="32">
        <f t="shared" si="2"/>
        <v>0</v>
      </c>
      <c r="W27" s="33" t="e">
        <f t="shared" si="3"/>
        <v>#DIV/0!</v>
      </c>
    </row>
    <row r="28" spans="1:24" x14ac:dyDescent="0.25">
      <c r="A28" s="48"/>
      <c r="B28" s="2" t="s">
        <v>22</v>
      </c>
      <c r="C28" s="2" t="s">
        <v>7</v>
      </c>
      <c r="D28" s="2" t="s">
        <v>93</v>
      </c>
      <c r="E28" s="2" t="s">
        <v>76</v>
      </c>
      <c r="F28" s="2" t="s">
        <v>77</v>
      </c>
      <c r="G28" s="3">
        <v>20</v>
      </c>
      <c r="H28" s="4">
        <v>0.22</v>
      </c>
      <c r="I28" s="4">
        <v>4.4000000000000004</v>
      </c>
      <c r="J28" s="4">
        <v>0.22</v>
      </c>
      <c r="K28" s="4">
        <v>4.4000000000000004</v>
      </c>
      <c r="L28" s="5"/>
      <c r="M28" s="5"/>
      <c r="N28" s="30">
        <f t="shared" si="0"/>
        <v>0.22</v>
      </c>
      <c r="O28" s="30">
        <f t="shared" si="1"/>
        <v>0.17599999999999999</v>
      </c>
      <c r="P28" s="39">
        <v>0.18870000000000001</v>
      </c>
      <c r="Q28" s="39">
        <f>P28*G28</f>
        <v>3.774</v>
      </c>
      <c r="R28" s="28"/>
      <c r="S28" s="28"/>
      <c r="T28" s="52">
        <v>0.17</v>
      </c>
      <c r="U28" s="52">
        <f>T28*G28</f>
        <v>3.4000000000000004</v>
      </c>
      <c r="V28" s="30">
        <f t="shared" si="2"/>
        <v>0.17</v>
      </c>
      <c r="W28" s="40">
        <f t="shared" si="3"/>
        <v>29.411764705882344</v>
      </c>
      <c r="X28" s="29">
        <f>(O28-V28)*100/V28</f>
        <v>3.5294117647058689</v>
      </c>
    </row>
    <row r="29" spans="1:24" ht="18" x14ac:dyDescent="0.25">
      <c r="A29" s="48"/>
      <c r="B29" s="2" t="s">
        <v>22</v>
      </c>
      <c r="C29" s="2" t="s">
        <v>7</v>
      </c>
      <c r="D29" s="44" t="s">
        <v>139</v>
      </c>
      <c r="E29" s="6" t="s">
        <v>25</v>
      </c>
      <c r="F29" s="6" t="s">
        <v>24</v>
      </c>
      <c r="G29" s="3">
        <v>30</v>
      </c>
      <c r="H29" s="4"/>
      <c r="I29" s="4"/>
      <c r="J29" s="4"/>
      <c r="K29" s="4"/>
      <c r="L29" s="42">
        <v>0.22</v>
      </c>
      <c r="M29" s="5"/>
      <c r="N29" s="30">
        <f t="shared" si="0"/>
        <v>0.22</v>
      </c>
      <c r="O29" s="30">
        <f t="shared" si="1"/>
        <v>0.17599999999999999</v>
      </c>
      <c r="P29" s="28"/>
      <c r="Q29" s="28"/>
      <c r="R29" s="28"/>
      <c r="S29" s="28"/>
      <c r="T29" s="54">
        <v>0.28100000000000003</v>
      </c>
      <c r="U29" s="52">
        <f>T29*G29</f>
        <v>8.4300000000000015</v>
      </c>
      <c r="V29" s="37">
        <f t="shared" si="2"/>
        <v>0.28100000000000003</v>
      </c>
      <c r="W29" s="40">
        <f t="shared" si="3"/>
        <v>-21.708185053380788</v>
      </c>
    </row>
    <row r="30" spans="1:24" hidden="1" x14ac:dyDescent="0.25">
      <c r="A30" s="47">
        <v>5</v>
      </c>
      <c r="B30" s="11" t="s">
        <v>94</v>
      </c>
      <c r="C30" s="11" t="s">
        <v>26</v>
      </c>
      <c r="D30" s="11" t="s">
        <v>95</v>
      </c>
      <c r="E30" s="11" t="s">
        <v>76</v>
      </c>
      <c r="F30" s="11" t="s">
        <v>77</v>
      </c>
      <c r="G30" s="12">
        <v>28</v>
      </c>
      <c r="H30" s="13">
        <v>0.6</v>
      </c>
      <c r="I30" s="13">
        <v>16.8</v>
      </c>
      <c r="J30" s="14"/>
      <c r="K30" s="14"/>
      <c r="L30" s="14"/>
      <c r="M30" s="14"/>
      <c r="N30" s="30">
        <f t="shared" si="0"/>
        <v>0.6</v>
      </c>
      <c r="O30" s="30">
        <f t="shared" si="1"/>
        <v>0.48</v>
      </c>
      <c r="P30" s="31"/>
      <c r="Q30" s="31"/>
      <c r="R30" s="31"/>
      <c r="S30" s="31"/>
      <c r="T30" s="52"/>
      <c r="U30" s="52"/>
      <c r="V30" s="32">
        <f t="shared" si="2"/>
        <v>0</v>
      </c>
      <c r="W30" s="33" t="e">
        <f t="shared" si="3"/>
        <v>#DIV/0!</v>
      </c>
    </row>
    <row r="31" spans="1:24" ht="18" x14ac:dyDescent="0.25">
      <c r="A31" s="47"/>
      <c r="B31" s="11" t="s">
        <v>94</v>
      </c>
      <c r="C31" s="11" t="s">
        <v>26</v>
      </c>
      <c r="D31" s="15" t="s">
        <v>145</v>
      </c>
      <c r="E31" s="15" t="s">
        <v>147</v>
      </c>
      <c r="F31" s="15" t="s">
        <v>146</v>
      </c>
      <c r="G31" s="12">
        <v>28</v>
      </c>
      <c r="H31" s="13"/>
      <c r="I31" s="13"/>
      <c r="J31" s="14"/>
      <c r="K31" s="14"/>
      <c r="L31" s="13">
        <v>0.6</v>
      </c>
      <c r="M31" s="14"/>
      <c r="N31" s="30">
        <f t="shared" si="0"/>
        <v>0.6</v>
      </c>
      <c r="O31" s="30">
        <f t="shared" si="1"/>
        <v>0.48</v>
      </c>
      <c r="P31" s="43">
        <v>0.23300000000000001</v>
      </c>
      <c r="Q31" s="43">
        <f>P31*G31</f>
        <v>6.524</v>
      </c>
      <c r="R31" s="31"/>
      <c r="S31" s="31"/>
      <c r="T31" s="52"/>
      <c r="U31" s="52"/>
      <c r="V31" s="30">
        <f t="shared" si="2"/>
        <v>0.23300000000000001</v>
      </c>
      <c r="W31" s="40">
        <f t="shared" si="3"/>
        <v>157.5107296137339</v>
      </c>
      <c r="X31" s="29">
        <f t="shared" ref="X31:X32" si="4">(O31-V31)*100/V31</f>
        <v>106.00858369098709</v>
      </c>
    </row>
    <row r="32" spans="1:24" x14ac:dyDescent="0.25">
      <c r="A32" s="48">
        <v>6</v>
      </c>
      <c r="B32" s="2" t="s">
        <v>96</v>
      </c>
      <c r="C32" s="2" t="s">
        <v>29</v>
      </c>
      <c r="D32" s="2" t="s">
        <v>97</v>
      </c>
      <c r="E32" s="2" t="s">
        <v>76</v>
      </c>
      <c r="F32" s="2" t="s">
        <v>77</v>
      </c>
      <c r="G32" s="3">
        <v>28</v>
      </c>
      <c r="H32" s="4">
        <v>0.2</v>
      </c>
      <c r="I32" s="4">
        <v>5.6000000000000005</v>
      </c>
      <c r="J32" s="4">
        <v>0.2</v>
      </c>
      <c r="K32" s="4">
        <v>5.6000000000000005</v>
      </c>
      <c r="L32" s="5"/>
      <c r="M32" s="5"/>
      <c r="N32" s="30">
        <f t="shared" si="0"/>
        <v>0.2</v>
      </c>
      <c r="O32" s="30">
        <f t="shared" si="1"/>
        <v>0.16</v>
      </c>
      <c r="P32" s="28"/>
      <c r="Q32" s="28"/>
      <c r="R32" s="28">
        <v>0.16</v>
      </c>
      <c r="S32" s="28">
        <f>R32*G32</f>
        <v>4.4800000000000004</v>
      </c>
      <c r="T32" s="52"/>
      <c r="U32" s="52"/>
      <c r="V32" s="37">
        <f t="shared" si="2"/>
        <v>0.16</v>
      </c>
      <c r="W32" s="38">
        <f t="shared" si="3"/>
        <v>25.000000000000004</v>
      </c>
      <c r="X32" s="29">
        <f t="shared" si="4"/>
        <v>0</v>
      </c>
    </row>
    <row r="33" spans="1:24" ht="18" hidden="1" x14ac:dyDescent="0.25">
      <c r="A33" s="48"/>
      <c r="B33" s="2" t="s">
        <v>96</v>
      </c>
      <c r="C33" s="2" t="s">
        <v>29</v>
      </c>
      <c r="D33" s="44" t="s">
        <v>140</v>
      </c>
      <c r="E33" s="6" t="s">
        <v>25</v>
      </c>
      <c r="F33" s="6" t="s">
        <v>24</v>
      </c>
      <c r="G33" s="3">
        <v>28</v>
      </c>
      <c r="H33" s="4"/>
      <c r="I33" s="4"/>
      <c r="J33" s="4"/>
      <c r="K33" s="4"/>
      <c r="L33" s="4">
        <v>0.2</v>
      </c>
      <c r="M33" s="5"/>
      <c r="N33" s="30">
        <f t="shared" si="0"/>
        <v>0.2</v>
      </c>
      <c r="O33" s="30">
        <f t="shared" si="1"/>
        <v>0.16</v>
      </c>
      <c r="P33" s="28"/>
      <c r="Q33" s="28"/>
      <c r="R33" s="28"/>
      <c r="S33" s="28"/>
      <c r="T33" s="52"/>
      <c r="U33" s="52"/>
      <c r="V33" s="32">
        <f t="shared" si="2"/>
        <v>0</v>
      </c>
      <c r="W33" s="33" t="e">
        <f t="shared" si="3"/>
        <v>#DIV/0!</v>
      </c>
    </row>
    <row r="34" spans="1:24" ht="18" x14ac:dyDescent="0.25">
      <c r="A34" s="45">
        <v>7</v>
      </c>
      <c r="B34" s="20" t="s">
        <v>27</v>
      </c>
      <c r="C34" s="20" t="s">
        <v>26</v>
      </c>
      <c r="D34" s="15" t="s">
        <v>28</v>
      </c>
      <c r="E34" s="15" t="s">
        <v>25</v>
      </c>
      <c r="F34" s="15" t="s">
        <v>24</v>
      </c>
      <c r="G34" s="21">
        <v>28</v>
      </c>
      <c r="H34" s="13"/>
      <c r="I34" s="13"/>
      <c r="J34" s="22">
        <v>0.6</v>
      </c>
      <c r="K34" s="17">
        <v>16.18</v>
      </c>
      <c r="L34" s="14"/>
      <c r="M34" s="14"/>
      <c r="N34" s="30">
        <f t="shared" si="0"/>
        <v>0.6</v>
      </c>
      <c r="O34" s="30">
        <f t="shared" si="1"/>
        <v>0.48</v>
      </c>
      <c r="P34" s="31"/>
      <c r="Q34" s="31"/>
      <c r="R34" s="31"/>
      <c r="S34" s="31"/>
      <c r="T34" s="52">
        <v>0.21</v>
      </c>
      <c r="U34" s="52">
        <f>T34*G34</f>
        <v>5.88</v>
      </c>
      <c r="V34" s="37">
        <f t="shared" si="2"/>
        <v>0.21</v>
      </c>
      <c r="W34" s="40">
        <f t="shared" si="3"/>
        <v>185.71428571428572</v>
      </c>
    </row>
    <row r="35" spans="1:24" x14ac:dyDescent="0.25">
      <c r="A35" s="48">
        <v>8</v>
      </c>
      <c r="B35" s="2" t="s">
        <v>98</v>
      </c>
      <c r="C35" s="2" t="s">
        <v>99</v>
      </c>
      <c r="D35" s="2" t="s">
        <v>100</v>
      </c>
      <c r="E35" s="2" t="s">
        <v>76</v>
      </c>
      <c r="F35" s="2" t="s">
        <v>77</v>
      </c>
      <c r="G35" s="3">
        <v>30</v>
      </c>
      <c r="H35" s="4">
        <v>0.43</v>
      </c>
      <c r="I35" s="4">
        <v>12.9</v>
      </c>
      <c r="J35" s="5"/>
      <c r="K35" s="5"/>
      <c r="L35" s="4">
        <v>0.43</v>
      </c>
      <c r="M35" s="4">
        <v>12.9</v>
      </c>
      <c r="N35" s="30">
        <f t="shared" si="0"/>
        <v>0.43</v>
      </c>
      <c r="O35" s="30">
        <f t="shared" si="1"/>
        <v>0.34399999999999997</v>
      </c>
      <c r="P35" s="28"/>
      <c r="Q35" s="28"/>
      <c r="R35" s="28">
        <v>0.31</v>
      </c>
      <c r="S35" s="28">
        <f>R35*G35</f>
        <v>9.3000000000000007</v>
      </c>
      <c r="T35" s="52"/>
      <c r="U35" s="52"/>
      <c r="V35" s="37">
        <f t="shared" si="2"/>
        <v>0.31</v>
      </c>
      <c r="W35" s="40">
        <f t="shared" si="3"/>
        <v>38.70967741935484</v>
      </c>
      <c r="X35" s="29">
        <f>(O35-V35)*100/V35</f>
        <v>10.967741935483863</v>
      </c>
    </row>
    <row r="36" spans="1:24" hidden="1" x14ac:dyDescent="0.25">
      <c r="A36" s="48"/>
      <c r="B36" s="2" t="s">
        <v>98</v>
      </c>
      <c r="C36" s="2" t="s">
        <v>99</v>
      </c>
      <c r="D36" s="2" t="s">
        <v>101</v>
      </c>
      <c r="E36" s="2" t="s">
        <v>79</v>
      </c>
      <c r="F36" s="2" t="s">
        <v>80</v>
      </c>
      <c r="G36" s="3">
        <v>30</v>
      </c>
      <c r="H36" s="4">
        <v>0.43</v>
      </c>
      <c r="I36" s="4">
        <v>12.9</v>
      </c>
      <c r="J36" s="5"/>
      <c r="K36" s="5"/>
      <c r="L36" s="5"/>
      <c r="M36" s="5"/>
      <c r="N36" s="30">
        <f t="shared" si="0"/>
        <v>0.43</v>
      </c>
      <c r="O36" s="30">
        <f t="shared" si="1"/>
        <v>0.34399999999999997</v>
      </c>
      <c r="P36" s="28"/>
      <c r="Q36" s="28"/>
      <c r="R36" s="28"/>
      <c r="S36" s="28"/>
      <c r="T36" s="52"/>
      <c r="U36" s="52"/>
      <c r="V36" s="32">
        <f t="shared" si="2"/>
        <v>0</v>
      </c>
      <c r="W36" s="33" t="e">
        <f t="shared" si="3"/>
        <v>#DIV/0!</v>
      </c>
    </row>
    <row r="37" spans="1:24" hidden="1" x14ac:dyDescent="0.25">
      <c r="A37" s="48"/>
      <c r="B37" s="2" t="s">
        <v>98</v>
      </c>
      <c r="C37" s="2" t="s">
        <v>102</v>
      </c>
      <c r="D37" s="2" t="s">
        <v>103</v>
      </c>
      <c r="E37" s="2" t="s">
        <v>76</v>
      </c>
      <c r="F37" s="2" t="s">
        <v>77</v>
      </c>
      <c r="G37" s="3">
        <v>30</v>
      </c>
      <c r="H37" s="4">
        <v>0.85</v>
      </c>
      <c r="I37" s="4">
        <v>25.5</v>
      </c>
      <c r="J37" s="5"/>
      <c r="K37" s="5"/>
      <c r="L37" s="4">
        <v>0.85</v>
      </c>
      <c r="M37" s="4">
        <v>25.5</v>
      </c>
      <c r="N37" s="30">
        <f t="shared" si="0"/>
        <v>0.85</v>
      </c>
      <c r="O37" s="30">
        <f t="shared" si="1"/>
        <v>0.67999999999999994</v>
      </c>
      <c r="P37" s="28"/>
      <c r="Q37" s="28"/>
      <c r="R37" s="28"/>
      <c r="S37" s="28"/>
      <c r="T37" s="52"/>
      <c r="U37" s="52"/>
      <c r="V37" s="32">
        <f t="shared" si="2"/>
        <v>0</v>
      </c>
      <c r="W37" s="33" t="e">
        <f t="shared" si="3"/>
        <v>#DIV/0!</v>
      </c>
    </row>
    <row r="38" spans="1:24" hidden="1" x14ac:dyDescent="0.25">
      <c r="A38" s="48"/>
      <c r="B38" s="2" t="s">
        <v>98</v>
      </c>
      <c r="C38" s="2" t="s">
        <v>102</v>
      </c>
      <c r="D38" s="2" t="s">
        <v>104</v>
      </c>
      <c r="E38" s="2" t="s">
        <v>79</v>
      </c>
      <c r="F38" s="2" t="s">
        <v>80</v>
      </c>
      <c r="G38" s="3">
        <v>30</v>
      </c>
      <c r="H38" s="4">
        <v>0.85</v>
      </c>
      <c r="I38" s="4">
        <v>25.5</v>
      </c>
      <c r="J38" s="5"/>
      <c r="K38" s="5"/>
      <c r="L38" s="5"/>
      <c r="M38" s="5"/>
      <c r="N38" s="30">
        <f t="shared" si="0"/>
        <v>0.85</v>
      </c>
      <c r="O38" s="30">
        <f t="shared" si="1"/>
        <v>0.67999999999999994</v>
      </c>
      <c r="P38" s="28"/>
      <c r="Q38" s="28"/>
      <c r="R38" s="28"/>
      <c r="S38" s="28"/>
      <c r="T38" s="52"/>
      <c r="U38" s="52"/>
      <c r="V38" s="32">
        <f t="shared" si="2"/>
        <v>0</v>
      </c>
      <c r="W38" s="33" t="e">
        <f t="shared" si="3"/>
        <v>#DIV/0!</v>
      </c>
    </row>
    <row r="39" spans="1:24" x14ac:dyDescent="0.25">
      <c r="A39" s="45">
        <v>9</v>
      </c>
      <c r="B39" s="11" t="s">
        <v>31</v>
      </c>
      <c r="C39" s="11" t="s">
        <v>30</v>
      </c>
      <c r="D39" s="11" t="s">
        <v>105</v>
      </c>
      <c r="E39" s="11" t="s">
        <v>106</v>
      </c>
      <c r="F39" s="11" t="s">
        <v>16</v>
      </c>
      <c r="G39" s="12">
        <v>20</v>
      </c>
      <c r="H39" s="13">
        <v>0.25</v>
      </c>
      <c r="I39" s="13">
        <v>5</v>
      </c>
      <c r="J39" s="14"/>
      <c r="K39" s="14"/>
      <c r="L39" s="13">
        <v>0.25</v>
      </c>
      <c r="M39" s="13">
        <v>5</v>
      </c>
      <c r="N39" s="30">
        <f t="shared" si="0"/>
        <v>0.25</v>
      </c>
      <c r="O39" s="30">
        <f t="shared" si="1"/>
        <v>0.2</v>
      </c>
      <c r="P39" s="31">
        <v>0.18</v>
      </c>
      <c r="Q39" s="31">
        <f>P39*G39</f>
        <v>3.5999999999999996</v>
      </c>
      <c r="R39" s="31"/>
      <c r="S39" s="31"/>
      <c r="T39" s="54">
        <v>0.16600000000000001</v>
      </c>
      <c r="U39" s="52">
        <f>T39*G39</f>
        <v>3.3200000000000003</v>
      </c>
      <c r="V39" s="30">
        <f t="shared" si="2"/>
        <v>0.16600000000000001</v>
      </c>
      <c r="W39" s="40">
        <f t="shared" si="3"/>
        <v>50.602409638554207</v>
      </c>
      <c r="X39" s="29">
        <f>(O39-V39)*100/V39</f>
        <v>20.481927710843376</v>
      </c>
    </row>
    <row r="40" spans="1:24" x14ac:dyDescent="0.25">
      <c r="A40" s="23">
        <v>10</v>
      </c>
      <c r="B40" s="2" t="s">
        <v>33</v>
      </c>
      <c r="C40" s="2" t="s">
        <v>32</v>
      </c>
      <c r="D40" s="2" t="s">
        <v>107</v>
      </c>
      <c r="E40" s="2" t="s">
        <v>108</v>
      </c>
      <c r="F40" s="2" t="s">
        <v>109</v>
      </c>
      <c r="G40" s="3">
        <v>100</v>
      </c>
      <c r="H40" s="4">
        <v>0.25</v>
      </c>
      <c r="I40" s="4">
        <v>25</v>
      </c>
      <c r="J40" s="5"/>
      <c r="K40" s="5"/>
      <c r="L40" s="4">
        <v>0.25</v>
      </c>
      <c r="M40" s="4">
        <v>25</v>
      </c>
      <c r="N40" s="30">
        <f t="shared" si="0"/>
        <v>0.25</v>
      </c>
      <c r="O40" s="30">
        <f t="shared" si="1"/>
        <v>0.2</v>
      </c>
      <c r="P40" s="28"/>
      <c r="Q40" s="28"/>
      <c r="R40" s="28"/>
      <c r="S40" s="28"/>
      <c r="T40" s="54">
        <v>0.158</v>
      </c>
      <c r="U40" s="52">
        <f>T40*G40</f>
        <v>15.8</v>
      </c>
      <c r="V40" s="37">
        <f t="shared" si="2"/>
        <v>0.158</v>
      </c>
      <c r="W40" s="40">
        <f t="shared" si="3"/>
        <v>58.22784810126582</v>
      </c>
    </row>
    <row r="41" spans="1:24" x14ac:dyDescent="0.25">
      <c r="A41" s="47">
        <v>11</v>
      </c>
      <c r="B41" s="11" t="s">
        <v>35</v>
      </c>
      <c r="C41" s="11" t="s">
        <v>34</v>
      </c>
      <c r="D41" s="11" t="s">
        <v>110</v>
      </c>
      <c r="E41" s="11" t="s">
        <v>111</v>
      </c>
      <c r="F41" s="11" t="s">
        <v>41</v>
      </c>
      <c r="G41" s="12">
        <v>1</v>
      </c>
      <c r="H41" s="13">
        <v>30</v>
      </c>
      <c r="I41" s="13">
        <v>30</v>
      </c>
      <c r="J41" s="14"/>
      <c r="K41" s="14"/>
      <c r="L41" s="13">
        <v>30</v>
      </c>
      <c r="M41" s="13">
        <v>30</v>
      </c>
      <c r="N41" s="30">
        <f t="shared" si="0"/>
        <v>30</v>
      </c>
      <c r="O41" s="30">
        <f t="shared" si="1"/>
        <v>24</v>
      </c>
      <c r="P41" s="31"/>
      <c r="Q41" s="31"/>
      <c r="R41" s="31"/>
      <c r="S41" s="31"/>
      <c r="T41" s="52">
        <v>24.03</v>
      </c>
      <c r="U41" s="52">
        <f>T41*G41</f>
        <v>24.03</v>
      </c>
      <c r="V41" s="37">
        <f t="shared" si="2"/>
        <v>24.03</v>
      </c>
      <c r="W41" s="40">
        <f t="shared" si="3"/>
        <v>24.843945068664166</v>
      </c>
    </row>
    <row r="42" spans="1:24" x14ac:dyDescent="0.25">
      <c r="A42" s="47"/>
      <c r="B42" s="11" t="s">
        <v>35</v>
      </c>
      <c r="C42" s="11" t="s">
        <v>36</v>
      </c>
      <c r="D42" s="11" t="s">
        <v>112</v>
      </c>
      <c r="E42" s="11" t="s">
        <v>111</v>
      </c>
      <c r="F42" s="11" t="s">
        <v>41</v>
      </c>
      <c r="G42" s="12">
        <v>1</v>
      </c>
      <c r="H42" s="13">
        <v>33</v>
      </c>
      <c r="I42" s="13">
        <v>33</v>
      </c>
      <c r="J42" s="14"/>
      <c r="K42" s="14"/>
      <c r="L42" s="13">
        <v>33</v>
      </c>
      <c r="M42" s="13">
        <v>33</v>
      </c>
      <c r="N42" s="30">
        <f t="shared" si="0"/>
        <v>33</v>
      </c>
      <c r="O42" s="30">
        <f t="shared" si="1"/>
        <v>26.4</v>
      </c>
      <c r="P42" s="31">
        <v>32.799999999999997</v>
      </c>
      <c r="Q42" s="31">
        <v>32.799999999999997</v>
      </c>
      <c r="R42" s="31"/>
      <c r="S42" s="31"/>
      <c r="T42" s="52">
        <v>30.1</v>
      </c>
      <c r="U42" s="52">
        <f>T42*G42</f>
        <v>30.1</v>
      </c>
      <c r="V42" s="37">
        <f t="shared" si="2"/>
        <v>30.1</v>
      </c>
      <c r="W42" s="40">
        <f t="shared" si="3"/>
        <v>9.6345514950166073</v>
      </c>
      <c r="X42" s="29">
        <f t="shared" ref="X42:X43" si="5">(O42-V42)*100/V42</f>
        <v>-12.292358803986719</v>
      </c>
    </row>
    <row r="43" spans="1:24" x14ac:dyDescent="0.25">
      <c r="A43" s="23">
        <v>12</v>
      </c>
      <c r="B43" s="2" t="s">
        <v>38</v>
      </c>
      <c r="C43" s="2" t="s">
        <v>37</v>
      </c>
      <c r="D43" s="2" t="s">
        <v>113</v>
      </c>
      <c r="E43" s="2" t="s">
        <v>114</v>
      </c>
      <c r="F43" s="2" t="s">
        <v>115</v>
      </c>
      <c r="G43" s="3">
        <v>50</v>
      </c>
      <c r="H43" s="4">
        <v>0.44</v>
      </c>
      <c r="I43" s="4">
        <v>22</v>
      </c>
      <c r="J43" s="5"/>
      <c r="K43" s="5"/>
      <c r="L43" s="4">
        <v>0.44</v>
      </c>
      <c r="M43" s="4">
        <v>22</v>
      </c>
      <c r="N43" s="30">
        <f t="shared" si="0"/>
        <v>0.44</v>
      </c>
      <c r="O43" s="30">
        <f t="shared" si="1"/>
        <v>0.35199999999999998</v>
      </c>
      <c r="P43" s="39">
        <v>0.44600000000000001</v>
      </c>
      <c r="Q43" s="28">
        <f>P43*G43</f>
        <v>22.3</v>
      </c>
      <c r="R43" s="28"/>
      <c r="S43" s="28"/>
      <c r="T43" s="52">
        <v>0.44</v>
      </c>
      <c r="U43" s="52">
        <f>T43*G43</f>
        <v>22</v>
      </c>
      <c r="V43" s="30">
        <f t="shared" si="2"/>
        <v>0.44</v>
      </c>
      <c r="W43" s="40">
        <f t="shared" si="3"/>
        <v>0</v>
      </c>
      <c r="X43" s="29">
        <f t="shared" si="5"/>
        <v>-20.000000000000007</v>
      </c>
    </row>
    <row r="44" spans="1:24" hidden="1" x14ac:dyDescent="0.25">
      <c r="A44" s="47">
        <v>13</v>
      </c>
      <c r="B44" s="11" t="s">
        <v>40</v>
      </c>
      <c r="C44" s="11" t="s">
        <v>39</v>
      </c>
      <c r="D44" s="11" t="s">
        <v>116</v>
      </c>
      <c r="E44" s="11" t="s">
        <v>117</v>
      </c>
      <c r="F44" s="11" t="s">
        <v>41</v>
      </c>
      <c r="G44" s="12">
        <v>50</v>
      </c>
      <c r="H44" s="13">
        <v>0.15</v>
      </c>
      <c r="I44" s="13">
        <v>7.5</v>
      </c>
      <c r="J44" s="13">
        <v>0.15</v>
      </c>
      <c r="K44" s="13">
        <v>7.5</v>
      </c>
      <c r="L44" s="14"/>
      <c r="M44" s="14"/>
      <c r="N44" s="30">
        <f t="shared" si="0"/>
        <v>0.15</v>
      </c>
      <c r="O44" s="30">
        <f t="shared" si="1"/>
        <v>0.12</v>
      </c>
      <c r="P44" s="31"/>
      <c r="Q44" s="31"/>
      <c r="R44" s="31"/>
      <c r="S44" s="31"/>
      <c r="T44" s="52"/>
      <c r="U44" s="52"/>
      <c r="V44" s="32">
        <f t="shared" si="2"/>
        <v>0</v>
      </c>
      <c r="W44" s="33" t="e">
        <f t="shared" si="3"/>
        <v>#DIV/0!</v>
      </c>
    </row>
    <row r="45" spans="1:24" x14ac:dyDescent="0.25">
      <c r="A45" s="47"/>
      <c r="B45" s="11" t="s">
        <v>40</v>
      </c>
      <c r="C45" s="11" t="s">
        <v>39</v>
      </c>
      <c r="D45" s="11" t="s">
        <v>118</v>
      </c>
      <c r="E45" s="11" t="s">
        <v>79</v>
      </c>
      <c r="F45" s="11" t="s">
        <v>80</v>
      </c>
      <c r="G45" s="12">
        <v>50</v>
      </c>
      <c r="H45" s="13">
        <v>0.15</v>
      </c>
      <c r="I45" s="13">
        <v>7.5</v>
      </c>
      <c r="J45" s="14"/>
      <c r="K45" s="14"/>
      <c r="L45" s="14"/>
      <c r="M45" s="14"/>
      <c r="N45" s="30">
        <f t="shared" si="0"/>
        <v>0.15</v>
      </c>
      <c r="O45" s="30">
        <f t="shared" si="1"/>
        <v>0.12</v>
      </c>
      <c r="P45" s="31"/>
      <c r="Q45" s="31"/>
      <c r="R45" s="31">
        <v>0.09</v>
      </c>
      <c r="S45" s="31">
        <f>R45*G45</f>
        <v>4.5</v>
      </c>
      <c r="T45" s="52"/>
      <c r="U45" s="52"/>
      <c r="V45" s="37">
        <f t="shared" si="2"/>
        <v>0.09</v>
      </c>
      <c r="W45" s="40">
        <f t="shared" si="3"/>
        <v>66.666666666666671</v>
      </c>
      <c r="X45" s="29">
        <f>(O45-V45)*100/V45</f>
        <v>33.333333333333336</v>
      </c>
    </row>
    <row r="46" spans="1:24" ht="18" hidden="1" x14ac:dyDescent="0.25">
      <c r="A46" s="47"/>
      <c r="B46" s="11" t="s">
        <v>40</v>
      </c>
      <c r="C46" s="11" t="s">
        <v>39</v>
      </c>
      <c r="D46" s="15" t="s">
        <v>42</v>
      </c>
      <c r="E46" s="15" t="s">
        <v>6</v>
      </c>
      <c r="F46" s="11" t="s">
        <v>80</v>
      </c>
      <c r="G46" s="12">
        <v>50</v>
      </c>
      <c r="H46" s="13"/>
      <c r="I46" s="13"/>
      <c r="J46" s="24">
        <v>0.11</v>
      </c>
      <c r="K46" s="13">
        <v>5.5</v>
      </c>
      <c r="L46" s="14"/>
      <c r="M46" s="14"/>
      <c r="N46" s="30">
        <f>MIN(H46,J46,L46)</f>
        <v>0.11</v>
      </c>
      <c r="O46" s="30">
        <f t="shared" si="1"/>
        <v>8.7999999999999995E-2</v>
      </c>
      <c r="P46" s="31"/>
      <c r="Q46" s="31"/>
      <c r="R46" s="31"/>
      <c r="S46" s="31"/>
      <c r="T46" s="52"/>
      <c r="U46" s="52"/>
      <c r="V46" s="32">
        <f t="shared" si="2"/>
        <v>0</v>
      </c>
      <c r="W46" s="33" t="e">
        <f t="shared" si="3"/>
        <v>#DIV/0!</v>
      </c>
    </row>
    <row r="47" spans="1:24" ht="18" x14ac:dyDescent="0.25">
      <c r="A47" s="47"/>
      <c r="B47" s="11" t="s">
        <v>40</v>
      </c>
      <c r="C47" s="11" t="s">
        <v>39</v>
      </c>
      <c r="D47" s="36" t="s">
        <v>148</v>
      </c>
      <c r="E47" s="15" t="s">
        <v>149</v>
      </c>
      <c r="F47" s="15" t="s">
        <v>131</v>
      </c>
      <c r="G47" s="12">
        <v>100</v>
      </c>
      <c r="H47" s="13"/>
      <c r="I47" s="13"/>
      <c r="J47" s="19"/>
      <c r="K47" s="13"/>
      <c r="L47" s="35">
        <v>0.15</v>
      </c>
      <c r="M47" s="14">
        <f>L47*G47</f>
        <v>15</v>
      </c>
      <c r="N47" s="30">
        <f t="shared" si="0"/>
        <v>0.15</v>
      </c>
      <c r="O47" s="30">
        <f t="shared" si="1"/>
        <v>0.12</v>
      </c>
      <c r="P47" s="43">
        <v>9.2399999999999996E-2</v>
      </c>
      <c r="Q47" s="31">
        <f>P47*G47</f>
        <v>9.24</v>
      </c>
      <c r="R47" s="31"/>
      <c r="S47" s="31"/>
      <c r="T47" s="52"/>
      <c r="U47" s="52"/>
      <c r="V47" s="30">
        <f t="shared" si="2"/>
        <v>9.2399999999999996E-2</v>
      </c>
      <c r="W47" s="40">
        <f t="shared" si="3"/>
        <v>62.337662337662337</v>
      </c>
      <c r="X47" s="29">
        <f>(O47-V47)*100/V47</f>
        <v>29.870129870129869</v>
      </c>
    </row>
    <row r="48" spans="1:24" hidden="1" x14ac:dyDescent="0.25">
      <c r="A48" s="48">
        <v>14</v>
      </c>
      <c r="B48" s="2" t="s">
        <v>43</v>
      </c>
      <c r="C48" s="2" t="s">
        <v>30</v>
      </c>
      <c r="D48" s="2" t="s">
        <v>119</v>
      </c>
      <c r="E48" s="2" t="s">
        <v>120</v>
      </c>
      <c r="F48" s="2" t="s">
        <v>19</v>
      </c>
      <c r="G48" s="3">
        <v>56</v>
      </c>
      <c r="H48" s="4">
        <v>0.4</v>
      </c>
      <c r="I48" s="4">
        <v>22.400000000000002</v>
      </c>
      <c r="J48" s="10">
        <v>0.4</v>
      </c>
      <c r="K48" s="4">
        <v>22.400000000000002</v>
      </c>
      <c r="L48" s="10">
        <v>0.4</v>
      </c>
      <c r="M48" s="4">
        <v>22.400000000000002</v>
      </c>
      <c r="N48" s="30">
        <f t="shared" si="0"/>
        <v>0.4</v>
      </c>
      <c r="O48" s="30">
        <f t="shared" si="1"/>
        <v>0.32</v>
      </c>
      <c r="P48" s="28"/>
      <c r="Q48" s="28"/>
      <c r="R48" s="28"/>
      <c r="S48" s="28"/>
      <c r="T48" s="52"/>
      <c r="U48" s="52"/>
      <c r="V48" s="32">
        <f t="shared" si="2"/>
        <v>0</v>
      </c>
      <c r="W48" s="33" t="e">
        <f t="shared" si="3"/>
        <v>#DIV/0!</v>
      </c>
    </row>
    <row r="49" spans="1:24" ht="18" hidden="1" x14ac:dyDescent="0.25">
      <c r="A49" s="48"/>
      <c r="B49" s="2" t="s">
        <v>43</v>
      </c>
      <c r="C49" s="2" t="s">
        <v>30</v>
      </c>
      <c r="D49" s="6" t="s">
        <v>44</v>
      </c>
      <c r="E49" s="6" t="s">
        <v>46</v>
      </c>
      <c r="F49" s="6" t="s">
        <v>45</v>
      </c>
      <c r="G49" s="3">
        <v>30</v>
      </c>
      <c r="H49" s="4"/>
      <c r="I49" s="4"/>
      <c r="J49" s="7">
        <v>0.4</v>
      </c>
      <c r="K49" s="7">
        <f>J49*30</f>
        <v>12</v>
      </c>
      <c r="L49" s="5"/>
      <c r="M49" s="5"/>
      <c r="N49" s="30">
        <f t="shared" si="0"/>
        <v>0.4</v>
      </c>
      <c r="O49" s="30">
        <f t="shared" si="1"/>
        <v>0.32</v>
      </c>
      <c r="P49" s="28"/>
      <c r="Q49" s="28"/>
      <c r="R49" s="28"/>
      <c r="S49" s="28"/>
      <c r="T49" s="52"/>
      <c r="U49" s="52"/>
      <c r="V49" s="32">
        <f t="shared" si="2"/>
        <v>0</v>
      </c>
      <c r="W49" s="33" t="e">
        <f t="shared" si="3"/>
        <v>#DIV/0!</v>
      </c>
    </row>
    <row r="50" spans="1:24" hidden="1" x14ac:dyDescent="0.25">
      <c r="A50" s="47">
        <v>15</v>
      </c>
      <c r="B50" s="11" t="s">
        <v>48</v>
      </c>
      <c r="C50" s="11" t="s">
        <v>47</v>
      </c>
      <c r="D50" s="11" t="s">
        <v>121</v>
      </c>
      <c r="E50" s="11" t="s">
        <v>122</v>
      </c>
      <c r="F50" s="11" t="s">
        <v>123</v>
      </c>
      <c r="G50" s="12">
        <v>100</v>
      </c>
      <c r="H50" s="13">
        <v>0.5</v>
      </c>
      <c r="I50" s="13">
        <v>50</v>
      </c>
      <c r="J50" s="16"/>
      <c r="K50" s="16"/>
      <c r="L50" s="13">
        <v>0.5</v>
      </c>
      <c r="M50" s="13">
        <v>50</v>
      </c>
      <c r="N50" s="30">
        <f t="shared" si="0"/>
        <v>0.5</v>
      </c>
      <c r="O50" s="30">
        <f t="shared" si="1"/>
        <v>0.4</v>
      </c>
      <c r="P50" s="31"/>
      <c r="Q50" s="31"/>
      <c r="R50" s="31"/>
      <c r="S50" s="31"/>
      <c r="T50" s="52"/>
      <c r="U50" s="52"/>
      <c r="V50" s="32">
        <f t="shared" si="2"/>
        <v>0</v>
      </c>
      <c r="W50" s="33" t="e">
        <f t="shared" si="3"/>
        <v>#DIV/0!</v>
      </c>
    </row>
    <row r="51" spans="1:24" ht="18" hidden="1" x14ac:dyDescent="0.25">
      <c r="A51" s="47"/>
      <c r="B51" s="11" t="s">
        <v>48</v>
      </c>
      <c r="C51" s="11" t="s">
        <v>47</v>
      </c>
      <c r="D51" s="15" t="s">
        <v>49</v>
      </c>
      <c r="E51" s="15" t="s">
        <v>51</v>
      </c>
      <c r="F51" s="15" t="s">
        <v>50</v>
      </c>
      <c r="G51" s="12">
        <v>100</v>
      </c>
      <c r="H51" s="13"/>
      <c r="I51" s="13"/>
      <c r="J51" s="22">
        <v>0.5</v>
      </c>
      <c r="K51" s="17">
        <v>50</v>
      </c>
      <c r="L51" s="14"/>
      <c r="M51" s="14"/>
      <c r="N51" s="30">
        <f t="shared" si="0"/>
        <v>0.5</v>
      </c>
      <c r="O51" s="30">
        <f t="shared" si="1"/>
        <v>0.4</v>
      </c>
      <c r="P51" s="31"/>
      <c r="Q51" s="31"/>
      <c r="R51" s="31"/>
      <c r="S51" s="31"/>
      <c r="T51" s="52"/>
      <c r="U51" s="52"/>
      <c r="V51" s="32">
        <f t="shared" si="2"/>
        <v>0</v>
      </c>
      <c r="W51" s="33" t="e">
        <f t="shared" si="3"/>
        <v>#DIV/0!</v>
      </c>
    </row>
    <row r="52" spans="1:24" hidden="1" x14ac:dyDescent="0.25">
      <c r="A52" s="48">
        <v>16</v>
      </c>
      <c r="B52" s="2" t="s">
        <v>53</v>
      </c>
      <c r="C52" s="2" t="s">
        <v>52</v>
      </c>
      <c r="D52" s="2" t="s">
        <v>124</v>
      </c>
      <c r="E52" s="2" t="s">
        <v>76</v>
      </c>
      <c r="F52" s="2" t="s">
        <v>77</v>
      </c>
      <c r="G52" s="3">
        <v>16</v>
      </c>
      <c r="H52" s="4">
        <v>0.39</v>
      </c>
      <c r="I52" s="4">
        <v>6.24</v>
      </c>
      <c r="J52" s="5"/>
      <c r="K52" s="5"/>
      <c r="L52" s="5"/>
      <c r="M52" s="5"/>
      <c r="N52" s="30">
        <f t="shared" si="0"/>
        <v>0.39</v>
      </c>
      <c r="O52" s="30">
        <f t="shared" si="1"/>
        <v>0.312</v>
      </c>
      <c r="P52" s="28"/>
      <c r="Q52" s="28"/>
      <c r="R52" s="28"/>
      <c r="S52" s="28"/>
      <c r="T52" s="52"/>
      <c r="U52" s="52"/>
      <c r="V52" s="32">
        <f t="shared" si="2"/>
        <v>0</v>
      </c>
      <c r="W52" s="33" t="e">
        <f t="shared" si="3"/>
        <v>#DIV/0!</v>
      </c>
    </row>
    <row r="53" spans="1:24" ht="18" hidden="1" x14ac:dyDescent="0.25">
      <c r="A53" s="48"/>
      <c r="B53" s="2" t="s">
        <v>53</v>
      </c>
      <c r="C53" s="2" t="s">
        <v>52</v>
      </c>
      <c r="D53" s="9" t="s">
        <v>54</v>
      </c>
      <c r="E53" s="6" t="s">
        <v>6</v>
      </c>
      <c r="F53" s="2" t="s">
        <v>80</v>
      </c>
      <c r="G53" s="3">
        <v>21</v>
      </c>
      <c r="H53" s="4"/>
      <c r="I53" s="4"/>
      <c r="J53" s="4">
        <v>0.2</v>
      </c>
      <c r="K53" s="8">
        <v>4.2</v>
      </c>
      <c r="L53" s="5"/>
      <c r="M53" s="5"/>
      <c r="N53" s="30">
        <f t="shared" si="0"/>
        <v>0.2</v>
      </c>
      <c r="O53" s="30">
        <f t="shared" si="1"/>
        <v>0.16</v>
      </c>
      <c r="P53" s="28"/>
      <c r="Q53" s="28"/>
      <c r="R53" s="28"/>
      <c r="S53" s="28"/>
      <c r="T53" s="52"/>
      <c r="U53" s="52"/>
      <c r="V53" s="32">
        <f t="shared" si="2"/>
        <v>0</v>
      </c>
      <c r="W53" s="33" t="e">
        <f t="shared" si="3"/>
        <v>#DIV/0!</v>
      </c>
    </row>
    <row r="54" spans="1:24" ht="18" hidden="1" x14ac:dyDescent="0.25">
      <c r="A54" s="48"/>
      <c r="B54" s="2" t="s">
        <v>53</v>
      </c>
      <c r="C54" s="2" t="s">
        <v>52</v>
      </c>
      <c r="D54" s="44" t="s">
        <v>150</v>
      </c>
      <c r="E54" s="6" t="s">
        <v>151</v>
      </c>
      <c r="F54" s="6" t="s">
        <v>135</v>
      </c>
      <c r="G54" s="3">
        <v>21</v>
      </c>
      <c r="H54" s="4"/>
      <c r="I54" s="4"/>
      <c r="J54" s="4"/>
      <c r="K54" s="8"/>
      <c r="L54" s="42">
        <v>0.39</v>
      </c>
      <c r="M54" s="5"/>
      <c r="N54" s="30">
        <f t="shared" si="0"/>
        <v>0.39</v>
      </c>
      <c r="O54" s="30">
        <f t="shared" si="1"/>
        <v>0.312</v>
      </c>
      <c r="P54" s="28"/>
      <c r="Q54" s="28"/>
      <c r="R54" s="28"/>
      <c r="S54" s="28"/>
      <c r="T54" s="52"/>
      <c r="U54" s="52"/>
      <c r="V54" s="32">
        <f t="shared" si="2"/>
        <v>0</v>
      </c>
      <c r="W54" s="33" t="e">
        <f t="shared" si="3"/>
        <v>#DIV/0!</v>
      </c>
    </row>
    <row r="55" spans="1:24" hidden="1" x14ac:dyDescent="0.25">
      <c r="A55" s="47">
        <v>17</v>
      </c>
      <c r="B55" s="11" t="s">
        <v>56</v>
      </c>
      <c r="C55" s="11" t="s">
        <v>55</v>
      </c>
      <c r="D55" s="11" t="s">
        <v>125</v>
      </c>
      <c r="E55" s="11" t="s">
        <v>117</v>
      </c>
      <c r="F55" s="11" t="s">
        <v>41</v>
      </c>
      <c r="G55" s="12">
        <v>6</v>
      </c>
      <c r="H55" s="13">
        <v>1.9</v>
      </c>
      <c r="I55" s="13">
        <v>11.399999999999999</v>
      </c>
      <c r="J55" s="14"/>
      <c r="K55" s="14"/>
      <c r="L55" s="14"/>
      <c r="M55" s="14"/>
      <c r="N55" s="30">
        <f t="shared" si="0"/>
        <v>1.9</v>
      </c>
      <c r="O55" s="30">
        <f t="shared" si="1"/>
        <v>1.52</v>
      </c>
      <c r="P55" s="31"/>
      <c r="Q55" s="31"/>
      <c r="R55" s="31"/>
      <c r="S55" s="31"/>
      <c r="T55" s="52"/>
      <c r="U55" s="52"/>
      <c r="V55" s="32">
        <f t="shared" si="2"/>
        <v>0</v>
      </c>
      <c r="W55" s="33" t="e">
        <f t="shared" si="3"/>
        <v>#DIV/0!</v>
      </c>
    </row>
    <row r="56" spans="1:24" hidden="1" x14ac:dyDescent="0.25">
      <c r="A56" s="47"/>
      <c r="B56" s="11" t="s">
        <v>56</v>
      </c>
      <c r="C56" s="11" t="s">
        <v>55</v>
      </c>
      <c r="D56" s="11" t="s">
        <v>126</v>
      </c>
      <c r="E56" s="11" t="s">
        <v>79</v>
      </c>
      <c r="F56" s="11" t="s">
        <v>80</v>
      </c>
      <c r="G56" s="12">
        <v>6</v>
      </c>
      <c r="H56" s="13">
        <v>1.9</v>
      </c>
      <c r="I56" s="13">
        <v>11.399999999999999</v>
      </c>
      <c r="J56" s="14"/>
      <c r="K56" s="14"/>
      <c r="L56" s="14"/>
      <c r="M56" s="14"/>
      <c r="N56" s="30">
        <f t="shared" si="0"/>
        <v>1.9</v>
      </c>
      <c r="O56" s="30">
        <f t="shared" si="1"/>
        <v>1.52</v>
      </c>
      <c r="P56" s="31"/>
      <c r="Q56" s="31"/>
      <c r="R56" s="31"/>
      <c r="S56" s="31"/>
      <c r="T56" s="52"/>
      <c r="U56" s="52"/>
      <c r="V56" s="32">
        <f t="shared" si="2"/>
        <v>0</v>
      </c>
      <c r="W56" s="33" t="e">
        <f t="shared" si="3"/>
        <v>#DIV/0!</v>
      </c>
    </row>
    <row r="57" spans="1:24" ht="18" hidden="1" x14ac:dyDescent="0.25">
      <c r="A57" s="47"/>
      <c r="B57" s="11" t="s">
        <v>56</v>
      </c>
      <c r="C57" s="11" t="s">
        <v>55</v>
      </c>
      <c r="D57" s="18" t="s">
        <v>57</v>
      </c>
      <c r="E57" s="15" t="s">
        <v>6</v>
      </c>
      <c r="F57" s="11" t="s">
        <v>80</v>
      </c>
      <c r="G57" s="12">
        <v>10</v>
      </c>
      <c r="H57" s="13"/>
      <c r="I57" s="13"/>
      <c r="J57" s="24">
        <v>1.9</v>
      </c>
      <c r="K57" s="17">
        <v>19</v>
      </c>
      <c r="L57" s="14"/>
      <c r="M57" s="14"/>
      <c r="N57" s="30">
        <f t="shared" si="0"/>
        <v>1.9</v>
      </c>
      <c r="O57" s="30">
        <f t="shared" si="1"/>
        <v>1.52</v>
      </c>
      <c r="P57" s="31"/>
      <c r="Q57" s="31"/>
      <c r="R57" s="31"/>
      <c r="S57" s="31"/>
      <c r="T57" s="52"/>
      <c r="U57" s="52"/>
      <c r="V57" s="32">
        <f t="shared" si="2"/>
        <v>0</v>
      </c>
      <c r="W57" s="33" t="e">
        <f t="shared" si="3"/>
        <v>#DIV/0!</v>
      </c>
    </row>
    <row r="58" spans="1:24" ht="18" hidden="1" x14ac:dyDescent="0.25">
      <c r="A58" s="47"/>
      <c r="B58" s="11" t="s">
        <v>56</v>
      </c>
      <c r="C58" s="11" t="s">
        <v>55</v>
      </c>
      <c r="D58" s="36" t="s">
        <v>152</v>
      </c>
      <c r="E58" s="15" t="s">
        <v>154</v>
      </c>
      <c r="F58" s="15" t="s">
        <v>153</v>
      </c>
      <c r="G58" s="12">
        <v>6</v>
      </c>
      <c r="H58" s="13"/>
      <c r="I58" s="13"/>
      <c r="J58" s="19"/>
      <c r="K58" s="17"/>
      <c r="L58" s="24">
        <v>1.9</v>
      </c>
      <c r="M58" s="14"/>
      <c r="N58" s="30">
        <f t="shared" si="0"/>
        <v>1.9</v>
      </c>
      <c r="O58" s="30">
        <f t="shared" si="1"/>
        <v>1.52</v>
      </c>
      <c r="P58" s="31"/>
      <c r="Q58" s="31"/>
      <c r="R58" s="31"/>
      <c r="S58" s="31"/>
      <c r="T58" s="52"/>
      <c r="U58" s="52"/>
      <c r="V58" s="32">
        <f t="shared" si="2"/>
        <v>0</v>
      </c>
      <c r="W58" s="33" t="e">
        <f t="shared" si="3"/>
        <v>#DIV/0!</v>
      </c>
    </row>
    <row r="59" spans="1:24" x14ac:dyDescent="0.25">
      <c r="A59" s="48">
        <v>18</v>
      </c>
      <c r="B59" s="2" t="s">
        <v>59</v>
      </c>
      <c r="C59" s="2" t="s">
        <v>58</v>
      </c>
      <c r="D59" s="2" t="s">
        <v>127</v>
      </c>
      <c r="E59" s="2" t="s">
        <v>86</v>
      </c>
      <c r="F59" s="2" t="s">
        <v>16</v>
      </c>
      <c r="G59" s="3">
        <v>20</v>
      </c>
      <c r="H59" s="4">
        <v>0.25</v>
      </c>
      <c r="I59" s="4">
        <v>5</v>
      </c>
      <c r="J59" s="7"/>
      <c r="K59" s="7"/>
      <c r="L59" s="5"/>
      <c r="M59" s="5"/>
      <c r="N59" s="30">
        <f t="shared" si="0"/>
        <v>0.25</v>
      </c>
      <c r="O59" s="30">
        <f t="shared" si="1"/>
        <v>0.2</v>
      </c>
      <c r="P59" s="28"/>
      <c r="Q59" s="28"/>
      <c r="R59" s="28">
        <v>0.18</v>
      </c>
      <c r="S59" s="28">
        <f>R59*G59</f>
        <v>3.5999999999999996</v>
      </c>
      <c r="T59" s="52"/>
      <c r="U59" s="52"/>
      <c r="V59" s="37">
        <f t="shared" si="2"/>
        <v>0.18</v>
      </c>
      <c r="W59" s="40">
        <f t="shared" si="3"/>
        <v>38.888888888888893</v>
      </c>
      <c r="X59" s="29">
        <f>(O59-V59)*100/V59</f>
        <v>11.111111111111121</v>
      </c>
    </row>
    <row r="60" spans="1:24" hidden="1" x14ac:dyDescent="0.25">
      <c r="A60" s="48"/>
      <c r="B60" s="2" t="s">
        <v>59</v>
      </c>
      <c r="C60" s="2" t="s">
        <v>58</v>
      </c>
      <c r="D60" s="9" t="s">
        <v>60</v>
      </c>
      <c r="E60" s="9" t="s">
        <v>61</v>
      </c>
      <c r="F60" s="9" t="s">
        <v>41</v>
      </c>
      <c r="G60" s="3">
        <v>20</v>
      </c>
      <c r="H60" s="4"/>
      <c r="I60" s="4"/>
      <c r="J60" s="8">
        <v>0.25</v>
      </c>
      <c r="K60" s="4">
        <v>5</v>
      </c>
      <c r="L60" s="8">
        <v>0.25</v>
      </c>
      <c r="M60" s="4">
        <v>5</v>
      </c>
      <c r="N60" s="30">
        <f t="shared" si="0"/>
        <v>0.25</v>
      </c>
      <c r="O60" s="30">
        <f t="shared" si="1"/>
        <v>0.2</v>
      </c>
      <c r="P60" s="28"/>
      <c r="Q60" s="28"/>
      <c r="R60" s="28"/>
      <c r="S60" s="28"/>
      <c r="T60" s="52"/>
      <c r="U60" s="52"/>
      <c r="V60" s="32">
        <f t="shared" si="2"/>
        <v>0</v>
      </c>
      <c r="W60" s="33" t="e">
        <f t="shared" si="3"/>
        <v>#DIV/0!</v>
      </c>
    </row>
    <row r="61" spans="1:24" hidden="1" x14ac:dyDescent="0.25">
      <c r="A61" s="47">
        <v>19</v>
      </c>
      <c r="B61" s="11" t="s">
        <v>62</v>
      </c>
      <c r="C61" s="11" t="s">
        <v>128</v>
      </c>
      <c r="D61" s="11" t="s">
        <v>129</v>
      </c>
      <c r="E61" s="11" t="s">
        <v>130</v>
      </c>
      <c r="F61" s="11" t="s">
        <v>131</v>
      </c>
      <c r="G61" s="12">
        <v>1</v>
      </c>
      <c r="H61" s="13">
        <v>2.8</v>
      </c>
      <c r="I61" s="13">
        <v>2.8</v>
      </c>
      <c r="J61" s="16"/>
      <c r="K61" s="16"/>
      <c r="L61" s="14"/>
      <c r="M61" s="14"/>
      <c r="N61" s="30">
        <f t="shared" si="0"/>
        <v>2.8</v>
      </c>
      <c r="O61" s="30">
        <f t="shared" si="1"/>
        <v>2.2399999999999998</v>
      </c>
      <c r="P61" s="31"/>
      <c r="Q61" s="31"/>
      <c r="R61" s="31"/>
      <c r="S61" s="31"/>
      <c r="T61" s="52"/>
      <c r="U61" s="52"/>
      <c r="V61" s="32">
        <f t="shared" si="2"/>
        <v>0</v>
      </c>
      <c r="W61" s="33" t="e">
        <f t="shared" si="3"/>
        <v>#DIV/0!</v>
      </c>
    </row>
    <row r="62" spans="1:24" x14ac:dyDescent="0.25">
      <c r="A62" s="47"/>
      <c r="B62" s="11" t="s">
        <v>62</v>
      </c>
      <c r="C62" s="11" t="s">
        <v>128</v>
      </c>
      <c r="D62" s="11" t="s">
        <v>132</v>
      </c>
      <c r="E62" s="11" t="s">
        <v>79</v>
      </c>
      <c r="F62" s="11" t="s">
        <v>80</v>
      </c>
      <c r="G62" s="12">
        <v>1</v>
      </c>
      <c r="H62" s="13">
        <v>2.8</v>
      </c>
      <c r="I62" s="13">
        <v>2.8</v>
      </c>
      <c r="J62" s="16"/>
      <c r="K62" s="16"/>
      <c r="L62" s="14"/>
      <c r="M62" s="14"/>
      <c r="N62" s="30">
        <f t="shared" si="0"/>
        <v>2.8</v>
      </c>
      <c r="O62" s="30">
        <f t="shared" si="1"/>
        <v>2.2399999999999998</v>
      </c>
      <c r="P62" s="43">
        <v>0.64900000000000002</v>
      </c>
      <c r="Q62" s="43">
        <v>0.64900000000000002</v>
      </c>
      <c r="R62" s="31"/>
      <c r="S62" s="31"/>
      <c r="T62" s="52"/>
      <c r="U62" s="52"/>
      <c r="V62" s="30">
        <f t="shared" si="2"/>
        <v>0.64900000000000002</v>
      </c>
      <c r="W62" s="40">
        <f t="shared" si="3"/>
        <v>331.43297380585511</v>
      </c>
      <c r="X62" s="29">
        <f>(O62-V62)*100/V62</f>
        <v>245.14637904468407</v>
      </c>
    </row>
    <row r="63" spans="1:24" hidden="1" x14ac:dyDescent="0.25">
      <c r="A63" s="47"/>
      <c r="B63" s="11" t="s">
        <v>62</v>
      </c>
      <c r="C63" s="11" t="s">
        <v>128</v>
      </c>
      <c r="D63" s="18" t="s">
        <v>63</v>
      </c>
      <c r="E63" s="18" t="s">
        <v>65</v>
      </c>
      <c r="F63" s="18" t="s">
        <v>64</v>
      </c>
      <c r="G63" s="12">
        <v>1</v>
      </c>
      <c r="H63" s="14"/>
      <c r="I63" s="14"/>
      <c r="J63" s="17">
        <v>2.8</v>
      </c>
      <c r="K63" s="17">
        <v>2.8</v>
      </c>
      <c r="L63" s="14"/>
      <c r="M63" s="14"/>
      <c r="N63" s="30">
        <f t="shared" si="0"/>
        <v>2.8</v>
      </c>
      <c r="O63" s="30">
        <f t="shared" si="1"/>
        <v>2.2399999999999998</v>
      </c>
      <c r="P63" s="31"/>
      <c r="Q63" s="31"/>
      <c r="R63" s="31"/>
      <c r="S63" s="31"/>
      <c r="T63" s="52"/>
      <c r="U63" s="52"/>
      <c r="V63" s="32">
        <f t="shared" si="2"/>
        <v>0</v>
      </c>
      <c r="W63" s="33" t="e">
        <f t="shared" si="3"/>
        <v>#DIV/0!</v>
      </c>
    </row>
    <row r="64" spans="1:24" ht="18" hidden="1" x14ac:dyDescent="0.25">
      <c r="A64" s="47"/>
      <c r="B64" s="11" t="s">
        <v>62</v>
      </c>
      <c r="C64" s="11" t="s">
        <v>128</v>
      </c>
      <c r="D64" s="18" t="s">
        <v>66</v>
      </c>
      <c r="E64" s="15" t="s">
        <v>6</v>
      </c>
      <c r="F64" s="11" t="s">
        <v>80</v>
      </c>
      <c r="G64" s="12">
        <v>1</v>
      </c>
      <c r="H64" s="14"/>
      <c r="I64" s="14"/>
      <c r="J64" s="17">
        <v>2.7</v>
      </c>
      <c r="K64" s="17">
        <v>2.7</v>
      </c>
      <c r="L64" s="14"/>
      <c r="M64" s="14"/>
      <c r="N64" s="30">
        <f t="shared" si="0"/>
        <v>2.7</v>
      </c>
      <c r="O64" s="30">
        <f t="shared" si="1"/>
        <v>2.16</v>
      </c>
      <c r="P64" s="31"/>
      <c r="Q64" s="31"/>
      <c r="R64" s="31"/>
      <c r="S64" s="31"/>
      <c r="T64" s="52"/>
      <c r="U64" s="52"/>
      <c r="V64" s="32">
        <f t="shared" si="2"/>
        <v>0</v>
      </c>
      <c r="W64" s="33" t="e">
        <f t="shared" si="3"/>
        <v>#DIV/0!</v>
      </c>
    </row>
    <row r="65" spans="1:23" ht="18" hidden="1" x14ac:dyDescent="0.25">
      <c r="A65" s="47"/>
      <c r="B65" s="11" t="s">
        <v>62</v>
      </c>
      <c r="C65" s="11" t="s">
        <v>128</v>
      </c>
      <c r="D65" s="36" t="s">
        <v>155</v>
      </c>
      <c r="E65" s="15" t="s">
        <v>156</v>
      </c>
      <c r="F65" s="15" t="s">
        <v>123</v>
      </c>
      <c r="G65" s="12">
        <v>1</v>
      </c>
      <c r="H65" s="14"/>
      <c r="I65" s="14"/>
      <c r="J65" s="14"/>
      <c r="K65" s="14"/>
      <c r="L65" s="17">
        <v>2.8</v>
      </c>
      <c r="M65" s="17">
        <v>2.8</v>
      </c>
      <c r="N65" s="30">
        <f t="shared" si="0"/>
        <v>2.8</v>
      </c>
      <c r="O65" s="30">
        <f t="shared" si="1"/>
        <v>2.2399999999999998</v>
      </c>
      <c r="P65" s="31"/>
      <c r="Q65" s="31"/>
      <c r="R65" s="31"/>
      <c r="S65" s="31"/>
      <c r="T65" s="52"/>
      <c r="U65" s="52"/>
      <c r="V65" s="32">
        <f t="shared" si="2"/>
        <v>0</v>
      </c>
      <c r="W65" s="33" t="e">
        <f t="shared" si="3"/>
        <v>#DIV/0!</v>
      </c>
    </row>
  </sheetData>
  <autoFilter ref="A2:W65">
    <filterColumn colId="21">
      <filters>
        <filter val="0.09"/>
        <filter val="0.10"/>
        <filter val="0.158"/>
        <filter val="0.16"/>
        <filter val="0.17"/>
        <filter val="0.18"/>
        <filter val="0.2"/>
        <filter val="0.21"/>
        <filter val="0.23"/>
        <filter val="0.281"/>
        <filter val="0.31"/>
        <filter val="0.44"/>
        <filter val="0.65"/>
        <filter val="24.03"/>
        <filter val="30.1"/>
      </filters>
    </filterColumn>
  </autoFilter>
  <mergeCells count="21">
    <mergeCell ref="J1:K1"/>
    <mergeCell ref="H1:I1"/>
    <mergeCell ref="L1:M1"/>
    <mergeCell ref="A3:A15"/>
    <mergeCell ref="A16:A19"/>
    <mergeCell ref="T1:U1"/>
    <mergeCell ref="A55:A58"/>
    <mergeCell ref="A59:A60"/>
    <mergeCell ref="A61:A65"/>
    <mergeCell ref="P1:Q1"/>
    <mergeCell ref="R1:S1"/>
    <mergeCell ref="A41:A42"/>
    <mergeCell ref="A44:A47"/>
    <mergeCell ref="A48:A49"/>
    <mergeCell ref="A50:A51"/>
    <mergeCell ref="A52:A54"/>
    <mergeCell ref="A20:A24"/>
    <mergeCell ref="A25:A29"/>
    <mergeCell ref="A30:A31"/>
    <mergeCell ref="A32:A33"/>
    <mergeCell ref="A35:A38"/>
  </mergeCells>
  <pageMargins left="0.7" right="0.7" top="0.75" bottom="0.75" header="0.3" footer="0.3"/>
  <pageSetup paperSize="9" scale="41" orientation="landscape" horizontalDpi="300" verticalDpi="300" r:id="rId1"/>
  <colBreaks count="1" manualBreakCount="1">
    <brk id="23" max="1048575" man="1"/>
  </colBreaks>
  <ignoredErrors>
    <ignoredError sqref="K22:K2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Badzgaradze</dc:creator>
  <cp:lastModifiedBy>Giorgi Gelashvili</cp:lastModifiedBy>
  <cp:lastPrinted>2020-02-26T11:27:03Z</cp:lastPrinted>
  <dcterms:created xsi:type="dcterms:W3CDTF">2015-06-05T18:17:20Z</dcterms:created>
  <dcterms:modified xsi:type="dcterms:W3CDTF">2020-02-28T07:37:50Z</dcterms:modified>
</cp:coreProperties>
</file>