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tgabunia\Documents\PHC\Telemedicine\"/>
    </mc:Choice>
  </mc:AlternateContent>
  <bookViews>
    <workbookView xWindow="0" yWindow="0" windowWidth="20490" windowHeight="7050"/>
  </bookViews>
  <sheets>
    <sheet name="შეჯამება" sheetId="8" r:id="rId1"/>
    <sheet name="აჭარა სრული" sheetId="2" r:id="rId2"/>
    <sheet name="სამგრელო-ზემო სვანეთი სრული" sheetId="10" r:id="rId3"/>
    <sheet name="იმერეთი სრული" sheetId="4" r:id="rId4"/>
    <sheet name="გურია სრული" sheetId="3" r:id="rId5"/>
    <sheet name="კახეთი სრული" sheetId="5" r:id="rId6"/>
    <sheet name="მცხეთა-მთიანეთი სრული" sheetId="6" r:id="rId7"/>
    <sheet name="სამცხე" sheetId="11" r:id="rId8"/>
    <sheet name="ქვემო ქართლი სრული" sheetId="12" r:id="rId9"/>
    <sheet name="შიდა ქართლი 31.07.17" sheetId="13" r:id="rId10"/>
  </sheets>
  <definedNames>
    <definedName name="_xlnm._FilterDatabase" localSheetId="1" hidden="1">'აჭარა სრული'!$A$1:$Q$405</definedName>
    <definedName name="_xlnm._FilterDatabase" localSheetId="4" hidden="1">'გურია სრული'!$A$1:$N$262</definedName>
    <definedName name="_xlnm._FilterDatabase" localSheetId="3" hidden="1">'იმერეთი სრული'!$A$1:$O$23</definedName>
    <definedName name="_xlnm._FilterDatabase" localSheetId="5" hidden="1">'კახეთი სრული'!$A$1:$O$464</definedName>
    <definedName name="_xlnm._FilterDatabase" localSheetId="6" hidden="1">'მცხეთა-მთიანეთი სრული'!$A$2:$P$555</definedName>
    <definedName name="_xlnm._FilterDatabase" localSheetId="2" hidden="1">'სამგრელო-ზემო სვანეთი სრული'!$A$1:$O$684</definedName>
    <definedName name="_xlnm._FilterDatabase" localSheetId="7" hidden="1">სამცხე!$A$2:$I$211</definedName>
    <definedName name="_xlnm._FilterDatabase" localSheetId="8" hidden="1">'ქვემო ქართლი სრული'!$A$1:$N$456</definedName>
    <definedName name="_xlnm._FilterDatabase" localSheetId="9" hidden="1">'შიდა ქართლი 31.07.17'!$A$1:$N$451</definedName>
    <definedName name="_xlnm.Print_Area" localSheetId="3">'იმერეთი სრული'!$A$1:$O$725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0" i="13" l="1"/>
  <c r="E440" i="13"/>
  <c r="K432" i="13"/>
  <c r="K423" i="13"/>
  <c r="E423" i="13"/>
  <c r="K415" i="13"/>
  <c r="K408" i="13"/>
  <c r="E408" i="13"/>
  <c r="K396" i="13"/>
  <c r="E396" i="13"/>
  <c r="K391" i="13"/>
  <c r="E391" i="13"/>
  <c r="K384" i="13"/>
  <c r="E384" i="13"/>
  <c r="K376" i="13"/>
  <c r="E376" i="13"/>
  <c r="K365" i="13"/>
  <c r="E365" i="13"/>
  <c r="K353" i="13"/>
  <c r="E353" i="13"/>
  <c r="E351" i="13" s="1"/>
  <c r="M351" i="13"/>
  <c r="L351" i="13"/>
  <c r="K348" i="13"/>
  <c r="E348" i="13"/>
  <c r="K344" i="13"/>
  <c r="E344" i="13"/>
  <c r="K335" i="13"/>
  <c r="E335" i="13"/>
  <c r="K312" i="13"/>
  <c r="K301" i="13"/>
  <c r="K299" i="13"/>
  <c r="E299" i="13"/>
  <c r="K296" i="13"/>
  <c r="E296" i="13"/>
  <c r="K287" i="13"/>
  <c r="E287" i="13"/>
  <c r="K283" i="13"/>
  <c r="E283" i="13"/>
  <c r="K277" i="13"/>
  <c r="K273" i="13"/>
  <c r="E273" i="13"/>
  <c r="K265" i="13"/>
  <c r="E265" i="13"/>
  <c r="K261" i="13"/>
  <c r="E261" i="13"/>
  <c r="K257" i="13"/>
  <c r="E257" i="13"/>
  <c r="K253" i="13"/>
  <c r="E253" i="13"/>
  <c r="M251" i="13"/>
  <c r="L251" i="13"/>
  <c r="K249" i="13"/>
  <c r="E249" i="13"/>
  <c r="K241" i="13"/>
  <c r="E241" i="13"/>
  <c r="K237" i="13"/>
  <c r="E237" i="13"/>
  <c r="K231" i="13"/>
  <c r="E231" i="13"/>
  <c r="K226" i="13"/>
  <c r="E226" i="13"/>
  <c r="K222" i="13"/>
  <c r="E222" i="13"/>
  <c r="K218" i="13"/>
  <c r="E218" i="13"/>
  <c r="K209" i="13"/>
  <c r="E209" i="13"/>
  <c r="K192" i="13"/>
  <c r="E192" i="13"/>
  <c r="K189" i="13"/>
  <c r="E189" i="13"/>
  <c r="K184" i="13"/>
  <c r="E184" i="13"/>
  <c r="K181" i="13"/>
  <c r="E181" i="13"/>
  <c r="K176" i="13"/>
  <c r="E176" i="13"/>
  <c r="K165" i="13"/>
  <c r="K161" i="13"/>
  <c r="E161" i="13"/>
  <c r="M156" i="13"/>
  <c r="L156" i="13"/>
  <c r="K154" i="13"/>
  <c r="E154" i="13"/>
  <c r="K149" i="13"/>
  <c r="E149" i="13"/>
  <c r="K142" i="13"/>
  <c r="E142" i="13"/>
  <c r="K138" i="13"/>
  <c r="E138" i="13"/>
  <c r="K134" i="13"/>
  <c r="E134" i="13"/>
  <c r="K128" i="13"/>
  <c r="E128" i="13"/>
  <c r="K122" i="13"/>
  <c r="E122" i="13"/>
  <c r="K118" i="13"/>
  <c r="E118" i="13"/>
  <c r="K111" i="13"/>
  <c r="E111" i="13"/>
  <c r="E97" i="13"/>
  <c r="K78" i="13"/>
  <c r="E78" i="13"/>
  <c r="K73" i="13"/>
  <c r="E73" i="13"/>
  <c r="K65" i="13"/>
  <c r="E65" i="13"/>
  <c r="K59" i="13"/>
  <c r="E59" i="13"/>
  <c r="K55" i="13"/>
  <c r="E55" i="13"/>
  <c r="K42" i="13"/>
  <c r="K36" i="13"/>
  <c r="E36" i="13"/>
  <c r="K22" i="13"/>
  <c r="E22" i="13"/>
  <c r="K5" i="13"/>
  <c r="M4" i="13"/>
  <c r="L4" i="13"/>
  <c r="L2" i="13" s="1"/>
  <c r="E4" i="13" l="1"/>
  <c r="E251" i="13"/>
  <c r="M2" i="13"/>
  <c r="E156" i="13"/>
  <c r="E2" i="13" s="1"/>
  <c r="H8" i="13"/>
  <c r="K452" i="12" l="1"/>
  <c r="E452" i="12"/>
  <c r="K448" i="12"/>
  <c r="E448" i="12"/>
  <c r="K444" i="12"/>
  <c r="E444" i="12"/>
  <c r="K440" i="12"/>
  <c r="E440" i="12"/>
  <c r="K436" i="12"/>
  <c r="E436" i="12"/>
  <c r="K432" i="12"/>
  <c r="E432" i="12"/>
  <c r="K428" i="12"/>
  <c r="E428" i="12"/>
  <c r="K423" i="12"/>
  <c r="E423" i="12"/>
  <c r="K420" i="12"/>
  <c r="E420" i="12"/>
  <c r="K415" i="12"/>
  <c r="E415" i="12"/>
  <c r="K412" i="12"/>
  <c r="E412" i="12"/>
  <c r="K408" i="12"/>
  <c r="E408" i="12"/>
  <c r="K402" i="12"/>
  <c r="E402" i="12"/>
  <c r="E399" i="12"/>
  <c r="M398" i="12"/>
  <c r="L398" i="12"/>
  <c r="K393" i="12"/>
  <c r="E393" i="12"/>
  <c r="K387" i="12"/>
  <c r="E387" i="12"/>
  <c r="K383" i="12"/>
  <c r="K378" i="12"/>
  <c r="E378" i="12"/>
  <c r="K366" i="12"/>
  <c r="E366" i="12"/>
  <c r="K357" i="12"/>
  <c r="E357" i="12"/>
  <c r="K355" i="12"/>
  <c r="E355" i="12"/>
  <c r="K348" i="12"/>
  <c r="E348" i="12"/>
  <c r="K341" i="12"/>
  <c r="E341" i="12"/>
  <c r="K336" i="12"/>
  <c r="E336" i="12"/>
  <c r="K328" i="12"/>
  <c r="E328" i="12"/>
  <c r="K321" i="12"/>
  <c r="E321" i="12"/>
  <c r="K317" i="12"/>
  <c r="E317" i="12"/>
  <c r="K312" i="12"/>
  <c r="E312" i="12"/>
  <c r="K306" i="12"/>
  <c r="E306" i="12"/>
  <c r="K300" i="12"/>
  <c r="E300" i="12"/>
  <c r="E298" i="12" s="1"/>
  <c r="M298" i="12"/>
  <c r="L298" i="12"/>
  <c r="K294" i="12"/>
  <c r="E294" i="12"/>
  <c r="K285" i="12"/>
  <c r="K276" i="12"/>
  <c r="K273" i="12"/>
  <c r="E273" i="12"/>
  <c r="K263" i="12"/>
  <c r="E263" i="12"/>
  <c r="K253" i="12"/>
  <c r="E253" i="12"/>
  <c r="K248" i="12"/>
  <c r="K245" i="12"/>
  <c r="E245" i="12"/>
  <c r="K241" i="12"/>
  <c r="E241" i="12"/>
  <c r="K236" i="12"/>
  <c r="E236" i="12"/>
  <c r="K226" i="12"/>
  <c r="E226" i="12"/>
  <c r="K198" i="12"/>
  <c r="E198" i="12"/>
  <c r="E196" i="12" s="1"/>
  <c r="M196" i="12"/>
  <c r="L196" i="12"/>
  <c r="K185" i="12"/>
  <c r="E185" i="12"/>
  <c r="K179" i="12"/>
  <c r="E179" i="12"/>
  <c r="K172" i="12"/>
  <c r="E172" i="12"/>
  <c r="K165" i="12"/>
  <c r="E165" i="12"/>
  <c r="K163" i="12"/>
  <c r="E163" i="12"/>
  <c r="K158" i="12"/>
  <c r="E158" i="12"/>
  <c r="K150" i="12"/>
  <c r="E150" i="12"/>
  <c r="K142" i="12"/>
  <c r="E142" i="12"/>
  <c r="K136" i="12"/>
  <c r="E136" i="12"/>
  <c r="K129" i="12"/>
  <c r="E129" i="12"/>
  <c r="M127" i="12"/>
  <c r="L127" i="12"/>
  <c r="K125" i="12"/>
  <c r="E125" i="12"/>
  <c r="K123" i="12"/>
  <c r="E123" i="12"/>
  <c r="K121" i="12"/>
  <c r="E121" i="12"/>
  <c r="K118" i="12"/>
  <c r="E118" i="12"/>
  <c r="K114" i="12"/>
  <c r="E114" i="12"/>
  <c r="K112" i="12"/>
  <c r="E112" i="12"/>
  <c r="K108" i="12"/>
  <c r="E108" i="12"/>
  <c r="K104" i="12"/>
  <c r="E104" i="12"/>
  <c r="K101" i="12"/>
  <c r="E101" i="12"/>
  <c r="K98" i="12"/>
  <c r="E98" i="12"/>
  <c r="K91" i="12"/>
  <c r="E91" i="12"/>
  <c r="K85" i="12"/>
  <c r="E85" i="12"/>
  <c r="K83" i="12"/>
  <c r="E83" i="12"/>
  <c r="K79" i="12"/>
  <c r="E79" i="12"/>
  <c r="K75" i="12"/>
  <c r="E75" i="12"/>
  <c r="K73" i="12"/>
  <c r="E73" i="12"/>
  <c r="K70" i="12"/>
  <c r="E70" i="12"/>
  <c r="M64" i="12"/>
  <c r="M2" i="12" s="1"/>
  <c r="L64" i="12"/>
  <c r="E64" i="12"/>
  <c r="K50" i="12"/>
  <c r="E50" i="12"/>
  <c r="K44" i="12"/>
  <c r="E44" i="12"/>
  <c r="K42" i="12"/>
  <c r="E42" i="12"/>
  <c r="K35" i="12"/>
  <c r="E35" i="12"/>
  <c r="K30" i="12"/>
  <c r="E30" i="12"/>
  <c r="K25" i="12"/>
  <c r="E25" i="12"/>
  <c r="K22" i="12"/>
  <c r="E22" i="12"/>
  <c r="K19" i="12"/>
  <c r="E19" i="12"/>
  <c r="K11" i="12"/>
  <c r="E11" i="12"/>
  <c r="K6" i="12"/>
  <c r="E6" i="12"/>
  <c r="M4" i="12"/>
  <c r="L4" i="12"/>
  <c r="L2" i="12" s="1"/>
  <c r="E127" i="12" l="1"/>
  <c r="E398" i="12"/>
  <c r="E4" i="12"/>
  <c r="E2" i="12"/>
  <c r="I211" i="11" l="1"/>
  <c r="H211" i="11"/>
  <c r="E208" i="11"/>
  <c r="E204" i="11"/>
  <c r="E198" i="11"/>
  <c r="E194" i="11"/>
  <c r="E187" i="11"/>
  <c r="E180" i="11"/>
  <c r="E176" i="11"/>
  <c r="E173" i="11"/>
  <c r="E167" i="11"/>
  <c r="E164" i="11"/>
  <c r="E159" i="11"/>
  <c r="E155" i="11"/>
  <c r="E151" i="11"/>
  <c r="E147" i="11"/>
  <c r="E143" i="11"/>
  <c r="E139" i="11"/>
  <c r="E133" i="11"/>
  <c r="E128" i="11"/>
  <c r="E123" i="11"/>
  <c r="E120" i="11"/>
  <c r="E113" i="11"/>
  <c r="E106" i="11"/>
  <c r="E99" i="11"/>
  <c r="E92" i="11"/>
  <c r="E85" i="11"/>
  <c r="E79" i="11"/>
  <c r="E75" i="11"/>
  <c r="E69" i="11"/>
  <c r="E65" i="11"/>
  <c r="E60" i="11"/>
  <c r="E55" i="11"/>
  <c r="E48" i="11"/>
  <c r="E44" i="11"/>
  <c r="E36" i="11"/>
  <c r="E30" i="11"/>
  <c r="E24" i="11"/>
  <c r="E18" i="11"/>
  <c r="E9" i="11"/>
  <c r="E3" i="11"/>
  <c r="L679" i="10" l="1"/>
  <c r="E679" i="10"/>
  <c r="L675" i="10"/>
  <c r="E675" i="10"/>
  <c r="L669" i="10"/>
  <c r="E669" i="10"/>
  <c r="L664" i="10"/>
  <c r="E664" i="10"/>
  <c r="L658" i="10"/>
  <c r="E658" i="10"/>
  <c r="L654" i="10"/>
  <c r="E654" i="10"/>
  <c r="L649" i="10"/>
  <c r="E649" i="10"/>
  <c r="L645" i="10"/>
  <c r="E645" i="10"/>
  <c r="L642" i="10"/>
  <c r="E642" i="10"/>
  <c r="L630" i="10"/>
  <c r="E630" i="10"/>
  <c r="L626" i="10"/>
  <c r="E626" i="10"/>
  <c r="E623" i="10"/>
  <c r="L618" i="10"/>
  <c r="E618" i="10"/>
  <c r="L614" i="10"/>
  <c r="E614" i="10"/>
  <c r="N612" i="10"/>
  <c r="M612" i="10"/>
  <c r="L606" i="10"/>
  <c r="E606" i="10"/>
  <c r="L602" i="10"/>
  <c r="E602" i="10"/>
  <c r="L599" i="10"/>
  <c r="E599" i="10"/>
  <c r="L594" i="10"/>
  <c r="E594" i="10"/>
  <c r="L589" i="10"/>
  <c r="E589" i="10"/>
  <c r="L585" i="10"/>
  <c r="E585" i="10"/>
  <c r="L580" i="10"/>
  <c r="E580" i="10"/>
  <c r="L576" i="10"/>
  <c r="E576" i="10"/>
  <c r="L572" i="10"/>
  <c r="E572" i="10"/>
  <c r="L569" i="10"/>
  <c r="E569" i="10"/>
  <c r="L564" i="10"/>
  <c r="E564" i="10"/>
  <c r="L560" i="10"/>
  <c r="E560" i="10"/>
  <c r="L556" i="10"/>
  <c r="E552" i="10"/>
  <c r="E545" i="10"/>
  <c r="E544" i="10" s="1"/>
  <c r="N544" i="10"/>
  <c r="M544" i="10"/>
  <c r="L540" i="10"/>
  <c r="E540" i="10"/>
  <c r="L536" i="10"/>
  <c r="E536" i="10"/>
  <c r="L533" i="10"/>
  <c r="E533" i="10"/>
  <c r="L529" i="10"/>
  <c r="E529" i="10"/>
  <c r="L525" i="10"/>
  <c r="E525" i="10"/>
  <c r="L521" i="10"/>
  <c r="E521" i="10"/>
  <c r="L517" i="10"/>
  <c r="E517" i="10"/>
  <c r="L513" i="10"/>
  <c r="E513" i="10"/>
  <c r="L510" i="10"/>
  <c r="E510" i="10"/>
  <c r="L508" i="10"/>
  <c r="E508" i="10"/>
  <c r="L506" i="10"/>
  <c r="E506" i="10"/>
  <c r="L503" i="10"/>
  <c r="E503" i="10"/>
  <c r="E500" i="10"/>
  <c r="N499" i="10"/>
  <c r="M499" i="10"/>
  <c r="L492" i="10"/>
  <c r="E492" i="10"/>
  <c r="L484" i="10"/>
  <c r="E484" i="10"/>
  <c r="L479" i="10"/>
  <c r="E479" i="10"/>
  <c r="L475" i="10"/>
  <c r="E475" i="10"/>
  <c r="L469" i="10"/>
  <c r="E469" i="10"/>
  <c r="L463" i="10"/>
  <c r="E463" i="10"/>
  <c r="L456" i="10"/>
  <c r="E456" i="10"/>
  <c r="L449" i="10"/>
  <c r="E449" i="10"/>
  <c r="L440" i="10"/>
  <c r="E440" i="10"/>
  <c r="L434" i="10"/>
  <c r="E434" i="10"/>
  <c r="L428" i="10"/>
  <c r="E428" i="10"/>
  <c r="L426" i="10"/>
  <c r="E426" i="10"/>
  <c r="L423" i="10"/>
  <c r="E423" i="10"/>
  <c r="N421" i="10"/>
  <c r="M421" i="10"/>
  <c r="L391" i="10"/>
  <c r="E391" i="10"/>
  <c r="L380" i="10"/>
  <c r="E380" i="10"/>
  <c r="L374" i="10"/>
  <c r="L367" i="10"/>
  <c r="E367" i="10"/>
  <c r="L354" i="10"/>
  <c r="L348" i="10"/>
  <c r="E348" i="10"/>
  <c r="L336" i="10"/>
  <c r="L324" i="10"/>
  <c r="L315" i="10"/>
  <c r="L303" i="10"/>
  <c r="L291" i="10"/>
  <c r="L282" i="10"/>
  <c r="L277" i="10"/>
  <c r="E277" i="10"/>
  <c r="E246" i="10" s="1"/>
  <c r="L262" i="10"/>
  <c r="L248" i="10"/>
  <c r="E248" i="10"/>
  <c r="N246" i="10"/>
  <c r="M246" i="10"/>
  <c r="L242" i="10"/>
  <c r="E242" i="10"/>
  <c r="L239" i="10"/>
  <c r="E239" i="10"/>
  <c r="L231" i="10"/>
  <c r="E231" i="10"/>
  <c r="L229" i="10"/>
  <c r="E229" i="10"/>
  <c r="L226" i="10"/>
  <c r="E226" i="10"/>
  <c r="L222" i="10"/>
  <c r="E222" i="10"/>
  <c r="L218" i="10"/>
  <c r="E218" i="10"/>
  <c r="L214" i="10"/>
  <c r="E214" i="10"/>
  <c r="L207" i="10"/>
  <c r="E207" i="10"/>
  <c r="L202" i="10"/>
  <c r="E202" i="10"/>
  <c r="L198" i="10"/>
  <c r="E198" i="10"/>
  <c r="L194" i="10"/>
  <c r="E194" i="10"/>
  <c r="L188" i="10"/>
  <c r="E188" i="10"/>
  <c r="L174" i="10"/>
  <c r="E174" i="10"/>
  <c r="L170" i="10"/>
  <c r="E170" i="10"/>
  <c r="L163" i="10"/>
  <c r="E163" i="10"/>
  <c r="L158" i="10"/>
  <c r="E158" i="10"/>
  <c r="L153" i="10"/>
  <c r="E153" i="10"/>
  <c r="N146" i="10"/>
  <c r="M146" i="10"/>
  <c r="E146" i="10"/>
  <c r="L143" i="10"/>
  <c r="E143" i="10"/>
  <c r="L141" i="10"/>
  <c r="E141" i="10"/>
  <c r="L139" i="10"/>
  <c r="E139" i="10"/>
  <c r="L136" i="10"/>
  <c r="E136" i="10"/>
  <c r="L131" i="10"/>
  <c r="E131" i="10"/>
  <c r="L127" i="10"/>
  <c r="E127" i="10"/>
  <c r="L125" i="10"/>
  <c r="E125" i="10"/>
  <c r="L122" i="10"/>
  <c r="E122" i="10"/>
  <c r="L118" i="10"/>
  <c r="E118" i="10"/>
  <c r="L115" i="10"/>
  <c r="E115" i="10"/>
  <c r="L111" i="10"/>
  <c r="E111" i="10"/>
  <c r="L109" i="10"/>
  <c r="E109" i="10"/>
  <c r="L105" i="10"/>
  <c r="E105" i="10"/>
  <c r="L101" i="10"/>
  <c r="E101" i="10"/>
  <c r="L97" i="10"/>
  <c r="E97" i="10"/>
  <c r="L94" i="10"/>
  <c r="E94" i="10"/>
  <c r="L92" i="10"/>
  <c r="E92" i="10"/>
  <c r="L89" i="10"/>
  <c r="E89" i="10"/>
  <c r="L85" i="10"/>
  <c r="L82" i="10"/>
  <c r="E82" i="10"/>
  <c r="L80" i="10"/>
  <c r="E80" i="10"/>
  <c r="L75" i="10"/>
  <c r="E75" i="10"/>
  <c r="L73" i="10"/>
  <c r="E73" i="10"/>
  <c r="L71" i="10"/>
  <c r="E71" i="10"/>
  <c r="L66" i="10"/>
  <c r="E66" i="10"/>
  <c r="L62" i="10"/>
  <c r="E62" i="10"/>
  <c r="N61" i="10"/>
  <c r="M61" i="10"/>
  <c r="L59" i="10"/>
  <c r="E59" i="10"/>
  <c r="L56" i="10"/>
  <c r="E56" i="10"/>
  <c r="L51" i="10"/>
  <c r="E51" i="10"/>
  <c r="L48" i="10"/>
  <c r="E48" i="10"/>
  <c r="L44" i="10"/>
  <c r="E44" i="10"/>
  <c r="L42" i="10"/>
  <c r="E42" i="10"/>
  <c r="L39" i="10"/>
  <c r="E39" i="10"/>
  <c r="L34" i="10"/>
  <c r="E34" i="10"/>
  <c r="L31" i="10"/>
  <c r="E31" i="10"/>
  <c r="L24" i="10"/>
  <c r="E24" i="10"/>
  <c r="L21" i="10"/>
  <c r="E21" i="10"/>
  <c r="L17" i="10"/>
  <c r="E17" i="10"/>
  <c r="L13" i="10"/>
  <c r="E13" i="10"/>
  <c r="L10" i="10"/>
  <c r="E10" i="10"/>
  <c r="L7" i="10"/>
  <c r="E7" i="10"/>
  <c r="N5" i="10"/>
  <c r="N2" i="10" s="1"/>
  <c r="M5" i="10"/>
  <c r="E61" i="10" l="1"/>
  <c r="M2" i="10"/>
  <c r="E499" i="10"/>
  <c r="E2" i="10" s="1"/>
  <c r="E612" i="10"/>
  <c r="E5" i="10"/>
  <c r="E421" i="10"/>
  <c r="E539" i="6" l="1"/>
  <c r="E532" i="6"/>
  <c r="E507" i="6"/>
  <c r="E502" i="6" s="1"/>
  <c r="M502" i="6"/>
  <c r="L502" i="6"/>
  <c r="K497" i="6"/>
  <c r="E497" i="6"/>
  <c r="K492" i="6"/>
  <c r="K486" i="6"/>
  <c r="K482" i="6"/>
  <c r="E482" i="6"/>
  <c r="K479" i="6"/>
  <c r="E479" i="6"/>
  <c r="K474" i="6"/>
  <c r="E474" i="6"/>
  <c r="K470" i="6"/>
  <c r="E470" i="6"/>
  <c r="K461" i="6"/>
  <c r="E461" i="6"/>
  <c r="K448" i="6"/>
  <c r="K440" i="6"/>
  <c r="E440" i="6"/>
  <c r="K423" i="6"/>
  <c r="E423" i="6"/>
  <c r="E422" i="6" s="1"/>
  <c r="M422" i="6"/>
  <c r="L422" i="6"/>
  <c r="E410" i="6"/>
  <c r="E401" i="6"/>
  <c r="E388" i="6"/>
  <c r="E377" i="6"/>
  <c r="E359" i="6"/>
  <c r="E341" i="6"/>
  <c r="E325" i="6"/>
  <c r="M324" i="6"/>
  <c r="L324" i="6"/>
  <c r="K257" i="6"/>
  <c r="E257" i="6"/>
  <c r="K234" i="6"/>
  <c r="K202" i="6"/>
  <c r="K188" i="6"/>
  <c r="K170" i="6"/>
  <c r="K151" i="6"/>
  <c r="K137" i="6"/>
  <c r="K114" i="6"/>
  <c r="K101" i="6"/>
  <c r="K83" i="6"/>
  <c r="K53" i="6"/>
  <c r="E53" i="6"/>
  <c r="K31" i="6"/>
  <c r="K6" i="6"/>
  <c r="M4" i="6"/>
  <c r="M2" i="6" s="1"/>
  <c r="L4" i="6"/>
  <c r="E4" i="6"/>
  <c r="E324" i="6" l="1"/>
  <c r="L2" i="6"/>
  <c r="E2" i="6"/>
  <c r="K457" i="5" l="1"/>
  <c r="E457" i="5"/>
  <c r="K455" i="5"/>
  <c r="E455" i="5"/>
  <c r="K452" i="5"/>
  <c r="E452" i="5"/>
  <c r="K450" i="5"/>
  <c r="E450" i="5"/>
  <c r="K448" i="5"/>
  <c r="E448" i="5"/>
  <c r="K444" i="5"/>
  <c r="E444" i="5"/>
  <c r="K442" i="5"/>
  <c r="E442" i="5"/>
  <c r="K436" i="5"/>
  <c r="E436" i="5"/>
  <c r="M434" i="5"/>
  <c r="L434" i="5"/>
  <c r="K431" i="5"/>
  <c r="E431" i="5"/>
  <c r="K429" i="5"/>
  <c r="E429" i="5"/>
  <c r="K424" i="5"/>
  <c r="E424" i="5"/>
  <c r="K422" i="5"/>
  <c r="E422" i="5"/>
  <c r="K419" i="5"/>
  <c r="E419" i="5"/>
  <c r="K415" i="5"/>
  <c r="E415" i="5"/>
  <c r="K412" i="5"/>
  <c r="E412" i="5"/>
  <c r="K410" i="5"/>
  <c r="E410" i="5"/>
  <c r="K408" i="5"/>
  <c r="E408" i="5"/>
  <c r="K406" i="5"/>
  <c r="E406" i="5"/>
  <c r="K403" i="5"/>
  <c r="E403" i="5"/>
  <c r="K401" i="5"/>
  <c r="E401" i="5"/>
  <c r="E398" i="5" s="1"/>
  <c r="M398" i="5"/>
  <c r="L398" i="5"/>
  <c r="K396" i="5"/>
  <c r="E396" i="5"/>
  <c r="K392" i="5"/>
  <c r="E392" i="5"/>
  <c r="K390" i="5"/>
  <c r="E390" i="5"/>
  <c r="K388" i="5"/>
  <c r="E388" i="5"/>
  <c r="K385" i="5"/>
  <c r="E385" i="5"/>
  <c r="K379" i="5"/>
  <c r="E379" i="5"/>
  <c r="K376" i="5"/>
  <c r="E376" i="5"/>
  <c r="K373" i="5"/>
  <c r="E373" i="5"/>
  <c r="K370" i="5"/>
  <c r="E370" i="5"/>
  <c r="K367" i="5"/>
  <c r="E367" i="5"/>
  <c r="K364" i="5"/>
  <c r="E364" i="5"/>
  <c r="K361" i="5"/>
  <c r="E361" i="5"/>
  <c r="K357" i="5"/>
  <c r="E357" i="5"/>
  <c r="K354" i="5"/>
  <c r="E354" i="5"/>
  <c r="K341" i="5"/>
  <c r="E341" i="5"/>
  <c r="E334" i="5" s="1"/>
  <c r="K336" i="5"/>
  <c r="M334" i="5"/>
  <c r="L334" i="5"/>
  <c r="K329" i="5"/>
  <c r="E329" i="5"/>
  <c r="K322" i="5"/>
  <c r="E322" i="5"/>
  <c r="K317" i="5"/>
  <c r="E317" i="5"/>
  <c r="K309" i="5"/>
  <c r="E309" i="5"/>
  <c r="K301" i="5"/>
  <c r="E301" i="5"/>
  <c r="K296" i="5"/>
  <c r="E296" i="5"/>
  <c r="K281" i="5"/>
  <c r="E281" i="5"/>
  <c r="K276" i="5"/>
  <c r="E276" i="5"/>
  <c r="K271" i="5"/>
  <c r="E271" i="5"/>
  <c r="K262" i="5"/>
  <c r="E262" i="5"/>
  <c r="K256" i="5"/>
  <c r="E256" i="5"/>
  <c r="M254" i="5"/>
  <c r="L254" i="5"/>
  <c r="K252" i="5"/>
  <c r="E252" i="5"/>
  <c r="K250" i="5"/>
  <c r="E250" i="5"/>
  <c r="K248" i="5"/>
  <c r="E248" i="5"/>
  <c r="K245" i="5"/>
  <c r="E245" i="5"/>
  <c r="K241" i="5"/>
  <c r="E241" i="5"/>
  <c r="K236" i="5"/>
  <c r="E236" i="5"/>
  <c r="K233" i="5"/>
  <c r="E233" i="5"/>
  <c r="K231" i="5"/>
  <c r="E231" i="5"/>
  <c r="K229" i="5"/>
  <c r="E229" i="5"/>
  <c r="K227" i="5"/>
  <c r="E227" i="5"/>
  <c r="K224" i="5"/>
  <c r="E224" i="5"/>
  <c r="K222" i="5"/>
  <c r="E222" i="5"/>
  <c r="K216" i="5"/>
  <c r="K214" i="5"/>
  <c r="E214" i="5"/>
  <c r="K212" i="5"/>
  <c r="E212" i="5"/>
  <c r="K209" i="5"/>
  <c r="E209" i="5"/>
  <c r="M208" i="5"/>
  <c r="L208" i="5"/>
  <c r="K205" i="5"/>
  <c r="E205" i="5"/>
  <c r="K203" i="5"/>
  <c r="E203" i="5"/>
  <c r="K201" i="5"/>
  <c r="E201" i="5"/>
  <c r="K198" i="5"/>
  <c r="E198" i="5"/>
  <c r="K196" i="5"/>
  <c r="E196" i="5"/>
  <c r="K193" i="5"/>
  <c r="E193" i="5"/>
  <c r="K191" i="5"/>
  <c r="E191" i="5"/>
  <c r="K188" i="5"/>
  <c r="E188" i="5"/>
  <c r="K186" i="5"/>
  <c r="E186" i="5"/>
  <c r="K184" i="5"/>
  <c r="E184" i="5"/>
  <c r="K182" i="5"/>
  <c r="E182" i="5"/>
  <c r="E180" i="5" s="1"/>
  <c r="M180" i="5"/>
  <c r="L180" i="5"/>
  <c r="K178" i="5"/>
  <c r="E178" i="5"/>
  <c r="K176" i="5"/>
  <c r="E176" i="5"/>
  <c r="K173" i="5"/>
  <c r="E173" i="5"/>
  <c r="K170" i="5"/>
  <c r="E170" i="5"/>
  <c r="K168" i="5"/>
  <c r="E168" i="5"/>
  <c r="K166" i="5"/>
  <c r="E166" i="5"/>
  <c r="K163" i="5"/>
  <c r="E163" i="5"/>
  <c r="K161" i="5"/>
  <c r="E161" i="5"/>
  <c r="K159" i="5"/>
  <c r="E159" i="5"/>
  <c r="K157" i="5"/>
  <c r="E157" i="5"/>
  <c r="K155" i="5"/>
  <c r="E155" i="5"/>
  <c r="K152" i="5"/>
  <c r="E152" i="5"/>
  <c r="K150" i="5"/>
  <c r="E150" i="5"/>
  <c r="K148" i="5"/>
  <c r="E148" i="5"/>
  <c r="K145" i="5"/>
  <c r="E145" i="5"/>
  <c r="K143" i="5"/>
  <c r="E143" i="5"/>
  <c r="K141" i="5"/>
  <c r="E141" i="5"/>
  <c r="K139" i="5"/>
  <c r="E139" i="5"/>
  <c r="K137" i="5"/>
  <c r="E137" i="5"/>
  <c r="K130" i="5"/>
  <c r="E130" i="5"/>
  <c r="M128" i="5"/>
  <c r="L128" i="5"/>
  <c r="K64" i="5"/>
  <c r="E64" i="5"/>
  <c r="K45" i="5"/>
  <c r="E45" i="5"/>
  <c r="K42" i="5"/>
  <c r="E42" i="5"/>
  <c r="K33" i="5"/>
  <c r="E33" i="5"/>
  <c r="K29" i="5"/>
  <c r="E29" i="5"/>
  <c r="E27" i="5"/>
  <c r="K21" i="5"/>
  <c r="E21" i="5"/>
  <c r="E4" i="5" s="1"/>
  <c r="K15" i="5"/>
  <c r="K12" i="5"/>
  <c r="E12" i="5"/>
  <c r="K9" i="5"/>
  <c r="E9" i="5"/>
  <c r="E5" i="5"/>
  <c r="M4" i="5"/>
  <c r="L4" i="5"/>
  <c r="L2" i="5" s="1"/>
  <c r="M2" i="5" l="1"/>
  <c r="E208" i="5"/>
  <c r="E128" i="5"/>
  <c r="E2" i="5" s="1"/>
  <c r="E254" i="5"/>
  <c r="E434" i="5"/>
  <c r="M4" i="4" l="1"/>
  <c r="M2" i="4" s="1"/>
  <c r="N4" i="4"/>
  <c r="N2" i="4" s="1"/>
  <c r="E6" i="4"/>
  <c r="L6" i="4"/>
  <c r="E9" i="4"/>
  <c r="E4" i="4" s="1"/>
  <c r="L9" i="4"/>
  <c r="E12" i="4"/>
  <c r="L12" i="4"/>
  <c r="E18" i="4"/>
  <c r="L18" i="4"/>
  <c r="E20" i="4"/>
  <c r="L20" i="4"/>
  <c r="E30" i="4"/>
  <c r="L30" i="4"/>
  <c r="E32" i="4"/>
  <c r="L32" i="4"/>
  <c r="E34" i="4"/>
  <c r="L34" i="4"/>
  <c r="E39" i="4"/>
  <c r="L39" i="4"/>
  <c r="E41" i="4"/>
  <c r="L41" i="4"/>
  <c r="M47" i="4"/>
  <c r="N47" i="4"/>
  <c r="E49" i="4"/>
  <c r="E47" i="4" s="1"/>
  <c r="L49" i="4"/>
  <c r="E52" i="4"/>
  <c r="L52" i="4"/>
  <c r="E55" i="4"/>
  <c r="L55" i="4"/>
  <c r="E58" i="4"/>
  <c r="L58" i="4"/>
  <c r="E61" i="4"/>
  <c r="L61" i="4"/>
  <c r="E65" i="4"/>
  <c r="L65" i="4"/>
  <c r="E68" i="4"/>
  <c r="L68" i="4"/>
  <c r="L71" i="4"/>
  <c r="E74" i="4"/>
  <c r="L74" i="4"/>
  <c r="E77" i="4"/>
  <c r="L77" i="4"/>
  <c r="E82" i="4"/>
  <c r="L82" i="4"/>
  <c r="E85" i="4"/>
  <c r="L85" i="4"/>
  <c r="E90" i="4"/>
  <c r="L90" i="4"/>
  <c r="E93" i="4"/>
  <c r="L93" i="4"/>
  <c r="E97" i="4"/>
  <c r="L97" i="4"/>
  <c r="E104" i="4"/>
  <c r="L104" i="4"/>
  <c r="M106" i="4"/>
  <c r="N106" i="4"/>
  <c r="E108" i="4"/>
  <c r="E106" i="4" s="1"/>
  <c r="L108" i="4"/>
  <c r="E115" i="4"/>
  <c r="L115" i="4"/>
  <c r="E118" i="4"/>
  <c r="L118" i="4"/>
  <c r="E121" i="4"/>
  <c r="L121" i="4"/>
  <c r="E123" i="4"/>
  <c r="L123" i="4"/>
  <c r="E126" i="4"/>
  <c r="L126" i="4"/>
  <c r="E129" i="4"/>
  <c r="L129" i="4"/>
  <c r="E137" i="4"/>
  <c r="L137" i="4"/>
  <c r="E140" i="4"/>
  <c r="L140" i="4"/>
  <c r="E142" i="4"/>
  <c r="L142" i="4"/>
  <c r="E147" i="4"/>
  <c r="L147" i="4"/>
  <c r="E149" i="4"/>
  <c r="L149" i="4"/>
  <c r="E154" i="4"/>
  <c r="L154" i="4"/>
  <c r="E158" i="4"/>
  <c r="L158" i="4"/>
  <c r="E165" i="4"/>
  <c r="L165" i="4"/>
  <c r="E170" i="4"/>
  <c r="L170" i="4"/>
  <c r="E174" i="4"/>
  <c r="L174" i="4"/>
  <c r="M184" i="4"/>
  <c r="N184" i="4"/>
  <c r="E186" i="4"/>
  <c r="E184" i="4" s="1"/>
  <c r="L186" i="4"/>
  <c r="E192" i="4"/>
  <c r="L192" i="4"/>
  <c r="E195" i="4"/>
  <c r="L195" i="4"/>
  <c r="E198" i="4"/>
  <c r="L198" i="4"/>
  <c r="E203" i="4"/>
  <c r="L203" i="4"/>
  <c r="E206" i="4"/>
  <c r="L206" i="4"/>
  <c r="E213" i="4"/>
  <c r="L213" i="4"/>
  <c r="E215" i="4"/>
  <c r="L215" i="4"/>
  <c r="E221" i="4"/>
  <c r="L221" i="4"/>
  <c r="E225" i="4"/>
  <c r="L225" i="4"/>
  <c r="E228" i="4"/>
  <c r="L228" i="4"/>
  <c r="E231" i="4"/>
  <c r="L231" i="4"/>
  <c r="E234" i="4"/>
  <c r="L234" i="4"/>
  <c r="E236" i="4"/>
  <c r="L236" i="4"/>
  <c r="E238" i="4"/>
  <c r="L238" i="4"/>
  <c r="E242" i="4"/>
  <c r="L242" i="4"/>
  <c r="E246" i="4"/>
  <c r="L246" i="4"/>
  <c r="M248" i="4"/>
  <c r="N248" i="4"/>
  <c r="E250" i="4"/>
  <c r="L250" i="4"/>
  <c r="E252" i="4"/>
  <c r="E248" i="4" s="1"/>
  <c r="L252" i="4"/>
  <c r="E254" i="4"/>
  <c r="L254" i="4"/>
  <c r="E266" i="4"/>
  <c r="L266" i="4"/>
  <c r="E268" i="4"/>
  <c r="L268" i="4"/>
  <c r="E270" i="4"/>
  <c r="L270" i="4"/>
  <c r="E277" i="4"/>
  <c r="L277" i="4"/>
  <c r="E279" i="4"/>
  <c r="L279" i="4"/>
  <c r="E283" i="4"/>
  <c r="L283" i="4"/>
  <c r="E289" i="4"/>
  <c r="L289" i="4"/>
  <c r="E297" i="4"/>
  <c r="L297" i="4"/>
  <c r="E302" i="4"/>
  <c r="L302" i="4"/>
  <c r="E310" i="4"/>
  <c r="L310" i="4"/>
  <c r="M313" i="4"/>
  <c r="N313" i="4"/>
  <c r="E315" i="4"/>
  <c r="E313" i="4" s="1"/>
  <c r="L315" i="4"/>
  <c r="E324" i="4"/>
  <c r="L324" i="4"/>
  <c r="E327" i="4"/>
  <c r="L327" i="4"/>
  <c r="E331" i="4"/>
  <c r="L331" i="4"/>
  <c r="E334" i="4"/>
  <c r="L334" i="4"/>
  <c r="E338" i="4"/>
  <c r="E342" i="4"/>
  <c r="E345" i="4"/>
  <c r="E351" i="4"/>
  <c r="E355" i="4"/>
  <c r="L355" i="4"/>
  <c r="E372" i="4"/>
  <c r="L372" i="4"/>
  <c r="E378" i="4"/>
  <c r="L378" i="4"/>
  <c r="M381" i="4"/>
  <c r="N381" i="4"/>
  <c r="L383" i="4"/>
  <c r="E392" i="4"/>
  <c r="E381" i="4" s="1"/>
  <c r="L392" i="4"/>
  <c r="E396" i="4"/>
  <c r="L396" i="4"/>
  <c r="E398" i="4"/>
  <c r="L398" i="4"/>
  <c r="E409" i="4"/>
  <c r="L409" i="4"/>
  <c r="E417" i="4"/>
  <c r="L417" i="4"/>
  <c r="E421" i="4"/>
  <c r="L421" i="4"/>
  <c r="E423" i="4"/>
  <c r="L423" i="4"/>
  <c r="E432" i="4"/>
  <c r="L432" i="4"/>
  <c r="M438" i="4"/>
  <c r="N438" i="4"/>
  <c r="E440" i="4"/>
  <c r="L440" i="4"/>
  <c r="E442" i="4"/>
  <c r="E438" i="4" s="1"/>
  <c r="L442" i="4"/>
  <c r="E447" i="4"/>
  <c r="L447" i="4"/>
  <c r="E451" i="4"/>
  <c r="L451" i="4"/>
  <c r="E462" i="4"/>
  <c r="L462" i="4"/>
  <c r="E466" i="4"/>
  <c r="L466" i="4"/>
  <c r="E470" i="4"/>
  <c r="L470" i="4"/>
  <c r="E476" i="4"/>
  <c r="L476" i="4"/>
  <c r="E478" i="4"/>
  <c r="L478" i="4"/>
  <c r="E481" i="4"/>
  <c r="L481" i="4"/>
  <c r="E489" i="4"/>
  <c r="L489" i="4"/>
  <c r="E491" i="4"/>
  <c r="L491" i="4"/>
  <c r="E493" i="4"/>
  <c r="L493" i="4"/>
  <c r="E496" i="4"/>
  <c r="L496" i="4"/>
  <c r="E501" i="4"/>
  <c r="L501" i="4"/>
  <c r="M505" i="4"/>
  <c r="N505" i="4"/>
  <c r="E507" i="4"/>
  <c r="L507" i="4"/>
  <c r="E512" i="4"/>
  <c r="E505" i="4" s="1"/>
  <c r="L512" i="4"/>
  <c r="E517" i="4"/>
  <c r="L517" i="4"/>
  <c r="E521" i="4"/>
  <c r="L521" i="4"/>
  <c r="E529" i="4"/>
  <c r="L529" i="4"/>
  <c r="E536" i="4"/>
  <c r="L536" i="4"/>
  <c r="E545" i="4"/>
  <c r="L545" i="4"/>
  <c r="E552" i="4"/>
  <c r="L552" i="4"/>
  <c r="E554" i="4"/>
  <c r="L554" i="4"/>
  <c r="E559" i="4"/>
  <c r="L559" i="4"/>
  <c r="E563" i="4"/>
  <c r="L563" i="4"/>
  <c r="E568" i="4"/>
  <c r="L568" i="4"/>
  <c r="E578" i="4"/>
  <c r="L578" i="4"/>
  <c r="M580" i="4"/>
  <c r="N580" i="4"/>
  <c r="E582" i="4"/>
  <c r="L582" i="4"/>
  <c r="E587" i="4"/>
  <c r="L587" i="4"/>
  <c r="E596" i="4"/>
  <c r="L596" i="4"/>
  <c r="E598" i="4"/>
  <c r="L598" i="4"/>
  <c r="E602" i="4"/>
  <c r="L602" i="4"/>
  <c r="E609" i="4"/>
  <c r="L609" i="4"/>
  <c r="E615" i="4"/>
  <c r="E580" i="4" s="1"/>
  <c r="L615" i="4"/>
  <c r="E623" i="4"/>
  <c r="L623" i="4"/>
  <c r="E632" i="4"/>
  <c r="L632" i="4"/>
  <c r="E639" i="4"/>
  <c r="L639" i="4"/>
  <c r="E644" i="4"/>
  <c r="L644" i="4"/>
  <c r="L650" i="4"/>
  <c r="L655" i="4"/>
  <c r="E661" i="4"/>
  <c r="L661" i="4"/>
  <c r="M674" i="4"/>
  <c r="N674" i="4"/>
  <c r="E676" i="4"/>
  <c r="E674" i="4" s="1"/>
  <c r="L676" i="4"/>
  <c r="E687" i="4"/>
  <c r="L687" i="4"/>
  <c r="E689" i="4"/>
  <c r="L689" i="4"/>
  <c r="E693" i="4"/>
  <c r="L693" i="4"/>
  <c r="E699" i="4"/>
  <c r="L699" i="4"/>
  <c r="E701" i="4"/>
  <c r="L701" i="4"/>
  <c r="E705" i="4"/>
  <c r="L705" i="4"/>
  <c r="E710" i="4"/>
  <c r="L710" i="4"/>
  <c r="E716" i="4"/>
  <c r="L716" i="4"/>
  <c r="E720" i="4"/>
  <c r="L720" i="4"/>
  <c r="E2" i="4" l="1"/>
  <c r="L4" i="3" l="1"/>
  <c r="M4" i="3"/>
  <c r="E6" i="3"/>
  <c r="K6" i="3"/>
  <c r="E11" i="3"/>
  <c r="K11" i="3"/>
  <c r="E14" i="3"/>
  <c r="K14" i="3"/>
  <c r="E20" i="3"/>
  <c r="K20" i="3"/>
  <c r="E23" i="3"/>
  <c r="K23" i="3"/>
  <c r="E28" i="3"/>
  <c r="K28" i="3"/>
  <c r="E33" i="3"/>
  <c r="K33" i="3"/>
  <c r="E40" i="3"/>
  <c r="K40" i="3"/>
  <c r="E43" i="3"/>
  <c r="K43" i="3"/>
  <c r="E51" i="3"/>
  <c r="K51" i="3"/>
  <c r="E56" i="3"/>
  <c r="K56" i="3"/>
  <c r="E59" i="3"/>
  <c r="K59" i="3"/>
  <c r="E63" i="3"/>
  <c r="K63" i="3"/>
  <c r="E71" i="3"/>
  <c r="K71" i="3"/>
  <c r="L75" i="3"/>
  <c r="M75" i="3"/>
  <c r="E76" i="3"/>
  <c r="K76" i="3"/>
  <c r="E78" i="3"/>
  <c r="K78" i="3"/>
  <c r="K80" i="3"/>
  <c r="K82" i="3"/>
  <c r="E85" i="3"/>
  <c r="K85" i="3"/>
  <c r="E89" i="3"/>
  <c r="K89" i="3"/>
  <c r="E93" i="3"/>
  <c r="K93" i="3"/>
  <c r="E98" i="3"/>
  <c r="K98" i="3"/>
  <c r="E101" i="3"/>
  <c r="K101" i="3"/>
  <c r="E104" i="3"/>
  <c r="K104" i="3"/>
  <c r="E107" i="3"/>
  <c r="K107" i="3"/>
  <c r="E110" i="3"/>
  <c r="K110" i="3"/>
  <c r="E112" i="3"/>
  <c r="K112" i="3"/>
  <c r="E115" i="3"/>
  <c r="K115" i="3"/>
  <c r="E120" i="3"/>
  <c r="K120" i="3"/>
  <c r="E121" i="3"/>
  <c r="E124" i="3"/>
  <c r="K124" i="3"/>
  <c r="E126" i="3"/>
  <c r="K126" i="3"/>
  <c r="E131" i="3"/>
  <c r="K131" i="3"/>
  <c r="E136" i="3"/>
  <c r="K136" i="3"/>
  <c r="E141" i="3"/>
  <c r="K141" i="3"/>
  <c r="E145" i="3"/>
  <c r="K145" i="3"/>
  <c r="E147" i="3"/>
  <c r="K147" i="3"/>
  <c r="E149" i="3"/>
  <c r="K149" i="3"/>
  <c r="E156" i="3"/>
  <c r="K156" i="3"/>
  <c r="E162" i="3"/>
  <c r="K162" i="3"/>
  <c r="E166" i="3"/>
  <c r="K166" i="3"/>
  <c r="E170" i="3"/>
  <c r="K170" i="3"/>
  <c r="E174" i="3"/>
  <c r="K174" i="3"/>
  <c r="K179" i="3"/>
  <c r="L181" i="3"/>
  <c r="M181" i="3"/>
  <c r="E183" i="3"/>
  <c r="K183" i="3"/>
  <c r="E186" i="3"/>
  <c r="K186" i="3"/>
  <c r="E189" i="3"/>
  <c r="K189" i="3"/>
  <c r="E192" i="3"/>
  <c r="K192" i="3"/>
  <c r="E194" i="3"/>
  <c r="K194" i="3"/>
  <c r="E196" i="3"/>
  <c r="K196" i="3"/>
  <c r="E199" i="3"/>
  <c r="K199" i="3"/>
  <c r="E204" i="3"/>
  <c r="K204" i="3"/>
  <c r="E210" i="3"/>
  <c r="K210" i="3"/>
  <c r="K213" i="3"/>
  <c r="E221" i="3"/>
  <c r="K221" i="3"/>
  <c r="E223" i="3"/>
  <c r="K223" i="3"/>
  <c r="E228" i="3"/>
  <c r="K228" i="3"/>
  <c r="E233" i="3"/>
  <c r="K233" i="3"/>
  <c r="E241" i="3"/>
  <c r="K241" i="3"/>
  <c r="E244" i="3"/>
  <c r="K244" i="3"/>
  <c r="E248" i="3"/>
  <c r="K248" i="3"/>
  <c r="E252" i="3"/>
  <c r="K252" i="3"/>
  <c r="E259" i="3"/>
  <c r="K259" i="3"/>
  <c r="E4" i="3" l="1"/>
  <c r="E181" i="3"/>
  <c r="M2" i="3"/>
  <c r="E75" i="3"/>
  <c r="E2" i="3" s="1"/>
  <c r="L2" i="3"/>
  <c r="L400" i="2" l="1"/>
  <c r="E400" i="2"/>
  <c r="L382" i="2"/>
  <c r="E382" i="2"/>
  <c r="L376" i="2"/>
  <c r="E376" i="2"/>
  <c r="L367" i="2"/>
  <c r="E367" i="2"/>
  <c r="L361" i="2"/>
  <c r="E361" i="2"/>
  <c r="L356" i="2"/>
  <c r="E356" i="2"/>
  <c r="L349" i="2"/>
  <c r="E349" i="2"/>
  <c r="L337" i="2"/>
  <c r="E337" i="2"/>
  <c r="L322" i="2"/>
  <c r="E322" i="2"/>
  <c r="L312" i="2"/>
  <c r="E312" i="2"/>
  <c r="N310" i="2"/>
  <c r="M310" i="2"/>
  <c r="L301" i="2"/>
  <c r="E301" i="2"/>
  <c r="L299" i="2"/>
  <c r="E299" i="2"/>
  <c r="L295" i="2"/>
  <c r="E295" i="2"/>
  <c r="L284" i="2"/>
  <c r="E284" i="2"/>
  <c r="L276" i="2"/>
  <c r="E276" i="2"/>
  <c r="L273" i="2"/>
  <c r="E273" i="2"/>
  <c r="L263" i="2"/>
  <c r="E263" i="2"/>
  <c r="L257" i="2"/>
  <c r="E257" i="2"/>
  <c r="L247" i="2"/>
  <c r="E247" i="2"/>
  <c r="L243" i="2"/>
  <c r="E243" i="2"/>
  <c r="L237" i="2"/>
  <c r="E237" i="2"/>
  <c r="L229" i="2"/>
  <c r="E229" i="2"/>
  <c r="N228" i="2"/>
  <c r="M228" i="2"/>
  <c r="L216" i="2"/>
  <c r="E216" i="2"/>
  <c r="L209" i="2"/>
  <c r="E209" i="2"/>
  <c r="L201" i="2"/>
  <c r="E201" i="2"/>
  <c r="L191" i="2"/>
  <c r="E191" i="2"/>
  <c r="L183" i="2"/>
  <c r="E183" i="2"/>
  <c r="L174" i="2"/>
  <c r="E174" i="2"/>
  <c r="L168" i="2"/>
  <c r="E168" i="2"/>
  <c r="L160" i="2"/>
  <c r="L151" i="2"/>
  <c r="E151" i="2"/>
  <c r="N149" i="2"/>
  <c r="M149" i="2"/>
  <c r="L145" i="2"/>
  <c r="E145" i="2"/>
  <c r="L141" i="2"/>
  <c r="E141" i="2"/>
  <c r="L126" i="2"/>
  <c r="E126" i="2"/>
  <c r="L121" i="2"/>
  <c r="E121" i="2"/>
  <c r="L117" i="2"/>
  <c r="E117" i="2"/>
  <c r="L113" i="2"/>
  <c r="E113" i="2"/>
  <c r="L107" i="2"/>
  <c r="E107" i="2"/>
  <c r="L102" i="2"/>
  <c r="E102" i="2"/>
  <c r="L99" i="2"/>
  <c r="E99" i="2"/>
  <c r="L94" i="2"/>
  <c r="E94" i="2"/>
  <c r="L86" i="2"/>
  <c r="E86" i="2"/>
  <c r="L82" i="2"/>
  <c r="E82" i="2"/>
  <c r="N80" i="2"/>
  <c r="M80" i="2"/>
  <c r="L72" i="2"/>
  <c r="E72" i="2"/>
  <c r="L65" i="2"/>
  <c r="E65" i="2"/>
  <c r="L60" i="2"/>
  <c r="E60" i="2"/>
  <c r="L54" i="2"/>
  <c r="E54" i="2"/>
  <c r="L46" i="2"/>
  <c r="E46" i="2"/>
  <c r="L40" i="2"/>
  <c r="E40" i="2"/>
  <c r="L26" i="2"/>
  <c r="E26" i="2"/>
  <c r="L18" i="2"/>
  <c r="E18" i="2"/>
  <c r="L6" i="2"/>
  <c r="E6" i="2"/>
  <c r="N4" i="2"/>
  <c r="M4" i="2"/>
  <c r="P2" i="2"/>
  <c r="Q2" i="2" s="1"/>
  <c r="E149" i="2" l="1"/>
  <c r="E228" i="2"/>
  <c r="E310" i="2"/>
  <c r="E4" i="2"/>
  <c r="E2" i="2" s="1"/>
  <c r="M2" i="2"/>
  <c r="E80" i="2"/>
  <c r="N2" i="2"/>
</calcChain>
</file>

<file path=xl/comments1.xml><?xml version="1.0" encoding="utf-8"?>
<comments xmlns="http://schemas.openxmlformats.org/spreadsheetml/2006/main">
  <authors>
    <author>Author</author>
  </authors>
  <commentList>
    <comment ref="H81" authorId="0" shapeId="0">
      <text>
        <r>
          <rPr>
            <b/>
            <sz val="8"/>
            <color indexed="81"/>
            <rFont val="Tahoma"/>
            <family val="2"/>
            <charset val="204"/>
          </rPr>
          <t>Author:</t>
        </r>
        <r>
          <rPr>
            <sz val="8"/>
            <color indexed="81"/>
            <rFont val="Tahoma"/>
            <family val="2"/>
            <charset val="204"/>
          </rPr>
          <t xml:space="preserve">
ახ.ამბ (ჩოლოქის დასახლ, ხულოს ქუჩა)</t>
        </r>
      </text>
    </comment>
  </commentList>
</comments>
</file>

<file path=xl/comments2.xml><?xml version="1.0" encoding="utf-8"?>
<comments xmlns="http://schemas.openxmlformats.org/spreadsheetml/2006/main">
  <authors>
    <author>Author</author>
  </authors>
  <commentList>
    <comment ref="K336" authorId="0" shapeId="0">
      <text>
        <r>
          <rPr>
            <b/>
            <sz val="9"/>
            <color indexed="81"/>
            <rFont val="Tahoma"/>
            <family val="2"/>
            <charset val="204"/>
          </rPr>
          <t>Author:</t>
        </r>
        <r>
          <rPr>
            <sz val="9"/>
            <color indexed="81"/>
            <rFont val="Tahoma"/>
            <family val="2"/>
            <charset val="204"/>
          </rPr>
          <t xml:space="preserve">
გადატანილია ქორეთის თემში</t>
        </r>
      </text>
    </comment>
    <comment ref="D344" authorId="0" shapeId="0">
      <text>
        <r>
          <rPr>
            <b/>
            <sz val="9"/>
            <color indexed="81"/>
            <rFont val="Tahoma"/>
            <family val="2"/>
            <charset val="204"/>
          </rPr>
          <t>Author:</t>
        </r>
        <r>
          <rPr>
            <sz val="9"/>
            <color indexed="81"/>
            <rFont val="Tahoma"/>
            <family val="2"/>
            <charset val="204"/>
          </rPr>
          <t xml:space="preserve">
გადმოტანილია საირხედან</t>
        </r>
      </text>
    </comment>
  </commentList>
</comments>
</file>

<file path=xl/comments3.xml><?xml version="1.0" encoding="utf-8"?>
<comments xmlns="http://schemas.openxmlformats.org/spreadsheetml/2006/main">
  <authors>
    <author>Author</author>
  </authors>
  <commentList>
    <comment ref="C201" authorId="0" shapeId="0">
      <text>
        <r>
          <rPr>
            <b/>
            <sz val="8"/>
            <color indexed="81"/>
            <rFont val="Tahoma"/>
            <family val="2"/>
            <charset val="204"/>
          </rPr>
          <t>Author:</t>
        </r>
        <r>
          <rPr>
            <sz val="8"/>
            <color indexed="81"/>
            <rFont val="Tahoma"/>
            <family val="2"/>
            <charset val="204"/>
          </rPr>
          <t xml:space="preserve">
ყოფ. ჯაფარიძე</t>
        </r>
      </text>
    </comment>
    <comment ref="C205" authorId="0" shapeId="0">
      <text>
        <r>
          <rPr>
            <b/>
            <sz val="8"/>
            <color indexed="81"/>
            <rFont val="Tahoma"/>
            <family val="2"/>
            <charset val="204"/>
          </rPr>
          <t>Author:</t>
        </r>
        <r>
          <rPr>
            <sz val="8"/>
            <color indexed="81"/>
            <rFont val="Tahoma"/>
            <family val="2"/>
            <charset val="204"/>
          </rPr>
          <t xml:space="preserve">
ყოფ. წითელწყარო</t>
        </r>
      </text>
    </comment>
    <comment ref="D206" authorId="0" shapeId="0">
      <text>
        <r>
          <rPr>
            <b/>
            <sz val="8"/>
            <color indexed="81"/>
            <rFont val="Tahoma"/>
            <family val="2"/>
            <charset val="204"/>
          </rPr>
          <t>Author:</t>
        </r>
        <r>
          <rPr>
            <sz val="8"/>
            <color indexed="81"/>
            <rFont val="Tahoma"/>
            <family val="2"/>
            <charset val="204"/>
          </rPr>
          <t xml:space="preserve">
ყოფ. წითელწყარო</t>
        </r>
      </text>
    </comment>
    <comment ref="D207" authorId="0" shapeId="0">
      <text>
        <r>
          <rPr>
            <b/>
            <sz val="8"/>
            <color indexed="81"/>
            <rFont val="Tahoma"/>
            <family val="2"/>
            <charset val="204"/>
          </rPr>
          <t>Author:</t>
        </r>
        <r>
          <rPr>
            <sz val="8"/>
            <color indexed="81"/>
            <rFont val="Tahoma"/>
            <family val="2"/>
            <charset val="204"/>
          </rPr>
          <t xml:space="preserve">
 ყოფ. ლენინოვკა</t>
        </r>
      </text>
    </comment>
    <comment ref="D324" authorId="0" shapeId="0">
      <text>
        <r>
          <rPr>
            <b/>
            <sz val="8"/>
            <color indexed="81"/>
            <rFont val="Tahoma"/>
            <family val="2"/>
            <charset val="204"/>
          </rPr>
          <t>Author:</t>
        </r>
        <r>
          <rPr>
            <sz val="8"/>
            <color indexed="81"/>
            <rFont val="Tahoma"/>
            <family val="2"/>
            <charset val="204"/>
          </rPr>
          <t xml:space="preserve">
ყოფ.სვობოდნოე</t>
        </r>
      </text>
    </comment>
    <comment ref="C366" authorId="0" shapeId="0">
      <text>
        <r>
          <rPr>
            <b/>
            <sz val="8"/>
            <color indexed="81"/>
            <rFont val="Tahoma"/>
            <family val="2"/>
            <charset val="204"/>
          </rPr>
          <t>Author:</t>
        </r>
        <r>
          <rPr>
            <sz val="8"/>
            <color indexed="81"/>
            <rFont val="Tahoma"/>
            <family val="2"/>
            <charset val="204"/>
          </rPr>
          <t xml:space="preserve">
 ყოფ. კრასნაგორკა</t>
        </r>
      </text>
    </comment>
    <comment ref="C380" authorId="0" shapeId="0">
      <text>
        <r>
          <rPr>
            <b/>
            <sz val="9"/>
            <color indexed="81"/>
            <rFont val="Tahoma"/>
            <family val="2"/>
            <charset val="204"/>
          </rPr>
          <t>Author:</t>
        </r>
        <r>
          <rPr>
            <sz val="9"/>
            <color indexed="81"/>
            <rFont val="Tahoma"/>
            <family val="2"/>
            <charset val="204"/>
          </rPr>
          <t xml:space="preserve">
ყოფილი ბოგდანოვკა</t>
        </r>
      </text>
    </comment>
    <comment ref="D441" authorId="0" shapeId="0">
      <text>
        <r>
          <rPr>
            <b/>
            <sz val="8"/>
            <color indexed="81"/>
            <rFont val="Tahoma"/>
            <family val="2"/>
            <charset val="204"/>
          </rPr>
          <t>Author:</t>
        </r>
        <r>
          <rPr>
            <sz val="8"/>
            <color indexed="81"/>
            <rFont val="Tahoma"/>
            <family val="2"/>
            <charset val="204"/>
          </rPr>
          <t xml:space="preserve">
ყოფ. სარუსო</t>
        </r>
      </text>
    </comment>
  </commentList>
</comments>
</file>

<file path=xl/comments4.xml><?xml version="1.0" encoding="utf-8"?>
<comments xmlns="http://schemas.openxmlformats.org/spreadsheetml/2006/main">
  <authors>
    <author>Author</author>
  </authors>
  <commentList>
    <comment ref="J427" authorId="0" shapeId="0">
      <text>
        <r>
          <rPr>
            <b/>
            <sz val="8"/>
            <color indexed="81"/>
            <rFont val="Tahoma"/>
            <family val="2"/>
            <charset val="204"/>
          </rPr>
          <t>Author:</t>
        </r>
        <r>
          <rPr>
            <sz val="8"/>
            <color indexed="81"/>
            <rFont val="Tahoma"/>
            <family val="2"/>
            <charset val="204"/>
          </rPr>
          <t xml:space="preserve">
გადატანილია საგურამოს თემში</t>
        </r>
      </text>
    </comment>
    <comment ref="J433" authorId="0" shapeId="0">
      <text>
        <r>
          <rPr>
            <b/>
            <sz val="8"/>
            <color indexed="81"/>
            <rFont val="Tahoma"/>
            <family val="2"/>
            <charset val="204"/>
          </rPr>
          <t>Author:</t>
        </r>
        <r>
          <rPr>
            <sz val="8"/>
            <color indexed="81"/>
            <rFont val="Tahoma"/>
            <family val="2"/>
            <charset val="204"/>
          </rPr>
          <t xml:space="preserve">
გადატანილია საგურამოს თემში</t>
        </r>
      </text>
    </comment>
    <comment ref="G493" authorId="0" shapeId="0">
      <text>
        <r>
          <rPr>
            <b/>
            <sz val="8"/>
            <color indexed="81"/>
            <rFont val="Tahoma"/>
            <family val="2"/>
            <charset val="204"/>
          </rPr>
          <t>Author:</t>
        </r>
        <r>
          <rPr>
            <sz val="8"/>
            <color indexed="81"/>
            <rFont val="Tahoma"/>
            <family val="2"/>
            <charset val="204"/>
          </rPr>
          <t xml:space="preserve">
ახ.ამბ. - წეროვანის დევნ.დასახ. სპეც</t>
        </r>
      </text>
    </comment>
    <comment ref="G498" authorId="0" shapeId="0">
      <text>
        <r>
          <rPr>
            <b/>
            <sz val="8"/>
            <color indexed="81"/>
            <rFont val="Tahoma"/>
            <family val="2"/>
            <charset val="204"/>
          </rPr>
          <t>Author:</t>
        </r>
        <r>
          <rPr>
            <sz val="8"/>
            <color indexed="81"/>
            <rFont val="Tahoma"/>
            <family val="2"/>
            <charset val="204"/>
          </rPr>
          <t xml:space="preserve">
ახ.ამბ - ახალგორი</t>
        </r>
      </text>
    </comment>
  </commentList>
</comments>
</file>

<file path=xl/comments5.xml><?xml version="1.0" encoding="utf-8"?>
<comments xmlns="http://schemas.openxmlformats.org/spreadsheetml/2006/main">
  <authors>
    <author>Author</author>
  </authors>
  <commentList>
    <comment ref="G16" authorId="0" shapeId="0">
      <text>
        <r>
          <rPr>
            <b/>
            <sz val="8"/>
            <color indexed="81"/>
            <rFont val="Tahoma"/>
            <family val="2"/>
            <charset val="204"/>
          </rPr>
          <t>Author:</t>
        </r>
        <r>
          <rPr>
            <sz val="8"/>
            <color indexed="81"/>
            <rFont val="Tahoma"/>
            <family val="2"/>
            <charset val="204"/>
          </rPr>
          <t xml:space="preserve">
ახ.ამბ (რანჩპარი)</t>
        </r>
      </text>
    </comment>
  </commentList>
</comments>
</file>

<file path=xl/sharedStrings.xml><?xml version="1.0" encoding="utf-8"?>
<sst xmlns="http://schemas.openxmlformats.org/spreadsheetml/2006/main" count="25309" uniqueCount="4113">
  <si>
    <t>რეგიონი</t>
  </si>
  <si>
    <t>მუნიციპალიტეტი</t>
  </si>
  <si>
    <t>ადმინისტრაციული ერთეული (მუნიციპალიტეტის რეესტრი)</t>
  </si>
  <si>
    <t>სოფელი (მუნიციპალიტეტის რეესტრი)</t>
  </si>
  <si>
    <t>მოსახლეობის რიცხოვნობა (2015)</t>
  </si>
  <si>
    <t>მოსახლეობის რიცხოვნობა</t>
  </si>
  <si>
    <t>მაღ/მთა</t>
  </si>
  <si>
    <t>ახალი ამბულატორია √ / ამბულატორია</t>
  </si>
  <si>
    <t>ადმინისტრაციული ერთეული</t>
  </si>
  <si>
    <t>სოფელი</t>
  </si>
  <si>
    <t>მოსახლეობის რიცხოვნობა (2002)</t>
  </si>
  <si>
    <t>ექიმი (ბრძანებით)</t>
  </si>
  <si>
    <t>ექთანი (ბრძანებით)</t>
  </si>
  <si>
    <t>მოთხოვნა</t>
  </si>
  <si>
    <t>აჭარის ავტონომიური რესპუბლიკა</t>
  </si>
  <si>
    <t>ქ. ბათუმი</t>
  </si>
  <si>
    <t>ქედა</t>
  </si>
  <si>
    <t>დაბა ქედა</t>
  </si>
  <si>
    <t>√</t>
  </si>
  <si>
    <t>არსენაული</t>
  </si>
  <si>
    <t>აქუცა</t>
  </si>
  <si>
    <t>გულები</t>
  </si>
  <si>
    <t>ზენდიდი</t>
  </si>
  <si>
    <t>კორომხეთი</t>
  </si>
  <si>
    <t>ორცვა</t>
  </si>
  <si>
    <t>შევაბური</t>
  </si>
  <si>
    <t>ცხემნა</t>
  </si>
  <si>
    <t>ძენწმანი</t>
  </si>
  <si>
    <t>ხუნკუდა</t>
  </si>
  <si>
    <t>დანდალო</t>
  </si>
  <si>
    <t>ბალაძეები</t>
  </si>
  <si>
    <t>გოგიაშვილები</t>
  </si>
  <si>
    <t>მოსიაშვილები</t>
  </si>
  <si>
    <t>ტაკიძეები</t>
  </si>
  <si>
    <t>ხარაულა</t>
  </si>
  <si>
    <t>ჯალაბაშვილები</t>
  </si>
  <si>
    <t>მახუნცეთი</t>
  </si>
  <si>
    <t>დოლოგანი</t>
  </si>
  <si>
    <t>ჭალახმელა</t>
  </si>
  <si>
    <t>ჭინკაძეები</t>
  </si>
  <si>
    <t>ქვედა მახუნცეთი</t>
  </si>
  <si>
    <t>ზედა ბზუბზუ</t>
  </si>
  <si>
    <t>ზედა მახუნცეთი</t>
  </si>
  <si>
    <t>ზუნდაგა</t>
  </si>
  <si>
    <t>ქვედა ბზუბზუ</t>
  </si>
  <si>
    <t>ქოსოფელი</t>
  </si>
  <si>
    <t>მილისი</t>
  </si>
  <si>
    <t>ნამლისევი</t>
  </si>
  <si>
    <t>უჩხითი</t>
  </si>
  <si>
    <t>დოხოძეები</t>
  </si>
  <si>
    <t>ზვარე</t>
  </si>
  <si>
    <t>ვაიო</t>
  </si>
  <si>
    <t>ზესოფელი</t>
  </si>
  <si>
    <t>კვაშტა</t>
  </si>
  <si>
    <t>სირაბიძეები</t>
  </si>
  <si>
    <t>მერისი</t>
  </si>
  <si>
    <t>გარეტყე</t>
  </si>
  <si>
    <t>გუნდაური</t>
  </si>
  <si>
    <t>ინაშარიძეები</t>
  </si>
  <si>
    <t>ნამონასტრევი</t>
  </si>
  <si>
    <t>სილიბაური</t>
  </si>
  <si>
    <t>სიხალიძეები</t>
  </si>
  <si>
    <t>ოქტომბერი</t>
  </si>
  <si>
    <t>აგოთა</t>
  </si>
  <si>
    <t>გოგინიძეები</t>
  </si>
  <si>
    <t>კუჭულა</t>
  </si>
  <si>
    <t>მეძიბნა</t>
  </si>
  <si>
    <t>პირველი მაისი</t>
  </si>
  <si>
    <t xml:space="preserve">პირველი მაისი </t>
  </si>
  <si>
    <t>ზედა აგარა</t>
  </si>
  <si>
    <t>აგარა</t>
  </si>
  <si>
    <t>კოლოტაური</t>
  </si>
  <si>
    <t>ქვედა აგარა</t>
  </si>
  <si>
    <t>ცხმორისი</t>
  </si>
  <si>
    <t>ახო</t>
  </si>
  <si>
    <t>გეგელიძეები</t>
  </si>
  <si>
    <t>გობრონეთი</t>
  </si>
  <si>
    <t>კოკოტაური</t>
  </si>
  <si>
    <t>ჩეტკიძეები</t>
  </si>
  <si>
    <t>წონიარისი</t>
  </si>
  <si>
    <t>აბუქეთა</t>
  </si>
  <si>
    <t>ვარჯანისი</t>
  </si>
  <si>
    <t>კანტაური</t>
  </si>
  <si>
    <t>ტიბეთა-კანტაური</t>
  </si>
  <si>
    <t>ტიბეთა</t>
  </si>
  <si>
    <t>ქობულეთი</t>
  </si>
  <si>
    <t>ქ. ქობულეთი</t>
  </si>
  <si>
    <t>ახ.ამბ</t>
  </si>
  <si>
    <t>ოჩხამური</t>
  </si>
  <si>
    <t>დაბა ოჩხამური</t>
  </si>
  <si>
    <t>ცეცხლაური</t>
  </si>
  <si>
    <t>ჯიხანჯური</t>
  </si>
  <si>
    <t>დაბა ჩაქვი / საჩინო / ჩაისუბანი</t>
  </si>
  <si>
    <t>ჩაქვი</t>
  </si>
  <si>
    <t>დაბა ჩაქვი</t>
  </si>
  <si>
    <t>ბუკნარი</t>
  </si>
  <si>
    <t>სახალვაშო</t>
  </si>
  <si>
    <t>საჩინო</t>
  </si>
  <si>
    <t>ზედა აჭყვა</t>
  </si>
  <si>
    <t>ქვედა აჭყვა</t>
  </si>
  <si>
    <t>ჩაისუბანი</t>
  </si>
  <si>
    <t>მუხაესტატე / წყავროკა / ალამბარი</t>
  </si>
  <si>
    <t>მუხაესტატე / ალამბარი</t>
  </si>
  <si>
    <t>მუხაესტატე</t>
  </si>
  <si>
    <t>წყავროკა</t>
  </si>
  <si>
    <t>ალამბარი</t>
  </si>
  <si>
    <t>ზედა კონდიდი</t>
  </si>
  <si>
    <t>აჭყვისთავი / ზენითი</t>
  </si>
  <si>
    <t>აჭყვისთავი</t>
  </si>
  <si>
    <t>ზენითი</t>
  </si>
  <si>
    <t>ბობოყვათი / დაგვა</t>
  </si>
  <si>
    <t>ბობოყვათი</t>
  </si>
  <si>
    <t>ქვედა დაგვა</t>
  </si>
  <si>
    <t>დაგვა</t>
  </si>
  <si>
    <t>ზედა დაგვა</t>
  </si>
  <si>
    <t>ხუცუბანი / გვარა</t>
  </si>
  <si>
    <t>ხუცუბანი</t>
  </si>
  <si>
    <t>ნაკაიძეები</t>
  </si>
  <si>
    <t>ქვედა სამება</t>
  </si>
  <si>
    <t>გვარა</t>
  </si>
  <si>
    <t>ქვედა კონდიდი</t>
  </si>
  <si>
    <t>კვირიკე</t>
  </si>
  <si>
    <t>ზედა კვირიკე</t>
  </si>
  <si>
    <t>ქვედა კვირიკე</t>
  </si>
  <si>
    <t>ლეღვა</t>
  </si>
  <si>
    <t>სკურა</t>
  </si>
  <si>
    <t>ცხრაფონა</t>
  </si>
  <si>
    <t>ქაქუთი</t>
  </si>
  <si>
    <t>აჭი</t>
  </si>
  <si>
    <t>გოგმაჩაური</t>
  </si>
  <si>
    <t>ნაცხავატევი</t>
  </si>
  <si>
    <t>ქობულეთი / ჭახათი</t>
  </si>
  <si>
    <t>1 გუნდის დამატება</t>
  </si>
  <si>
    <t>ზედა სამება</t>
  </si>
  <si>
    <t>კოხი</t>
  </si>
  <si>
    <t>ჭახათი</t>
  </si>
  <si>
    <t>დიდვაკე</t>
  </si>
  <si>
    <t>...</t>
  </si>
  <si>
    <t>ვარჯანაული</t>
  </si>
  <si>
    <t>კაკუჩა</t>
  </si>
  <si>
    <t>კეჭიეთი</t>
  </si>
  <si>
    <t>კეკიეთი</t>
  </si>
  <si>
    <t>კობალაური</t>
  </si>
  <si>
    <t>ოხტომი</t>
  </si>
  <si>
    <t>ტყემაკარავი</t>
  </si>
  <si>
    <t>ხინო</t>
  </si>
  <si>
    <t>ცხემვანი</t>
  </si>
  <si>
    <t>ნათაბიარი</t>
  </si>
  <si>
    <t>ციხისძირი</t>
  </si>
  <si>
    <t>სტალინის უბანი</t>
  </si>
  <si>
    <t>ციხისძირის მეურნეობა, განახლება</t>
  </si>
  <si>
    <t>შუაღელე</t>
  </si>
  <si>
    <t>ხალა</t>
  </si>
  <si>
    <t>გორგაძეები</t>
  </si>
  <si>
    <t>ჩაქვისთავი</t>
  </si>
  <si>
    <t>შუახევი</t>
  </si>
  <si>
    <t>დაბა შუახევი</t>
  </si>
  <si>
    <t>დაბა შუახევში 1 გუნდის დამატება, სამოქმედო ტერიტორიაზე სოფელ ნენიის უბნის მიერთება</t>
  </si>
  <si>
    <t>ბესელაშვილები</t>
  </si>
  <si>
    <t>დაბაძველი</t>
  </si>
  <si>
    <t>თერნალი</t>
  </si>
  <si>
    <t>კლდისუბანი</t>
  </si>
  <si>
    <t>ოქროპილაური</t>
  </si>
  <si>
    <t>სხეფი</t>
  </si>
  <si>
    <t>ჩანჩხალო</t>
  </si>
  <si>
    <t>ბარათაული</t>
  </si>
  <si>
    <t>გომარდული</t>
  </si>
  <si>
    <t>ვანი</t>
  </si>
  <si>
    <t>ზემოხევი</t>
  </si>
  <si>
    <t>ზემო ხევი</t>
  </si>
  <si>
    <t>ცენტერაძეები</t>
  </si>
  <si>
    <t>წანკალაური</t>
  </si>
  <si>
    <t>ჯვარი</t>
  </si>
  <si>
    <t>დღვანი</t>
  </si>
  <si>
    <t>გოგინაური</t>
  </si>
  <si>
    <t>კვიახიძეები</t>
  </si>
  <si>
    <t>ლომანაური</t>
  </si>
  <si>
    <t>ქიძინიძეები</t>
  </si>
  <si>
    <t>ზამლეთი</t>
  </si>
  <si>
    <t>ბუთურაული</t>
  </si>
  <si>
    <t>მომწვარი</t>
  </si>
  <si>
    <t>მჭედლური</t>
  </si>
  <si>
    <t>ნენია</t>
  </si>
  <si>
    <t>ნიგაზეული</t>
  </si>
  <si>
    <t>ფოთელაური</t>
  </si>
  <si>
    <t>ფურტიო</t>
  </si>
  <si>
    <t>ოლადაური</t>
  </si>
  <si>
    <t>ოლადაურის უბანი გაიყოს, დაემატოს 1 გუნდი და მიემაგროს სოფლები - გორი, პაპოშვილები(დისლოკაციის სახელი), მახალაკიძეები, ჯუმუშაური,</t>
  </si>
  <si>
    <t>გორი</t>
  </si>
  <si>
    <t>კარაპეტი</t>
  </si>
  <si>
    <t>მაწყვალთა</t>
  </si>
  <si>
    <t>მახალაკიძეები</t>
  </si>
  <si>
    <t>პაპოშვილები</t>
  </si>
  <si>
    <t>ჯუმუშაური</t>
  </si>
  <si>
    <t>უჩამბა</t>
  </si>
  <si>
    <t>კვირიაული</t>
  </si>
  <si>
    <t>გოგაძეები</t>
  </si>
  <si>
    <t>ლაკლაკეთი</t>
  </si>
  <si>
    <t>მოფრინეთი</t>
  </si>
  <si>
    <t>სამოლეთი</t>
  </si>
  <si>
    <t>ტბეთი</t>
  </si>
  <si>
    <t>ცინარეთი</t>
  </si>
  <si>
    <t>წაბლანა</t>
  </si>
  <si>
    <t>ჯაბნიძეები</t>
  </si>
  <si>
    <t>შუბანი</t>
  </si>
  <si>
    <t>დარჩიძეები</t>
  </si>
  <si>
    <t>იაკობაური</t>
  </si>
  <si>
    <t>კობალთა</t>
  </si>
  <si>
    <t>ტომაშეთი</t>
  </si>
  <si>
    <t>ქუთაური</t>
  </si>
  <si>
    <t>წელათი</t>
  </si>
  <si>
    <t>წყალსაყარი</t>
  </si>
  <si>
    <t>ჟანივრი</t>
  </si>
  <si>
    <t>ბრილი</t>
  </si>
  <si>
    <t>ინწკირვეთი</t>
  </si>
  <si>
    <t>ნაღვარევი</t>
  </si>
  <si>
    <t>ფოთარო</t>
  </si>
  <si>
    <t>ხაბელაშვილები</t>
  </si>
  <si>
    <t>ჭვანა</t>
  </si>
  <si>
    <t>1 გუნდის დამატება, სამოქმედო ტერიტორიაზე სოფელ ბრილის მიერთება</t>
  </si>
  <si>
    <t>ცეკვა</t>
  </si>
  <si>
    <t>ცხემლისი</t>
  </si>
  <si>
    <t>წყაროთა</t>
  </si>
  <si>
    <t>ჭალა</t>
  </si>
  <si>
    <t>ხიჭაური</t>
  </si>
  <si>
    <t>ახალდაბა</t>
  </si>
  <si>
    <t>ზედა ყანა</t>
  </si>
  <si>
    <t>ცივაძეები</t>
  </si>
  <si>
    <t>ხელვაჩაური</t>
  </si>
  <si>
    <t>აჭარისწყალი</t>
  </si>
  <si>
    <t>მაღლაკონი</t>
  </si>
  <si>
    <t>კაპნისთავი</t>
  </si>
  <si>
    <t>კიბე</t>
  </si>
  <si>
    <t>მაჭახლისპირი</t>
  </si>
  <si>
    <t>მირვეთი</t>
  </si>
  <si>
    <t>ხერთვისი</t>
  </si>
  <si>
    <t>ახალშენი</t>
  </si>
  <si>
    <t>განახლება</t>
  </si>
  <si>
    <t>ზედა ახალშენი</t>
  </si>
  <si>
    <t>ხეღრუ</t>
  </si>
  <si>
    <t>ხეღრუ (ხეყრუ)</t>
  </si>
  <si>
    <t>ზედა განახლება</t>
  </si>
  <si>
    <t>ორთაბათუმი / ახალშენი</t>
  </si>
  <si>
    <t xml:space="preserve">ახალშენის ცენტრი </t>
  </si>
  <si>
    <t>სამება</t>
  </si>
  <si>
    <t>ორთაბათუმი</t>
  </si>
  <si>
    <t>წინსვლა</t>
  </si>
  <si>
    <t>მასაურა</t>
  </si>
  <si>
    <t>ყოროლისთავი</t>
  </si>
  <si>
    <t>კაპრეშუმი</t>
  </si>
  <si>
    <t>სალიბაური</t>
  </si>
  <si>
    <t>ქვედა სალიბაური</t>
  </si>
  <si>
    <t>ჩელტა</t>
  </si>
  <si>
    <t>ფერია</t>
  </si>
  <si>
    <t>ურეხი</t>
  </si>
  <si>
    <t>ახალშენის მეურნეობა</t>
  </si>
  <si>
    <t>ახალშენის მეურნეობის დასახლება</t>
  </si>
  <si>
    <t>მნათობი</t>
  </si>
  <si>
    <t>თხილნარი / ჭარნალი</t>
  </si>
  <si>
    <t>თხილნარი</t>
  </si>
  <si>
    <t>ომბოლო</t>
  </si>
  <si>
    <t>ზედა თხილნარი</t>
  </si>
  <si>
    <t>მურვანეთი</t>
  </si>
  <si>
    <t>მახო</t>
  </si>
  <si>
    <t>სიმონეთი</t>
  </si>
  <si>
    <t>ჭარნალი</t>
  </si>
  <si>
    <t>ზედა ჭარნალი</t>
  </si>
  <si>
    <t>გონიო</t>
  </si>
  <si>
    <t>ავგია</t>
  </si>
  <si>
    <t>ახალსოფელი</t>
  </si>
  <si>
    <t>კირნათი</t>
  </si>
  <si>
    <t>კობალეთი</t>
  </si>
  <si>
    <t>ზედა კირნათი</t>
  </si>
  <si>
    <t>შუშანეთი</t>
  </si>
  <si>
    <t>მარადიდი</t>
  </si>
  <si>
    <t>ძაბლავეთი</t>
  </si>
  <si>
    <t>მაჭახელა</t>
  </si>
  <si>
    <t>აჭარისაღმართი</t>
  </si>
  <si>
    <t>აჭარის აღმართი</t>
  </si>
  <si>
    <t>სკურდიდი</t>
  </si>
  <si>
    <t>ცხემლარა</t>
  </si>
  <si>
    <t>ზედა ჩხუტუნეთი</t>
  </si>
  <si>
    <t>ქვედა ჩხუტუნეთი</t>
  </si>
  <si>
    <t>სინდიეთი</t>
  </si>
  <si>
    <t>სინდირთი</t>
  </si>
  <si>
    <t>ქედქედი</t>
  </si>
  <si>
    <t>ქვედა ქოქოლეთი</t>
  </si>
  <si>
    <t>ქოქოლეთი</t>
  </si>
  <si>
    <t>ჩიქუნეთი</t>
  </si>
  <si>
    <t>მახინჯაური</t>
  </si>
  <si>
    <t>დაბა მახინჯაური</t>
  </si>
  <si>
    <t>განთიადი</t>
  </si>
  <si>
    <t>შუა მახინჯაური</t>
  </si>
  <si>
    <t xml:space="preserve">სარფი </t>
  </si>
  <si>
    <t>სარფი</t>
  </si>
  <si>
    <t>შარაბიძეები</t>
  </si>
  <si>
    <t>მახვილაური</t>
  </si>
  <si>
    <t>ერგე</t>
  </si>
  <si>
    <t>ზედა ერგე</t>
  </si>
  <si>
    <t>ზანაქიძეები</t>
  </si>
  <si>
    <t>ზემო ჯოჭო</t>
  </si>
  <si>
    <t>ქვემო ჯოჭო</t>
  </si>
  <si>
    <t>ხულო</t>
  </si>
  <si>
    <t>დაბა ხულო</t>
  </si>
  <si>
    <t>აგარა / საციხური / დიდაჭარა</t>
  </si>
  <si>
    <t xml:space="preserve">აგარა  </t>
  </si>
  <si>
    <t>დიდაჭარა</t>
  </si>
  <si>
    <t>ბოღაური</t>
  </si>
  <si>
    <t xml:space="preserve">ირემაძეები </t>
  </si>
  <si>
    <t>გობაძეები</t>
  </si>
  <si>
    <t>საციხური</t>
  </si>
  <si>
    <t>ექიმის დამატება</t>
  </si>
  <si>
    <t>გელაურა</t>
  </si>
  <si>
    <t>გელაური (გელაურა)</t>
  </si>
  <si>
    <t>პანტნარი</t>
  </si>
  <si>
    <t>დეკანაშვილები</t>
  </si>
  <si>
    <t>გოდგაძეები</t>
  </si>
  <si>
    <t>გუდასახო</t>
  </si>
  <si>
    <t>დიაკონიძეები</t>
  </si>
  <si>
    <t>დუაძეები</t>
  </si>
  <si>
    <t>ელელიძეები</t>
  </si>
  <si>
    <t>კურცხალი</t>
  </si>
  <si>
    <r>
      <t>ოქრ</t>
    </r>
    <r>
      <rPr>
        <b/>
        <sz val="9"/>
        <rFont val="Sylfaen"/>
        <family val="1"/>
        <charset val="204"/>
      </rPr>
      <t>უ</t>
    </r>
    <r>
      <rPr>
        <sz val="9"/>
        <rFont val="Sylfaen"/>
        <family val="1"/>
        <charset val="204"/>
      </rPr>
      <t>აშვილები</t>
    </r>
  </si>
  <si>
    <t>ოქროაშვილები (ოქრუაშვილები)</t>
  </si>
  <si>
    <t>უჩხო</t>
  </si>
  <si>
    <t>ქედლები</t>
  </si>
  <si>
    <t>ძირკვაძეები</t>
  </si>
  <si>
    <t>ზედა დეკანაშვილები</t>
  </si>
  <si>
    <t>თხილაძირი</t>
  </si>
  <si>
    <t>დიოკნისი</t>
  </si>
  <si>
    <t>ბეღლეთი</t>
  </si>
  <si>
    <t>გელაძეები</t>
  </si>
  <si>
    <t>იაკობიძეები</t>
  </si>
  <si>
    <t>იაკობაძეები</t>
  </si>
  <si>
    <t>კორტოხი</t>
  </si>
  <si>
    <t>მანიაკეთი</t>
  </si>
  <si>
    <t>პაქსაძეები</t>
  </si>
  <si>
    <t>ტაბახმელა</t>
  </si>
  <si>
    <t>ღორჯომელაძეები</t>
  </si>
  <si>
    <t>ღურტა</t>
  </si>
  <si>
    <t>ჯვარიქეთი</t>
  </si>
  <si>
    <t>ვაშლოვანი</t>
  </si>
  <si>
    <t>ქვემო ვაშლოვანი</t>
  </si>
  <si>
    <t>ზემო ვაშლოვანი</t>
  </si>
  <si>
    <t>თაგო</t>
  </si>
  <si>
    <t>სხანდარა</t>
  </si>
  <si>
    <t>შურმული</t>
  </si>
  <si>
    <t>ჩაო</t>
  </si>
  <si>
    <t>თხილვანა</t>
  </si>
  <si>
    <t>ზედა თხილვანა</t>
  </si>
  <si>
    <t>ბაკო</t>
  </si>
  <si>
    <t>მთისუბანი</t>
  </si>
  <si>
    <t>მთის უბანი (მთისუბანი)</t>
  </si>
  <si>
    <t>ქვედა თხილვანა</t>
  </si>
  <si>
    <t>რიყეთი</t>
  </si>
  <si>
    <t>ბოძაური</t>
  </si>
  <si>
    <t>დანისპარაული</t>
  </si>
  <si>
    <t>შუასოფელი</t>
  </si>
  <si>
    <t>დიდი რიყეთი</t>
  </si>
  <si>
    <t>სხალთა</t>
  </si>
  <si>
    <t>ყინჩაური</t>
  </si>
  <si>
    <t>გურძაული</t>
  </si>
  <si>
    <t>კვატია</t>
  </si>
  <si>
    <t>ფაჩხა</t>
  </si>
  <si>
    <t>ძმაგულა</t>
  </si>
  <si>
    <t>წაბლიანი (ყიშლა)</t>
  </si>
  <si>
    <t>ყიშლა</t>
  </si>
  <si>
    <t>ჭერი</t>
  </si>
  <si>
    <t>ფუშრუკაული</t>
  </si>
  <si>
    <t>ვერნები</t>
  </si>
  <si>
    <t>მახალაკური</t>
  </si>
  <si>
    <t>მახალაკაური (მახალაკური)</t>
  </si>
  <si>
    <t>ოშანახევი</t>
  </si>
  <si>
    <t>რაქვთა</t>
  </si>
  <si>
    <t>ღორჯომი</t>
  </si>
  <si>
    <t>ადაძეები</t>
  </si>
  <si>
    <t>ახალი უბანი</t>
  </si>
  <si>
    <t>ვანაძეები</t>
  </si>
  <si>
    <t>ვაშაყმაძეები</t>
  </si>
  <si>
    <t>ლაბაიძეები</t>
  </si>
  <si>
    <t>მეკეიძეები</t>
  </si>
  <si>
    <t>მერჩხეთი</t>
  </si>
  <si>
    <t>მეხალაშვილები</t>
  </si>
  <si>
    <t>მეხელაშვილები</t>
  </si>
  <si>
    <t>მინთაძეები</t>
  </si>
  <si>
    <t>სტეფანაშვილები</t>
  </si>
  <si>
    <t>ტუნაძეები</t>
  </si>
  <si>
    <t>ქურდული</t>
  </si>
  <si>
    <t>წინწკალაშვილები</t>
  </si>
  <si>
    <t>ჭახაური</t>
  </si>
  <si>
    <t>ჭახაურა (ჭახაური)</t>
  </si>
  <si>
    <t>დავლაძეები</t>
  </si>
  <si>
    <t>ხიხაძირი</t>
  </si>
  <si>
    <t>კალოთა</t>
  </si>
  <si>
    <t>სკვანა</t>
  </si>
  <si>
    <t>ნადაბური</t>
  </si>
  <si>
    <t>ინტაბუეთი</t>
  </si>
  <si>
    <t>ჯვარცხმა</t>
  </si>
  <si>
    <t>ჩოხატაური</t>
  </si>
  <si>
    <t xml:space="preserve">გურია  </t>
  </si>
  <si>
    <t>ვაზიანი</t>
  </si>
  <si>
    <t>ადგ.თვითმმ</t>
  </si>
  <si>
    <t>X</t>
  </si>
  <si>
    <t>ჭაჭიეთი</t>
  </si>
  <si>
    <t>ხიდისთავი</t>
  </si>
  <si>
    <t>წიფნაგვარა</t>
  </si>
  <si>
    <t>მეწიეთი</t>
  </si>
  <si>
    <t>ზენობანი</t>
  </si>
  <si>
    <t>ამბულ</t>
  </si>
  <si>
    <t>ბუქსიეთი</t>
  </si>
  <si>
    <t>ხევი</t>
  </si>
  <si>
    <t>ბჟოლიეთი</t>
  </si>
  <si>
    <t>ქვენობანი</t>
  </si>
  <si>
    <t>ბასილეთი</t>
  </si>
  <si>
    <t>შუაფარცხმა</t>
  </si>
  <si>
    <t>ფარცხმა</t>
  </si>
  <si>
    <t>ახალგაზრდული სახლი</t>
  </si>
  <si>
    <t>შუა ფარცხმა</t>
  </si>
  <si>
    <t>ზემოფარცხმა</t>
  </si>
  <si>
    <t>ზემო ფარცხმა</t>
  </si>
  <si>
    <t>თხილაგანი</t>
  </si>
  <si>
    <t>ზემოახეთი</t>
  </si>
  <si>
    <t>ზემოხეთი</t>
  </si>
  <si>
    <t>გოგოური</t>
  </si>
  <si>
    <t>ჩომეთი</t>
  </si>
  <si>
    <t>საჭამიასერი</t>
  </si>
  <si>
    <t>მამულარი</t>
  </si>
  <si>
    <t>კალაგონი</t>
  </si>
  <si>
    <t>ქვემოხეთი</t>
  </si>
  <si>
    <t>საჭამიასერი / ზემოახეთი</t>
  </si>
  <si>
    <t>საჭამიასერი / ზემოხეთი</t>
  </si>
  <si>
    <t>ჩხაკაურა</t>
  </si>
  <si>
    <t>ნაბეღლავი</t>
  </si>
  <si>
    <t>2 ექთნის დამატება</t>
  </si>
  <si>
    <t>ქვაბღა</t>
  </si>
  <si>
    <t>თავპანტა</t>
  </si>
  <si>
    <t>წიფნარი</t>
  </si>
  <si>
    <t>კოხნარი</t>
  </si>
  <si>
    <t>ნაკადული</t>
  </si>
  <si>
    <t>ბურნათი</t>
  </si>
  <si>
    <t>ზოტი</t>
  </si>
  <si>
    <t>ჭალა-ქადაგაური</t>
  </si>
  <si>
    <t>ზემოსურები</t>
  </si>
  <si>
    <t>წითელგორა</t>
  </si>
  <si>
    <t>ჩაკიტაური</t>
  </si>
  <si>
    <t>შველაური</t>
  </si>
  <si>
    <t>შველაურ-ციციბაური</t>
  </si>
  <si>
    <t>ტობახჩო</t>
  </si>
  <si>
    <t>ტობახჩა</t>
  </si>
  <si>
    <t>თავსურები</t>
  </si>
  <si>
    <t>ზემო სურები</t>
  </si>
  <si>
    <t>ზომლეთი</t>
  </si>
  <si>
    <t>ვანზომლეთი</t>
  </si>
  <si>
    <t>ერკეთი</t>
  </si>
  <si>
    <t>ქვემო ონჭიკეთი</t>
  </si>
  <si>
    <t>ქვემო ონჭიქედი</t>
  </si>
  <si>
    <t>ქვემო ერკეთი</t>
  </si>
  <si>
    <t>ზემო ონჭიკეთი</t>
  </si>
  <si>
    <t>ზემო ონჭიქედი</t>
  </si>
  <si>
    <t>სენდვიჩპანელი</t>
  </si>
  <si>
    <t xml:space="preserve">ზემო ერკეთი </t>
  </si>
  <si>
    <t>შუა სურები</t>
  </si>
  <si>
    <t xml:space="preserve">შუა სურები </t>
  </si>
  <si>
    <t>დაღმა დობირო</t>
  </si>
  <si>
    <t>დიდივანი</t>
  </si>
  <si>
    <t>გაღმა დობირო</t>
  </si>
  <si>
    <t>გამოღმა დობირო</t>
  </si>
  <si>
    <t>გურისტყე</t>
  </si>
  <si>
    <t>დიდივანი / შუა სურები</t>
  </si>
  <si>
    <t>საყვავიტყე</t>
  </si>
  <si>
    <t>დაბლაციხე</t>
  </si>
  <si>
    <t>საყვავისტყე</t>
  </si>
  <si>
    <t>გუთური</t>
  </si>
  <si>
    <t>გორაბერეჟოული</t>
  </si>
  <si>
    <t>გორაბეჟოული</t>
  </si>
  <si>
    <t>შუა განახლება</t>
  </si>
  <si>
    <t>შუა ამაღლება</t>
  </si>
  <si>
    <t xml:space="preserve">შუა ამაღლება </t>
  </si>
  <si>
    <t>გოგოლესუბანი</t>
  </si>
  <si>
    <t>გოგოლესუბანი / შუა განახლება</t>
  </si>
  <si>
    <t>გოგოლესუბანი / შუა ამაღლება</t>
  </si>
  <si>
    <t>იანეული</t>
  </si>
  <si>
    <t>ბუკისციხე</t>
  </si>
  <si>
    <t>ამბულ (ეკონომიკ)</t>
  </si>
  <si>
    <t>ამაღლება</t>
  </si>
  <si>
    <t>საფერშლო პუნქტი</t>
  </si>
  <si>
    <t>დაბა ჩოხატაური</t>
  </si>
  <si>
    <t>ქალაქის შემადგენელი ნაწილია</t>
  </si>
  <si>
    <t>ანასეული</t>
  </si>
  <si>
    <t>ინსტიტუტის საცდ.  საწ. (ეკონ.სამ)</t>
  </si>
  <si>
    <t>ოზურგეთი</t>
  </si>
  <si>
    <t>ძირი ჯუმათი</t>
  </si>
  <si>
    <t>ჯუმათი</t>
  </si>
  <si>
    <t>იანეთი</t>
  </si>
  <si>
    <t>ბოგილი</t>
  </si>
  <si>
    <t>ჭანიეთი</t>
  </si>
  <si>
    <t>ვაშტიალი</t>
  </si>
  <si>
    <t>ქვედა ძიმითი</t>
  </si>
  <si>
    <t>ძიმითი</t>
  </si>
  <si>
    <t>ქვემო ძიმითი</t>
  </si>
  <si>
    <t>ნასაკირალი</t>
  </si>
  <si>
    <t>ზედა ძიმითი</t>
  </si>
  <si>
    <t>ზემო ძიმითი</t>
  </si>
  <si>
    <t>უჩხუბი</t>
  </si>
  <si>
    <t>ცხემლისხიდი</t>
  </si>
  <si>
    <t>ბაღდადი</t>
  </si>
  <si>
    <t>წითელმთა</t>
  </si>
  <si>
    <t>შემოქმედი</t>
  </si>
  <si>
    <t>კვირიკეთი</t>
  </si>
  <si>
    <t>გონებისკარი</t>
  </si>
  <si>
    <t>გომი</t>
  </si>
  <si>
    <t>ხრიალეთი</t>
  </si>
  <si>
    <t>შრომა</t>
  </si>
  <si>
    <t>ორმეთი</t>
  </si>
  <si>
    <t>მოცნარი</t>
  </si>
  <si>
    <t>ზედუბანი</t>
  </si>
  <si>
    <t>ვაკე</t>
  </si>
  <si>
    <t>სილაური</t>
  </si>
  <si>
    <t>შეკვეთილი</t>
  </si>
  <si>
    <t>ნატანები</t>
  </si>
  <si>
    <t>ზემო ნატანები</t>
  </si>
  <si>
    <t>ერთი ექთანი განთავსებულია ზემო ნატანებში საექიმო პუნქტში ეს ადგილი მოშორებულია ძირითად საექიმო ამბულატორიასთან 10 კმ. თავის დროზე  შტატი დაემატა  ადგილობრივი თვით მმართველობის მოთხოვნით. (შტატის გაუქმების შემთხვევაშ პრობბლემები შეექმნება იქ მცხოვრებ ბენეფიციარებს)</t>
  </si>
  <si>
    <t>ქვემო ნატანები</t>
  </si>
  <si>
    <t>შუაისწარი</t>
  </si>
  <si>
    <t>ნაგომარი</t>
  </si>
  <si>
    <t>შუაისნარი</t>
  </si>
  <si>
    <t>ჟანაური</t>
  </si>
  <si>
    <t>მაღალი ეწერი</t>
  </si>
  <si>
    <t>უკანავა</t>
  </si>
  <si>
    <t>მთისპირი</t>
  </si>
  <si>
    <t>ოქროსქედი</t>
  </si>
  <si>
    <t>ოქროს ქედი</t>
  </si>
  <si>
    <t>ვანისქედი</t>
  </si>
  <si>
    <t>ვანის ქედი</t>
  </si>
  <si>
    <t>ხვარბეთი</t>
  </si>
  <si>
    <t>მერია</t>
  </si>
  <si>
    <t>ჭახვათა</t>
  </si>
  <si>
    <t>ნაღობილევი</t>
  </si>
  <si>
    <t>მელექედური</t>
  </si>
  <si>
    <t>ზემო მაკვანეთი</t>
  </si>
  <si>
    <t>მაკვანეთი</t>
  </si>
  <si>
    <t>გოგიეთი</t>
  </si>
  <si>
    <t>ქვემო მაკვანეთი</t>
  </si>
  <si>
    <t>ნიაბაური</t>
  </si>
  <si>
    <t>ლიხაური</t>
  </si>
  <si>
    <t>კვაჭალათი</t>
  </si>
  <si>
    <t>ამბ (ეკონ.სამ)</t>
  </si>
  <si>
    <t>კონჭკათი</t>
  </si>
  <si>
    <t>თხინვალი</t>
  </si>
  <si>
    <t>ფამფალეთი</t>
  </si>
  <si>
    <t>ვაკიჯვარი</t>
  </si>
  <si>
    <t>გაღმა დვაბზუ</t>
  </si>
  <si>
    <t>დვაბზუ</t>
  </si>
  <si>
    <t>ბაგა-ბაღი</t>
  </si>
  <si>
    <t>ციხისფერდი</t>
  </si>
  <si>
    <t>გურიანთა</t>
  </si>
  <si>
    <t>ბოხვაური</t>
  </si>
  <si>
    <t>ქვედა ბახვი</t>
  </si>
  <si>
    <t>ბახვი</t>
  </si>
  <si>
    <t xml:space="preserve">ბახვი </t>
  </si>
  <si>
    <t>მშვიდობაური</t>
  </si>
  <si>
    <t>ჭანიეთური</t>
  </si>
  <si>
    <t>ბაილეთი</t>
  </si>
  <si>
    <t>მზიანი</t>
  </si>
  <si>
    <t>ასკანა</t>
  </si>
  <si>
    <t xml:space="preserve">ასკანა </t>
  </si>
  <si>
    <t>ეწერი</t>
  </si>
  <si>
    <t>წვერმაღალა</t>
  </si>
  <si>
    <t>დაბა ურეკი</t>
  </si>
  <si>
    <t>ურეკი</t>
  </si>
  <si>
    <t>დაბა ნასაკირალი</t>
  </si>
  <si>
    <t>დაბა ნარუჯა</t>
  </si>
  <si>
    <t>დიდი ტერიტორიაა</t>
  </si>
  <si>
    <t>დაბა ლაითური</t>
  </si>
  <si>
    <t>ჯურუყვეთი</t>
  </si>
  <si>
    <t>ლანჩხუთი</t>
  </si>
  <si>
    <t>ბაღლეფი</t>
  </si>
  <si>
    <t>ამბულ (ძველი აფთიაქი)</t>
  </si>
  <si>
    <t>ჯიხანჯირი</t>
  </si>
  <si>
    <t>ჩოჩხათი</t>
  </si>
  <si>
    <t>ხორეთი</t>
  </si>
  <si>
    <t>შრომისუბანი</t>
  </si>
  <si>
    <t>მოედანი</t>
  </si>
  <si>
    <t>კოკათი</t>
  </si>
  <si>
    <t>გულიანი</t>
  </si>
  <si>
    <t>ჩიბათი</t>
  </si>
  <si>
    <t>ზემო ჩიბათი</t>
  </si>
  <si>
    <t>ქვემო ჩიბათი</t>
  </si>
  <si>
    <t>ამბ</t>
  </si>
  <si>
    <t>ზემო შუხუთი</t>
  </si>
  <si>
    <t>შუხუთი</t>
  </si>
  <si>
    <t>ქვემო შუხუთი</t>
  </si>
  <si>
    <t>წყალწმინდა</t>
  </si>
  <si>
    <t>ღრმაღელე</t>
  </si>
  <si>
    <t>ომფარეთი</t>
  </si>
  <si>
    <t>მეურნ.შენობ. (ადგ.თვითმმ)</t>
  </si>
  <si>
    <t>ხიდმაღალა</t>
  </si>
  <si>
    <t>სუფსა</t>
  </si>
  <si>
    <t>ჩქუნი</t>
  </si>
  <si>
    <t>ტაბანათი</t>
  </si>
  <si>
    <t>მალთაყვა</t>
  </si>
  <si>
    <t>გრიგოლეთი</t>
  </si>
  <si>
    <t>ახალისოფელი</t>
  </si>
  <si>
    <t>ყელა</t>
  </si>
  <si>
    <t>ნინოშვილი</t>
  </si>
  <si>
    <t>ჯიხეთის მონასტერი</t>
  </si>
  <si>
    <t>ნიგოითი</t>
  </si>
  <si>
    <t>ჯაპანა</t>
  </si>
  <si>
    <t>ჭყონაგორაში ექიმის დამატება. ასაკოვანი მოსახლეობაა</t>
  </si>
  <si>
    <t>ჭყონაგორა</t>
  </si>
  <si>
    <t>ჩოლაბარგი</t>
  </si>
  <si>
    <t>ჩოლობარგი</t>
  </si>
  <si>
    <t>ქვიანი</t>
  </si>
  <si>
    <t>ხაჯალია</t>
  </si>
  <si>
    <t>ნიგვზიანი</t>
  </si>
  <si>
    <t>ჩანჩეთი</t>
  </si>
  <si>
    <t>არჩეული</t>
  </si>
  <si>
    <t>შათირი</t>
  </si>
  <si>
    <t>მამათი</t>
  </si>
  <si>
    <t>ქვედა მამათი</t>
  </si>
  <si>
    <t>ქვემო მამათი</t>
  </si>
  <si>
    <t>ჭინათი</t>
  </si>
  <si>
    <t>ლესა</t>
  </si>
  <si>
    <t>ჯუნმერე</t>
  </si>
  <si>
    <t>მაჩხვარეთი</t>
  </si>
  <si>
    <t>ორაგვე</t>
  </si>
  <si>
    <t>ჯუნეწერი</t>
  </si>
  <si>
    <t>გვიმრალაური</t>
  </si>
  <si>
    <t>გვიმბალაური</t>
  </si>
  <si>
    <t>გვიმბრალაური / მაჩხვარეთი</t>
  </si>
  <si>
    <t>გვიმბალაური/მაჩხვარეთი</t>
  </si>
  <si>
    <t>ტელმანი</t>
  </si>
  <si>
    <t>აცანა</t>
  </si>
  <si>
    <t>ჭანჭათი</t>
  </si>
  <si>
    <t>აკეთი</t>
  </si>
  <si>
    <t>მეორე ექთანი მოძრაობს ზემო აკეთში და ჭანჭათში. ჭანჭათში გამოუყვეს ბიბლიოთეკაში ოთახი</t>
  </si>
  <si>
    <t>ზემო აკეთი</t>
  </si>
  <si>
    <t>ქვემო აკეთი</t>
  </si>
  <si>
    <t>გაგური</t>
  </si>
  <si>
    <t>ქ. ლანჩხუთი</t>
  </si>
  <si>
    <t>ქ. ოზურგეთი</t>
  </si>
  <si>
    <t>ღვედი</t>
  </si>
  <si>
    <t>ძეძილეთი</t>
  </si>
  <si>
    <t>ხონი</t>
  </si>
  <si>
    <t>იმერეთი</t>
  </si>
  <si>
    <t>ორაგვეთი</t>
  </si>
  <si>
    <t>გვაშტიბი</t>
  </si>
  <si>
    <t>ექთნის დამატება, დაშორებულია 13 კმ, 6 კმ-ით</t>
  </si>
  <si>
    <t>გელავერი</t>
  </si>
  <si>
    <t>პატარა ჯიხაიში</t>
  </si>
  <si>
    <t>ქუტირი</t>
  </si>
  <si>
    <t>გვაზოური</t>
  </si>
  <si>
    <t>გვაზაური</t>
  </si>
  <si>
    <t>უძლოური</t>
  </si>
  <si>
    <t>ნახახულევი</t>
  </si>
  <si>
    <t>გუნდის დამატება</t>
  </si>
  <si>
    <t>საწულუკიძეო</t>
  </si>
  <si>
    <t>კონტუათი</t>
  </si>
  <si>
    <t>ახალბედისეული</t>
  </si>
  <si>
    <t>ხიდი</t>
  </si>
  <si>
    <t>მათხოჯი</t>
  </si>
  <si>
    <t>სუხჩა</t>
  </si>
  <si>
    <t>ლეფილე</t>
  </si>
  <si>
    <t>ლეფილიე</t>
  </si>
  <si>
    <t>პატარა კუხი</t>
  </si>
  <si>
    <t>კუხი</t>
  </si>
  <si>
    <t>დიდი კუხი</t>
  </si>
  <si>
    <t>ივანდიდი</t>
  </si>
  <si>
    <t>ჩაის მეურნეობა</t>
  </si>
  <si>
    <t>დედალაური</t>
  </si>
  <si>
    <t>ხარაგაული</t>
  </si>
  <si>
    <t>ხარაბოული</t>
  </si>
  <si>
    <t>ჩუნეში</t>
  </si>
  <si>
    <t>ბესიაური</t>
  </si>
  <si>
    <t>პატარა გუბი</t>
  </si>
  <si>
    <t>შუა გუბი</t>
  </si>
  <si>
    <t>გუბი</t>
  </si>
  <si>
    <t>დიდი გუბი</t>
  </si>
  <si>
    <t>გოჩა ჯიხაიში</t>
  </si>
  <si>
    <t>საწისქვილო</t>
  </si>
  <si>
    <t>კინჩხა</t>
  </si>
  <si>
    <t>რონდიში</t>
  </si>
  <si>
    <t>კინჩხაფერდი</t>
  </si>
  <si>
    <t>კინჩხა ფერდი</t>
  </si>
  <si>
    <t>ზედა კინჩხა</t>
  </si>
  <si>
    <t>ქვედა კინჩხა</t>
  </si>
  <si>
    <t>ქვედა გორდი</t>
  </si>
  <si>
    <t>გორდი</t>
  </si>
  <si>
    <t>გაღმა ნოღა</t>
  </si>
  <si>
    <t>გამოღმა ნოღა</t>
  </si>
  <si>
    <t>ბანგვეთი</t>
  </si>
  <si>
    <t>ზედა გორდი</t>
  </si>
  <si>
    <t>გორდი / კინჩხა</t>
  </si>
  <si>
    <t>ქ. ხონი</t>
  </si>
  <si>
    <t>წაქვა</t>
  </si>
  <si>
    <t>ციცქიური</t>
  </si>
  <si>
    <t>გრიგალათი</t>
  </si>
  <si>
    <t>ექთნის დამატება!!!!</t>
  </si>
  <si>
    <t>გოლისი</t>
  </si>
  <si>
    <t>გუნდის დამატება ნადაბურში</t>
  </si>
  <si>
    <t>გუნდის დამატება ვერტყვილა-ბჟინევში</t>
  </si>
  <si>
    <t>ვერტყვიჭალა</t>
  </si>
  <si>
    <t>ხუნევი</t>
  </si>
  <si>
    <t>ვერტყვილა</t>
  </si>
  <si>
    <t>გედსამანია</t>
  </si>
  <si>
    <t>ბჟინევი</t>
  </si>
  <si>
    <t>ექთნის დამატება</t>
  </si>
  <si>
    <t>ხუნევი / ნადაბური / ხევი</t>
  </si>
  <si>
    <t>წყალაფორეთი</t>
  </si>
  <si>
    <t>ჩალხაეთი</t>
  </si>
  <si>
    <t>პატარა ვარძია</t>
  </si>
  <si>
    <t>ლახუნდარა</t>
  </si>
  <si>
    <t>ფონა</t>
  </si>
  <si>
    <t>წიფი</t>
  </si>
  <si>
    <t>წიფა</t>
  </si>
  <si>
    <t>გუდათუბანი</t>
  </si>
  <si>
    <t>გოლათუბანი</t>
  </si>
  <si>
    <t>ხორითი</t>
  </si>
  <si>
    <t>სარგვეში</t>
  </si>
  <si>
    <t>მირონწმინდა</t>
  </si>
  <si>
    <t>მიროწმინდა</t>
  </si>
  <si>
    <t>საბე</t>
  </si>
  <si>
    <t>ექიმის დამატება (გეოგრ. ხელმისაწ,)</t>
  </si>
  <si>
    <t>ღორეშა</t>
  </si>
  <si>
    <t>ღორეშა/ სარგვეში</t>
  </si>
  <si>
    <t>ღუდუმექედი</t>
  </si>
  <si>
    <t>ფარცხნალი</t>
  </si>
  <si>
    <t>ისლარი</t>
  </si>
  <si>
    <t>ჯაფარაული (ჯაფაროული)</t>
  </si>
  <si>
    <t>საღანძილე</t>
  </si>
  <si>
    <t>ჯაფარაული</t>
  </si>
  <si>
    <t>ჩხერი</t>
  </si>
  <si>
    <t>სხლითი</t>
  </si>
  <si>
    <t>ზარანი</t>
  </si>
  <si>
    <t>ექთნის დამატება ვანსა და სხლითში</t>
  </si>
  <si>
    <t>ანიულა</t>
  </si>
  <si>
    <t>მოლითი</t>
  </si>
  <si>
    <t>ჭარტალი</t>
  </si>
  <si>
    <t>ქვები</t>
  </si>
  <si>
    <t>ნებოძირი</t>
  </si>
  <si>
    <t>დეისი</t>
  </si>
  <si>
    <t>ბეჟათუბანი</t>
  </si>
  <si>
    <t>ბაბი</t>
  </si>
  <si>
    <t>სერბაისი</t>
  </si>
  <si>
    <t>ვახანი</t>
  </si>
  <si>
    <t>პატარა სახვლარი</t>
  </si>
  <si>
    <t>ლეღვანი</t>
  </si>
  <si>
    <t>მარელისი</t>
  </si>
  <si>
    <t>ლეღვანი / ვახანი</t>
  </si>
  <si>
    <t>ხემაღალი</t>
  </si>
  <si>
    <t>ლაშე</t>
  </si>
  <si>
    <t>ღვერკი</t>
  </si>
  <si>
    <t>უჩამეთი</t>
  </si>
  <si>
    <t>ლაშის იგორეთი</t>
  </si>
  <si>
    <t>ხიდარი</t>
  </si>
  <si>
    <t>საქარიქედი</t>
  </si>
  <si>
    <t>კიცხი</t>
  </si>
  <si>
    <t>კიცხის იგორეთი</t>
  </si>
  <si>
    <t>გუნდის დამატება საქარიქედსა და თეთრიწყაროში</t>
  </si>
  <si>
    <t>თეთრაწყარო</t>
  </si>
  <si>
    <t>ბორი</t>
  </si>
  <si>
    <t>კიცხი / ხიდარი</t>
  </si>
  <si>
    <t>ჩრდილი</t>
  </si>
  <si>
    <t>ნუნისი</t>
  </si>
  <si>
    <t>ვარძია</t>
  </si>
  <si>
    <t>უბისა</t>
  </si>
  <si>
    <t>ბორითი</t>
  </si>
  <si>
    <t>საქასრია</t>
  </si>
  <si>
    <t>მაქათუბანი</t>
  </si>
  <si>
    <t>კვესრევი</t>
  </si>
  <si>
    <t>ვაშლევი</t>
  </si>
  <si>
    <t>ერეთა</t>
  </si>
  <si>
    <t>ამაშუკეთი</t>
  </si>
  <si>
    <t>ბაზალეთი</t>
  </si>
  <si>
    <t xml:space="preserve">წიფი </t>
  </si>
  <si>
    <t>ღარისხევი</t>
  </si>
  <si>
    <t>ღარიხევი</t>
  </si>
  <si>
    <t>ქროლი</t>
  </si>
  <si>
    <t xml:space="preserve">ბაზალეთი </t>
  </si>
  <si>
    <t>დაბა ხარაგაული</t>
  </si>
  <si>
    <t>ხრეითი</t>
  </si>
  <si>
    <t>ჭიათურა</t>
  </si>
  <si>
    <t>კვახაჯელეთი</t>
  </si>
  <si>
    <t>ხვაშითი</t>
  </si>
  <si>
    <t>ზედა ჭალოვანი</t>
  </si>
  <si>
    <t>ვაკევისა</t>
  </si>
  <si>
    <t>ხალიფაური</t>
  </si>
  <si>
    <t>წირქვალი</t>
  </si>
  <si>
    <t>ქვედა ჭალოვანი</t>
  </si>
  <si>
    <t>მღვიმევი (მღვიმე)</t>
  </si>
  <si>
    <t>მღვიმევი</t>
  </si>
  <si>
    <t>2 ექთნის დამატება (წირქვალის ამბულატორია ემსახურება 5 მაღალმთ.სოფელს</t>
  </si>
  <si>
    <t>წირქვალი / ხვაშითი</t>
  </si>
  <si>
    <t>საკურწე</t>
  </si>
  <si>
    <t>ქვაციხე</t>
  </si>
  <si>
    <t>რცხილათი</t>
  </si>
  <si>
    <t>ბიღა</t>
  </si>
  <si>
    <t>ცხრუკვეთი</t>
  </si>
  <si>
    <t>სვერი</t>
  </si>
  <si>
    <t>თვალუეთი</t>
  </si>
  <si>
    <t>თაბაგრები</t>
  </si>
  <si>
    <t>სარქველეთუბანი</t>
  </si>
  <si>
    <t>ზედა რგანი</t>
  </si>
  <si>
    <t>ბუნიკაური</t>
  </si>
  <si>
    <t>საქველეთუბანი</t>
  </si>
  <si>
    <t>რგანი</t>
  </si>
  <si>
    <t>ჭილოვანი</t>
  </si>
  <si>
    <t>პერევისა</t>
  </si>
  <si>
    <t>წინსოფელი</t>
  </si>
  <si>
    <t>შუქრუთი</t>
  </si>
  <si>
    <t>სკინდორი</t>
  </si>
  <si>
    <t>კალაური</t>
  </si>
  <si>
    <t>წყალშავი</t>
  </si>
  <si>
    <t>ნიგოზეთი</t>
  </si>
  <si>
    <t>წასრი</t>
  </si>
  <si>
    <t>ქვედა ბერეთისა</t>
  </si>
  <si>
    <t>უსახელო</t>
  </si>
  <si>
    <t>მერევი</t>
  </si>
  <si>
    <t>ზედა ბერეთისა</t>
  </si>
  <si>
    <t>გუნდაეთი</t>
  </si>
  <si>
    <t>ექთნის  დამატება (თემი დიდ ტერიტორიაზე არის   გაშლილი, 4 მაღალმთიანია)</t>
  </si>
  <si>
    <t>გეზრული</t>
  </si>
  <si>
    <t>ქბილარი</t>
  </si>
  <si>
    <t>მანდაეთი</t>
  </si>
  <si>
    <t>ტყემლოვანა</t>
  </si>
  <si>
    <t>ჩხირაული</t>
  </si>
  <si>
    <t>მეჩხეთური</t>
  </si>
  <si>
    <t>მანდაეთი / გეზრული</t>
  </si>
  <si>
    <t>ჯოყოეთი</t>
  </si>
  <si>
    <t>კაცხი</t>
  </si>
  <si>
    <t>სალიეთი</t>
  </si>
  <si>
    <t>ნავარძეთი</t>
  </si>
  <si>
    <t>მორძგვეთი</t>
  </si>
  <si>
    <t>დიდი კაცხი</t>
  </si>
  <si>
    <t>ითხვისი</t>
  </si>
  <si>
    <t>ბეგიაური</t>
  </si>
  <si>
    <t>მოხოროთუბანი</t>
  </si>
  <si>
    <t>ზოდი</t>
  </si>
  <si>
    <t>დარკვეთი</t>
  </si>
  <si>
    <t>ჯოლხეეთი</t>
  </si>
  <si>
    <t>ვაჭევი</t>
  </si>
  <si>
    <t>ღვითორი</t>
  </si>
  <si>
    <t>მელუშეთი</t>
  </si>
  <si>
    <t>მელუშეეთი</t>
  </si>
  <si>
    <t>ქ. ჭიათურა</t>
  </si>
  <si>
    <t>წყალტუბო</t>
  </si>
  <si>
    <t>ქვილიშორი</t>
  </si>
  <si>
    <t>ცხუნკური</t>
  </si>
  <si>
    <t>გაღმა ჩუნეში</t>
  </si>
  <si>
    <t>ყუმისთავი</t>
  </si>
  <si>
    <t>ზედა მესხეთი</t>
  </si>
  <si>
    <t>ქვიტირი</t>
  </si>
  <si>
    <t>ფარცხანაყანები</t>
  </si>
  <si>
    <t xml:space="preserve">ფარცხანაყანები </t>
  </si>
  <si>
    <t>საყულია</t>
  </si>
  <si>
    <t>ჭოლევი</t>
  </si>
  <si>
    <t>რიონი</t>
  </si>
  <si>
    <t>ჭოლები</t>
  </si>
  <si>
    <t xml:space="preserve">სორმონი </t>
  </si>
  <si>
    <t>ნოღა</t>
  </si>
  <si>
    <t>მეჩხერი</t>
  </si>
  <si>
    <t>კუდოთი</t>
  </si>
  <si>
    <t>ზარათი</t>
  </si>
  <si>
    <t>ტყაჩირი</t>
  </si>
  <si>
    <t>პატრიკეთი</t>
  </si>
  <si>
    <t>ოფშკვითი</t>
  </si>
  <si>
    <t>ჯიმასტარო</t>
  </si>
  <si>
    <t>ოფურჩხეთი</t>
  </si>
  <si>
    <t>ჟონეთი</t>
  </si>
  <si>
    <t>ნამოხვანი</t>
  </si>
  <si>
    <t>გუმათი</t>
  </si>
  <si>
    <t>ქვედა მესხეთი</t>
  </si>
  <si>
    <t>მუხიანი</t>
  </si>
  <si>
    <t>უკანეთი</t>
  </si>
  <si>
    <t>მიწაწითელა</t>
  </si>
  <si>
    <t>მაღლაკი</t>
  </si>
  <si>
    <t>მიწაწითელი</t>
  </si>
  <si>
    <t>ქვედა ონჭეიში</t>
  </si>
  <si>
    <t>მექვენა</t>
  </si>
  <si>
    <t>ზედა ონჭეიში</t>
  </si>
  <si>
    <t>ვანისჭალა</t>
  </si>
  <si>
    <t>დერჩი</t>
  </si>
  <si>
    <t>ბენთქოულა</t>
  </si>
  <si>
    <t>ექთნის დამატება მექვენაში, 16 კმ-იანი რადიუსია</t>
  </si>
  <si>
    <t>ჭაშლეთი</t>
  </si>
  <si>
    <t>დღნორისა</t>
  </si>
  <si>
    <t>საჩხეური (საჩხეულა)</t>
  </si>
  <si>
    <t>საჩხეური</t>
  </si>
  <si>
    <t xml:space="preserve">2 ექთნის დამატება ლიხიდრისთავში და საჩხეურაში </t>
  </si>
  <si>
    <t xml:space="preserve">ლეხიდრისთავი </t>
  </si>
  <si>
    <t xml:space="preserve">ლეხინდრისთავი </t>
  </si>
  <si>
    <t>დღნორისა / მექვენა</t>
  </si>
  <si>
    <t>ხომული</t>
  </si>
  <si>
    <t>გუმბრა</t>
  </si>
  <si>
    <t>ბანოჯა</t>
  </si>
  <si>
    <t>გუმბრინი</t>
  </si>
  <si>
    <t>პირველი წყალტუბო</t>
  </si>
  <si>
    <t>გვიშტიბი</t>
  </si>
  <si>
    <t>გუბისწყალი</t>
  </si>
  <si>
    <t>გეგუთი</t>
  </si>
  <si>
    <t>ქ. წყალტუბო</t>
  </si>
  <si>
    <t>ხორჩანა</t>
  </si>
  <si>
    <t>ჯვარისა</t>
  </si>
  <si>
    <t>ტყიბული</t>
  </si>
  <si>
    <t>ოჯოლა</t>
  </si>
  <si>
    <t>ლეყერეთი</t>
  </si>
  <si>
    <t>ლაშია</t>
  </si>
  <si>
    <t>ძუყნური</t>
  </si>
  <si>
    <t>ხრესილი</t>
  </si>
  <si>
    <t>ივანეული</t>
  </si>
  <si>
    <t>გადმოღმა წყალწითელა</t>
  </si>
  <si>
    <t>გადაღმა წყალწითელა</t>
  </si>
  <si>
    <t>ბუეთისა და ძუყნურისთვის 1 ექთნის დამატება</t>
  </si>
  <si>
    <t>ბუეთი</t>
  </si>
  <si>
    <t>ცუცხვათი</t>
  </si>
  <si>
    <t>წყნორი</t>
  </si>
  <si>
    <t>სოჩხეთი</t>
  </si>
  <si>
    <t>ძმუისი</t>
  </si>
  <si>
    <t>ძიროვანი</t>
  </si>
  <si>
    <t>საწირე</t>
  </si>
  <si>
    <t>სამტრედია</t>
  </si>
  <si>
    <t>ბზიაური</t>
  </si>
  <si>
    <t>ჯონია</t>
  </si>
  <si>
    <t>ორპირი</t>
  </si>
  <si>
    <t>შუყერი</t>
  </si>
  <si>
    <t>ქვედა ჭყეპი</t>
  </si>
  <si>
    <t>ოხომირა</t>
  </si>
  <si>
    <t>ნაბოსლევი</t>
  </si>
  <si>
    <t>მანდიკორი</t>
  </si>
  <si>
    <t>ლაფეთი</t>
  </si>
  <si>
    <t>კოკა</t>
  </si>
  <si>
    <t>ზედა ჭყეპი</t>
  </si>
  <si>
    <t>ორპირის თემიდან 1 გუნდის გადმოტანა მუხურის თემში</t>
  </si>
  <si>
    <t xml:space="preserve">მუხურა </t>
  </si>
  <si>
    <t>მუხურა</t>
  </si>
  <si>
    <t>მოწამეთა</t>
  </si>
  <si>
    <t>კურსები</t>
  </si>
  <si>
    <t>გელათი</t>
  </si>
  <si>
    <t>ციხია</t>
  </si>
  <si>
    <t>გურნა</t>
  </si>
  <si>
    <t>ნაძვა</t>
  </si>
  <si>
    <t>კორეეთი</t>
  </si>
  <si>
    <t>კისორეთი</t>
  </si>
  <si>
    <t>კითხიჯი</t>
  </si>
  <si>
    <t>ბობოთი</t>
  </si>
  <si>
    <t>ანტორია</t>
  </si>
  <si>
    <t>ქ. ტყიბული</t>
  </si>
  <si>
    <t>მოძვი</t>
  </si>
  <si>
    <t>ჯალაურთა</t>
  </si>
  <si>
    <t>საჩხერე</t>
  </si>
  <si>
    <t>ხვანი</t>
  </si>
  <si>
    <t>ჭალოვანი</t>
  </si>
  <si>
    <t>ღოდორა</t>
  </si>
  <si>
    <t>ლიჩი</t>
  </si>
  <si>
    <t>ვაკისა</t>
  </si>
  <si>
    <t>თედელეთი</t>
  </si>
  <si>
    <t>ხახიეთი</t>
  </si>
  <si>
    <t>ჯალაბეთი</t>
  </si>
  <si>
    <t>სინაგური</t>
  </si>
  <si>
    <t>ქვედა ქარძმანი</t>
  </si>
  <si>
    <t>ზედა ქარძმანი</t>
  </si>
  <si>
    <t>ჯრია</t>
  </si>
  <si>
    <t>ჭურნალი</t>
  </si>
  <si>
    <t>ღონა</t>
  </si>
  <si>
    <t>სპეთი</t>
  </si>
  <si>
    <t>საკოხია</t>
  </si>
  <si>
    <t>პერევი</t>
  </si>
  <si>
    <t>დრბო</t>
  </si>
  <si>
    <t>დარყა</t>
  </si>
  <si>
    <t>უზუნთა</t>
  </si>
  <si>
    <t>ცხომარეთი</t>
  </si>
  <si>
    <t>მოხვა</t>
  </si>
  <si>
    <t>ამბულატორიის გახსნა</t>
  </si>
  <si>
    <t>ქვედა ორღული</t>
  </si>
  <si>
    <t>ჩიხა</t>
  </si>
  <si>
    <t>სხვიტორი</t>
  </si>
  <si>
    <t>ზედა ორღული</t>
  </si>
  <si>
    <t>დუნთა</t>
  </si>
  <si>
    <t xml:space="preserve">ჩიხა </t>
  </si>
  <si>
    <t>კალვათა</t>
  </si>
  <si>
    <t>ქორეთი</t>
  </si>
  <si>
    <t>ქვემოხევი</t>
  </si>
  <si>
    <t>სარეკი</t>
  </si>
  <si>
    <t>ბაჯითი</t>
  </si>
  <si>
    <t>ჭორვილა</t>
  </si>
  <si>
    <t>საირხე</t>
  </si>
  <si>
    <t>მერჯევი</t>
  </si>
  <si>
    <t>ივანწმინდა</t>
  </si>
  <si>
    <t>შომახეთი</t>
  </si>
  <si>
    <t>კორბოული</t>
  </si>
  <si>
    <t>ნიგვზარა</t>
  </si>
  <si>
    <t>გამოღმა არგვეთი</t>
  </si>
  <si>
    <t>გორისა</t>
  </si>
  <si>
    <t>ცხამი</t>
  </si>
  <si>
    <t>არგვეთა</t>
  </si>
  <si>
    <t>არგვეთი</t>
  </si>
  <si>
    <t>შალაური</t>
  </si>
  <si>
    <t>სავანე</t>
  </si>
  <si>
    <t>მახათაური</t>
  </si>
  <si>
    <t>იცქისი</t>
  </si>
  <si>
    <t>იტავაზა</t>
  </si>
  <si>
    <t>ბახიოთი</t>
  </si>
  <si>
    <t>ქ. საჩხერე</t>
  </si>
  <si>
    <t>ჭაგანი</t>
  </si>
  <si>
    <t>ღანირი</t>
  </si>
  <si>
    <t>ქორეის უბანი</t>
  </si>
  <si>
    <t>ტოლები</t>
  </si>
  <si>
    <t>ქორეისუბანი</t>
  </si>
  <si>
    <t>ქვემო ნოღა</t>
  </si>
  <si>
    <t>ზემო ტოლები</t>
  </si>
  <si>
    <t>ზემო ნოღა</t>
  </si>
  <si>
    <t>ვაზისუბანი</t>
  </si>
  <si>
    <t>ბუღნარა</t>
  </si>
  <si>
    <t>ჭოგნარი</t>
  </si>
  <si>
    <t>საჯავახო</t>
  </si>
  <si>
    <t>ნიგორზღვა 2</t>
  </si>
  <si>
    <t>ნიგორზღვა 1</t>
  </si>
  <si>
    <t>ნიგორზღვა</t>
  </si>
  <si>
    <t>გამოჩინებული</t>
  </si>
  <si>
    <t>პატარა ოფეთი</t>
  </si>
  <si>
    <t>ოფეთი</t>
  </si>
  <si>
    <t>ნაწილი ოფეთი</t>
  </si>
  <si>
    <t>მტერჩვეული</t>
  </si>
  <si>
    <t>წიაღუბანი</t>
  </si>
  <si>
    <t>წიაღუბანი-თხილაგანი</t>
  </si>
  <si>
    <t>დიდი ოფეთი</t>
  </si>
  <si>
    <t>ოფეთი / გამოჩინებული</t>
  </si>
  <si>
    <t>ხუნჯულაური</t>
  </si>
  <si>
    <t>ნაბაკევი</t>
  </si>
  <si>
    <t>ჩხენიში</t>
  </si>
  <si>
    <t>ნინუაკუთხე</t>
  </si>
  <si>
    <t>ხიბლარი</t>
  </si>
  <si>
    <t>მელაური</t>
  </si>
  <si>
    <t>მიწაბოგირა</t>
  </si>
  <si>
    <t>ჯიქთუბანი</t>
  </si>
  <si>
    <t>ოჭოფა</t>
  </si>
  <si>
    <t>კეჭინარი</t>
  </si>
  <si>
    <t>გვიმრალა</t>
  </si>
  <si>
    <t>პატარა ეწერი</t>
  </si>
  <si>
    <t>დიდი ჯიხაიში</t>
  </si>
  <si>
    <t>გორმაღალი</t>
  </si>
  <si>
    <t>ცივწყალა</t>
  </si>
  <si>
    <t>მთისძირი</t>
  </si>
  <si>
    <t>მთის ძირი</t>
  </si>
  <si>
    <t>კორმაღალი</t>
  </si>
  <si>
    <t>კეთილაური</t>
  </si>
  <si>
    <t>ზედა ეწერი</t>
  </si>
  <si>
    <t>დობირო</t>
  </si>
  <si>
    <t>დაფნარი</t>
  </si>
  <si>
    <t>დაბლაეწერი</t>
  </si>
  <si>
    <t>დაბლა ეწერი</t>
  </si>
  <si>
    <t>გომნატეხა</t>
  </si>
  <si>
    <t>გომნატეხები</t>
  </si>
  <si>
    <t>გომუხაღრუა</t>
  </si>
  <si>
    <t>გომმუხაყრუა</t>
  </si>
  <si>
    <t>დაბლა გომი</t>
  </si>
  <si>
    <t>ბაში</t>
  </si>
  <si>
    <t>კულაში</t>
  </si>
  <si>
    <t>დაბა კულაში</t>
  </si>
  <si>
    <t>ქ. სამტრედია</t>
  </si>
  <si>
    <t>თერჯოლა</t>
  </si>
  <si>
    <t>სეფარეთი</t>
  </si>
  <si>
    <t>ძევრი</t>
  </si>
  <si>
    <t>ოქონა</t>
  </si>
  <si>
    <t>გოგნი</t>
  </si>
  <si>
    <t>ჩხარი ოქტომბერი</t>
  </si>
  <si>
    <t>ჩხარი</t>
  </si>
  <si>
    <t>ჩხარი-მაცხოვარი</t>
  </si>
  <si>
    <t>ჩხარი / გოგნი</t>
  </si>
  <si>
    <t>ღვანკითი</t>
  </si>
  <si>
    <t>ქვემო სვიმონეთი</t>
  </si>
  <si>
    <t>ქვედა სიმონეთი</t>
  </si>
  <si>
    <t>ჩხარიეწერი</t>
  </si>
  <si>
    <t>სიქთარვა</t>
  </si>
  <si>
    <t>ჩხარი-ეწერი</t>
  </si>
  <si>
    <t>ტელეფა</t>
  </si>
  <si>
    <t>რუფოთი</t>
  </si>
  <si>
    <t>ნავენახევი</t>
  </si>
  <si>
    <t>ნახშირღელე</t>
  </si>
  <si>
    <t>სარბევი</t>
  </si>
  <si>
    <t>კვახჭირი</t>
  </si>
  <si>
    <t>ოდილაური</t>
  </si>
  <si>
    <t>ჯგილათი</t>
  </si>
  <si>
    <t>თუზი</t>
  </si>
  <si>
    <t>ვარდიგორა</t>
  </si>
  <si>
    <t>კაკაბოური</t>
  </si>
  <si>
    <t>თავასა</t>
  </si>
  <si>
    <t>ზედა სიმონეთი</t>
  </si>
  <si>
    <t>ჩიხორი</t>
  </si>
  <si>
    <t>ზედა საზანო</t>
  </si>
  <si>
    <t>შიმშილაქედი</t>
  </si>
  <si>
    <t>სკანდე</t>
  </si>
  <si>
    <t>მუჯირეთი</t>
  </si>
  <si>
    <t>დელტასუბანი</t>
  </si>
  <si>
    <t>ახალიუბანი</t>
  </si>
  <si>
    <t xml:space="preserve">ეწერი </t>
  </si>
  <si>
    <t>ახალუბანი</t>
  </si>
  <si>
    <t>ჭალასთავი</t>
  </si>
  <si>
    <t>გოდოგანი</t>
  </si>
  <si>
    <t>ნაგარევი</t>
  </si>
  <si>
    <t>ბროლისქედი</t>
  </si>
  <si>
    <t>ბროლიქედი</t>
  </si>
  <si>
    <t>სათემო</t>
  </si>
  <si>
    <t>ბარდუბანი</t>
  </si>
  <si>
    <t>ბოსელა</t>
  </si>
  <si>
    <t>ახალთერჯოლა</t>
  </si>
  <si>
    <t>მაჩიტაური</t>
  </si>
  <si>
    <t>ალისუბანი</t>
  </si>
  <si>
    <t>თხილთაწყარო</t>
  </si>
  <si>
    <t>ზედა ალისუბანი</t>
  </si>
  <si>
    <t>ზარნაძეები</t>
  </si>
  <si>
    <t>ქვედა ალისუბანი</t>
  </si>
  <si>
    <t>ქ. თერჯოლა</t>
  </si>
  <si>
    <t>ძირულა</t>
  </si>
  <si>
    <t>ზესტაფონი</t>
  </si>
  <si>
    <t>ქვედა წევა</t>
  </si>
  <si>
    <t>პატარა განთიადი</t>
  </si>
  <si>
    <t>ლელაძისეული</t>
  </si>
  <si>
    <t>ზედა წევა</t>
  </si>
  <si>
    <t>ვაშპარიანი</t>
  </si>
  <si>
    <t>დიდი განთიადი</t>
  </si>
  <si>
    <t>აჭარა</t>
  </si>
  <si>
    <t>ძლოურდანეთი</t>
  </si>
  <si>
    <t>ცხრაწყარო</t>
  </si>
  <si>
    <t>ზედა კვალითი</t>
  </si>
  <si>
    <t>საწუმბო</t>
  </si>
  <si>
    <t>შროშა</t>
  </si>
  <si>
    <t>გუნდის დამატება, დაშორებულია ცენტრიდან 18 კმ-ით</t>
  </si>
  <si>
    <t>საწაბლე</t>
  </si>
  <si>
    <t>გუნდის დამატება, დაშორებულია ცენტრიდან 4,5 კმ-ით</t>
  </si>
  <si>
    <t>ამსაისი</t>
  </si>
  <si>
    <t>ქვედა წიფლავაკე</t>
  </si>
  <si>
    <t>სანახშირე</t>
  </si>
  <si>
    <t>საღვინე</t>
  </si>
  <si>
    <t>მარტოთუბანი</t>
  </si>
  <si>
    <t>ზედა წიფლავაკე</t>
  </si>
  <si>
    <t>ექთნის დამატება (გეოგ. ხელმისაწვდომობა)</t>
  </si>
  <si>
    <t>შორაპანი</t>
  </si>
  <si>
    <t>შორაპანი / სანახშირე</t>
  </si>
  <si>
    <t>ჭალატყე</t>
  </si>
  <si>
    <t>ქვედა საქარა</t>
  </si>
  <si>
    <t>ქვედა საზანო</t>
  </si>
  <si>
    <t>ტყლაპი-ვაკე</t>
  </si>
  <si>
    <t>სასახლე</t>
  </si>
  <si>
    <t>ფუთი</t>
  </si>
  <si>
    <t>ცხენთარო</t>
  </si>
  <si>
    <t>როდინაული</t>
  </si>
  <si>
    <t>როდინოული</t>
  </si>
  <si>
    <t>სვეტმაღალი</t>
  </si>
  <si>
    <t>აჯამეთი</t>
  </si>
  <si>
    <t>პირველი სვირი</t>
  </si>
  <si>
    <t>სადგური სვირი</t>
  </si>
  <si>
    <t>მეორე სვირი</t>
  </si>
  <si>
    <t>ქვედა კლდეეთი</t>
  </si>
  <si>
    <t>კლდეეთი</t>
  </si>
  <si>
    <t>ქვედა კლდეთი</t>
  </si>
  <si>
    <t>კლდეთი</t>
  </si>
  <si>
    <t>ტაბაკინი</t>
  </si>
  <si>
    <t>მწყერიციხე</t>
  </si>
  <si>
    <t>კინოთი</t>
  </si>
  <si>
    <t>თვრინი</t>
  </si>
  <si>
    <t>ალავერდი</t>
  </si>
  <si>
    <t>ზედა კლდეეთი</t>
  </si>
  <si>
    <t>ზედა კლდეთი</t>
  </si>
  <si>
    <t>ქვედა კვალითი</t>
  </si>
  <si>
    <t>კვალითი</t>
  </si>
  <si>
    <t>შუა კვალითი</t>
  </si>
  <si>
    <t>ზედა ილემი</t>
  </si>
  <si>
    <t>ილემი</t>
  </si>
  <si>
    <t>ექთნის დამატება (რთული რელიეფი)</t>
  </si>
  <si>
    <t>ქვედა ილემი</t>
  </si>
  <si>
    <t>ზოვრეთი</t>
  </si>
  <si>
    <t>ბეღლევი</t>
  </si>
  <si>
    <t>ზედა საქარა</t>
  </si>
  <si>
    <t>ქველეთუბანი</t>
  </si>
  <si>
    <t>დილიკაური</t>
  </si>
  <si>
    <t>მარჯვენა რკვია</t>
  </si>
  <si>
    <t>ბოსლევი</t>
  </si>
  <si>
    <t>მარცხენა რკვია</t>
  </si>
  <si>
    <t>დიდწიფელა</t>
  </si>
  <si>
    <t>გაღმა ბოსლევი</t>
  </si>
  <si>
    <t>გამოღმა ბოსლევი</t>
  </si>
  <si>
    <t>ქ. ზესტაფონი</t>
  </si>
  <si>
    <t>ციხესულორი</t>
  </si>
  <si>
    <t>ზედა მუქედი</t>
  </si>
  <si>
    <t>მუქედი</t>
  </si>
  <si>
    <t>ქვედა მუქედი</t>
  </si>
  <si>
    <t>ჭაგან-ჭყვიში</t>
  </si>
  <si>
    <t>შუამთა</t>
  </si>
  <si>
    <t>ჭყვიში</t>
  </si>
  <si>
    <t>შუამთა / მთისძირი / მუქედი</t>
  </si>
  <si>
    <t>მაისაური</t>
  </si>
  <si>
    <t>ყუმური</t>
  </si>
  <si>
    <t>მაისოური</t>
  </si>
  <si>
    <t>დუცხუნი</t>
  </si>
  <si>
    <t>ბაბოთი</t>
  </si>
  <si>
    <t>ფერეთა</t>
  </si>
  <si>
    <t>მიქელეფონი</t>
  </si>
  <si>
    <t>ტობანიერი</t>
  </si>
  <si>
    <t>კუშუბოური</t>
  </si>
  <si>
    <t>ზედა ეწერ-ტობანიერი</t>
  </si>
  <si>
    <t>გუნდის დამატებას.</t>
  </si>
  <si>
    <t>ძულუხი</t>
  </si>
  <si>
    <t>სულორი</t>
  </si>
  <si>
    <t>სულორი / ძულუხი</t>
  </si>
  <si>
    <t>იმერუხუთი</t>
  </si>
  <si>
    <t>უხუთი</t>
  </si>
  <si>
    <t>რომანეთი</t>
  </si>
  <si>
    <t>საპრასია</t>
  </si>
  <si>
    <t>საპრასია / უხუთი</t>
  </si>
  <si>
    <t>სალხინო</t>
  </si>
  <si>
    <t>ბაგინეთი</t>
  </si>
  <si>
    <t>სალომინაო</t>
  </si>
  <si>
    <t>შუა გორა</t>
  </si>
  <si>
    <t>ზეინდარი</t>
  </si>
  <si>
    <t>ტყელვანი</t>
  </si>
  <si>
    <t>ზედა ვანი</t>
  </si>
  <si>
    <t>ზედავანი</t>
  </si>
  <si>
    <t>ციხისუბანი</t>
  </si>
  <si>
    <t>დიხაშხო</t>
  </si>
  <si>
    <t>ისრითი</t>
  </si>
  <si>
    <t>ზედა გორა</t>
  </si>
  <si>
    <t>გორა</t>
  </si>
  <si>
    <t>ქვედა გორა</t>
  </si>
  <si>
    <t>ონჯოხეთი</t>
  </si>
  <si>
    <t>გადიდი</t>
  </si>
  <si>
    <t>ზედა ბზვანი</t>
  </si>
  <si>
    <t>ბზვანი</t>
  </si>
  <si>
    <t>ქვედა ბზვანი</t>
  </si>
  <si>
    <t xml:space="preserve"> </t>
  </si>
  <si>
    <t>ინაშაური</t>
  </si>
  <si>
    <t>ქ. ვანი</t>
  </si>
  <si>
    <t>ქერშავეთი</t>
  </si>
  <si>
    <t>ხანი</t>
  </si>
  <si>
    <t>ბაღდათი</t>
  </si>
  <si>
    <t>ვენახჭალა</t>
  </si>
  <si>
    <t>კაკასხიდი</t>
  </si>
  <si>
    <t>ზეკარი</t>
  </si>
  <si>
    <t>წითელხევი</t>
  </si>
  <si>
    <t>ექიმის/ექთნის დამატება</t>
  </si>
  <si>
    <t>დიდველა</t>
  </si>
  <si>
    <t>როკითი</t>
  </si>
  <si>
    <t>ფერსათი</t>
  </si>
  <si>
    <t>ფერსათი / როკითი</t>
  </si>
  <si>
    <t>ფერსათი / როკითი / დიდველა</t>
  </si>
  <si>
    <t>როხი</t>
  </si>
  <si>
    <t>პირველი ობჩა</t>
  </si>
  <si>
    <t>ზედა დიმი</t>
  </si>
  <si>
    <t>ნერგეეთი</t>
  </si>
  <si>
    <t>მამანეთი</t>
  </si>
  <si>
    <t>კორიში</t>
  </si>
  <si>
    <t>წყალთაშუა</t>
  </si>
  <si>
    <t>წაბლარასხევი</t>
  </si>
  <si>
    <t>დაფენილი</t>
  </si>
  <si>
    <t>ალისმერეთი</t>
  </si>
  <si>
    <t>ნერგეეთი / ზედა დიმი</t>
  </si>
  <si>
    <t>მეორე ობჩა</t>
  </si>
  <si>
    <t>საკრაულა</t>
  </si>
  <si>
    <t>ზეგანი</t>
  </si>
  <si>
    <t>ქვედა ზეგანი</t>
  </si>
  <si>
    <t>ნებიერეთი</t>
  </si>
  <si>
    <t>ზედა ზეგანი</t>
  </si>
  <si>
    <t>ზეგანი / საკრაულა</t>
  </si>
  <si>
    <t>ვარციხის ღვინის ქარხნის დასახლება</t>
  </si>
  <si>
    <t>ვარციხე</t>
  </si>
  <si>
    <t>საიმედო</t>
  </si>
  <si>
    <t>დიმი</t>
  </si>
  <si>
    <t>ქ. ბაღდათი</t>
  </si>
  <si>
    <t>ქ. ქუთაისი</t>
  </si>
  <si>
    <t xml:space="preserve">კახეთი </t>
  </si>
  <si>
    <t>ქ. თელავი</t>
  </si>
  <si>
    <t>ახმეტა</t>
  </si>
  <si>
    <t>ქ. ახმეტა</t>
  </si>
  <si>
    <t>ბუღაანი</t>
  </si>
  <si>
    <t>ქვემო ჩოფჩაური</t>
  </si>
  <si>
    <t>დუისი</t>
  </si>
  <si>
    <t>წინუბანი</t>
  </si>
  <si>
    <t>ზემო ალვანი</t>
  </si>
  <si>
    <t>ზემოალვანი</t>
  </si>
  <si>
    <t>ხორბალო</t>
  </si>
  <si>
    <t>ზემო ხოდაშენი</t>
  </si>
  <si>
    <t>აწყური</t>
  </si>
  <si>
    <t>ჩარექაული</t>
  </si>
  <si>
    <t>ხველიანდრო</t>
  </si>
  <si>
    <t>ზემო ხოდაშენი / oჟიო</t>
  </si>
  <si>
    <t>ოჟიო</t>
  </si>
  <si>
    <t>ჩაბინაანი</t>
  </si>
  <si>
    <t>ხორხელი</t>
  </si>
  <si>
    <t>ითხოვენ ხოდაშენის ამბულატორიასთან მიბმას</t>
  </si>
  <si>
    <t>კოღოთო</t>
  </si>
  <si>
    <t>კასრისწყალი</t>
  </si>
  <si>
    <t xml:space="preserve">მაღრაანი </t>
  </si>
  <si>
    <t>მაღრაანი</t>
  </si>
  <si>
    <t>არგოხი</t>
  </si>
  <si>
    <t>ფიჩხოვანი</t>
  </si>
  <si>
    <t>მატანი / საკობიანო</t>
  </si>
  <si>
    <t>მატანი</t>
  </si>
  <si>
    <t>საკობიანო</t>
  </si>
  <si>
    <t>გუნდის დამატება საკობიანოში</t>
  </si>
  <si>
    <t>ბაყილოვანი</t>
  </si>
  <si>
    <t>დედისფერული</t>
  </si>
  <si>
    <t>კუწახტა</t>
  </si>
  <si>
    <t>ყვარელწყალი</t>
  </si>
  <si>
    <t>ხევისჭალა</t>
  </si>
  <si>
    <t>ქვემო ალვანი</t>
  </si>
  <si>
    <t>ბაბანეური</t>
  </si>
  <si>
    <t>ქისტაური</t>
  </si>
  <si>
    <t>არაშენდა</t>
  </si>
  <si>
    <t>ახშაანი</t>
  </si>
  <si>
    <t>ახშნის ველები</t>
  </si>
  <si>
    <t>ინგეთი</t>
  </si>
  <si>
    <t>კოჯორი</t>
  </si>
  <si>
    <t>ოსიაური</t>
  </si>
  <si>
    <t>საჩალე</t>
  </si>
  <si>
    <t>შახვეტილა</t>
  </si>
  <si>
    <t>ბუხრები</t>
  </si>
  <si>
    <t>ვეძები</t>
  </si>
  <si>
    <t>ნადუქნარი</t>
  </si>
  <si>
    <t>საბუე</t>
  </si>
  <si>
    <t>ჩაჩხრიალა</t>
  </si>
  <si>
    <t>ჭართალა</t>
  </si>
  <si>
    <t>ჯაბური</t>
  </si>
  <si>
    <t>ჯოყოლო / ხალაწანი / თუშეთი</t>
  </si>
  <si>
    <t>ჯოყოლო</t>
  </si>
  <si>
    <t>ბირკიანი</t>
  </si>
  <si>
    <t>ბირკიანი-ძიბახევი</t>
  </si>
  <si>
    <t>ძიბახევი</t>
  </si>
  <si>
    <t>ხადორი</t>
  </si>
  <si>
    <t>ხალაწანი</t>
  </si>
  <si>
    <t>ქვემო ხალაწანი</t>
  </si>
  <si>
    <t>დუმასტური</t>
  </si>
  <si>
    <t>ზემო ხალაწანი</t>
  </si>
  <si>
    <t>ომალო</t>
  </si>
  <si>
    <t>შუა ხალაწანი</t>
  </si>
  <si>
    <t>თუშეთი</t>
  </si>
  <si>
    <t>ქვემო ომალო</t>
  </si>
  <si>
    <t>აგეურთა</t>
  </si>
  <si>
    <t>ალისგორი</t>
  </si>
  <si>
    <t>ბასო</t>
  </si>
  <si>
    <t>ბეღელა</t>
  </si>
  <si>
    <t>ბიქურთა</t>
  </si>
  <si>
    <t>ბოჭორნა</t>
  </si>
  <si>
    <t>ბუხურთა</t>
  </si>
  <si>
    <t>გირევი</t>
  </si>
  <si>
    <t>გოგრულთა</t>
  </si>
  <si>
    <t>გუდაანთა</t>
  </si>
  <si>
    <t>დადიკურთა</t>
  </si>
  <si>
    <t>დანო</t>
  </si>
  <si>
    <t>დართლო</t>
  </si>
  <si>
    <t>დაქიურთა</t>
  </si>
  <si>
    <t>დიკლო</t>
  </si>
  <si>
    <t>დოჭუ</t>
  </si>
  <si>
    <t>ეთელთა</t>
  </si>
  <si>
    <t>ვაკისძირი</t>
  </si>
  <si>
    <t>ვერხოვანი</t>
  </si>
  <si>
    <t>ვესტმო</t>
  </si>
  <si>
    <t>ვესტომთა</t>
  </si>
  <si>
    <t>ვეძისხევი</t>
  </si>
  <si>
    <t xml:space="preserve">თუშეთის საბუე </t>
  </si>
  <si>
    <t>ილურთა</t>
  </si>
  <si>
    <t>ინდურთა</t>
  </si>
  <si>
    <t xml:space="preserve">ინწუხი </t>
  </si>
  <si>
    <t>იფცხორი</t>
  </si>
  <si>
    <t>კვავლო</t>
  </si>
  <si>
    <t>კოკლათა</t>
  </si>
  <si>
    <t>ნაციხარი</t>
  </si>
  <si>
    <t>ორციხე</t>
  </si>
  <si>
    <t>ჟველურთა</t>
  </si>
  <si>
    <t>საგირთა</t>
  </si>
  <si>
    <t>საჩიღოლო</t>
  </si>
  <si>
    <t>ტბათანა</t>
  </si>
  <si>
    <t>ფარსმა</t>
  </si>
  <si>
    <t>ქუმელაურთა</t>
  </si>
  <si>
    <t>შენაქო</t>
  </si>
  <si>
    <t>შტროლთა</t>
  </si>
  <si>
    <t>ჩიგლაურთა</t>
  </si>
  <si>
    <t>ჩიღო</t>
  </si>
  <si>
    <t>ცოკალთა</t>
  </si>
  <si>
    <t>წარო</t>
  </si>
  <si>
    <t>ჭერო</t>
  </si>
  <si>
    <t>ჭეშო</t>
  </si>
  <si>
    <t>ჭონთიო</t>
  </si>
  <si>
    <t>ხახაბო</t>
  </si>
  <si>
    <t>ხისო</t>
  </si>
  <si>
    <t>ჯვარბოსელი</t>
  </si>
  <si>
    <t>ჰეღო</t>
  </si>
  <si>
    <t>მოზართა</t>
  </si>
  <si>
    <t>ნადირთა</t>
  </si>
  <si>
    <t>შავწყალა</t>
  </si>
  <si>
    <t>გურჯაანი</t>
  </si>
  <si>
    <t>ქ. გურჯაანი</t>
  </si>
  <si>
    <t xml:space="preserve">არაშენდა / დარჩიეთი / ზიარი / ფხოველი / ქოდალო / ნანიანი </t>
  </si>
  <si>
    <t>არაშენდა / ნანიანი</t>
  </si>
  <si>
    <t>დარჩიეთი</t>
  </si>
  <si>
    <t>დარჩეთი</t>
  </si>
  <si>
    <t>ზიარი</t>
  </si>
  <si>
    <t>ფხოველი</t>
  </si>
  <si>
    <t>ქოდალო</t>
  </si>
  <si>
    <t xml:space="preserve">ნანიანი </t>
  </si>
  <si>
    <t>ნანიანი</t>
  </si>
  <si>
    <t>ახაშენი</t>
  </si>
  <si>
    <t>ბაკურციხე</t>
  </si>
  <si>
    <t xml:space="preserve">გურჯაანი </t>
  </si>
  <si>
    <t>ვაჩნაძიანი / კახიფარი</t>
  </si>
  <si>
    <t>ვაჩნაძიანი</t>
  </si>
  <si>
    <t>კახიფარი</t>
  </si>
  <si>
    <t>სამედიცინო პუნქტი კახიფარში</t>
  </si>
  <si>
    <t>ველისციხე</t>
  </si>
  <si>
    <t>ვეჯინი</t>
  </si>
  <si>
    <t>კაჭრეთი / ზემო კაჭრეთი</t>
  </si>
  <si>
    <t>კაჭრეთი</t>
  </si>
  <si>
    <t>ზემო კაჭრეთი</t>
  </si>
  <si>
    <t>ზემო კაჭრეთი (მახარაძე)</t>
  </si>
  <si>
    <t>კარდენახი</t>
  </si>
  <si>
    <t>კოლაგი</t>
  </si>
  <si>
    <t>მელაანი</t>
  </si>
  <si>
    <t>პედიატრის ნახევარი შტატის დამატება</t>
  </si>
  <si>
    <t>მუკუზანი / ზეგაანი</t>
  </si>
  <si>
    <t>მუკუზანი</t>
  </si>
  <si>
    <t>ზეგაანი</t>
  </si>
  <si>
    <t xml:space="preserve">შაშიანი </t>
  </si>
  <si>
    <t>შაშიანი</t>
  </si>
  <si>
    <t>ჩალაუბანი</t>
  </si>
  <si>
    <t>ჩუმლაყი / ყიტაანი</t>
  </si>
  <si>
    <t>ჩუმლაყი</t>
  </si>
  <si>
    <t>ყიტაანი</t>
  </si>
  <si>
    <t>ჭანდარი / ძირკოკი</t>
  </si>
  <si>
    <t>ჭანდარი</t>
  </si>
  <si>
    <t>ძირკოკი</t>
  </si>
  <si>
    <t>ჭერემი</t>
  </si>
  <si>
    <t>ჯიმითი</t>
  </si>
  <si>
    <t>დედოფლისწყარო</t>
  </si>
  <si>
    <t>ქ. დედოფლისწყარო</t>
  </si>
  <si>
    <t>არბოშიკი</t>
  </si>
  <si>
    <t>არხილოსკალო</t>
  </si>
  <si>
    <t xml:space="preserve">გამარჯვება </t>
  </si>
  <si>
    <t>გამარჯვება</t>
  </si>
  <si>
    <t>ზემო მაჩხაანი / მირზაანი</t>
  </si>
  <si>
    <t>მაჩხაანი</t>
  </si>
  <si>
    <t>ზემო მაჩხაანი</t>
  </si>
  <si>
    <t>მირზაანი</t>
  </si>
  <si>
    <t>ზემო ქედი</t>
  </si>
  <si>
    <t>ოზაანი</t>
  </si>
  <si>
    <t>თავწყარო</t>
  </si>
  <si>
    <t>საბათლო</t>
  </si>
  <si>
    <t>სამთაწყარო / ფიროსმანი</t>
  </si>
  <si>
    <t>სამთაწყარო</t>
  </si>
  <si>
    <t>ფიროსმანი</t>
  </si>
  <si>
    <t>სამრეკლო</t>
  </si>
  <si>
    <t>ჯაფარიძე</t>
  </si>
  <si>
    <t>ქვემო ქედი</t>
  </si>
  <si>
    <t>ხორნაბუჯი</t>
  </si>
  <si>
    <t>წითელწყარო</t>
  </si>
  <si>
    <t>ჭოეთი</t>
  </si>
  <si>
    <t>ლენინოვკა</t>
  </si>
  <si>
    <t>თელავი</t>
  </si>
  <si>
    <t>აკურა / ვანთა</t>
  </si>
  <si>
    <t>აკურა</t>
  </si>
  <si>
    <t>ვანთა</t>
  </si>
  <si>
    <t>გულგულა</t>
  </si>
  <si>
    <t>ვარდისუბანი</t>
  </si>
  <si>
    <t>თეთრწყლები</t>
  </si>
  <si>
    <t>თეთრიწყლები</t>
  </si>
  <si>
    <t>ნადიკვარი</t>
  </si>
  <si>
    <t>კობაძე</t>
  </si>
  <si>
    <t>სეროდანი</t>
  </si>
  <si>
    <t>პანტიანი</t>
  </si>
  <si>
    <t>იყალთო</t>
  </si>
  <si>
    <t>კისისხევი / ნასამხრალი</t>
  </si>
  <si>
    <t>კისისხევი</t>
  </si>
  <si>
    <t>ნასამხრალი</t>
  </si>
  <si>
    <t>კონდოლი</t>
  </si>
  <si>
    <t>კურდღელაური</t>
  </si>
  <si>
    <t>ლაფანყური</t>
  </si>
  <si>
    <t>რუისპირი</t>
  </si>
  <si>
    <t>ახატელი</t>
  </si>
  <si>
    <t>სანიორე / ნაფარეული / ართანა</t>
  </si>
  <si>
    <t>სანიორე</t>
  </si>
  <si>
    <t>ჯუღაანი</t>
  </si>
  <si>
    <t>ნაფარეული</t>
  </si>
  <si>
    <t>ართანა</t>
  </si>
  <si>
    <t>ფშაველი / ლალისყური</t>
  </si>
  <si>
    <t>ფშაველი</t>
  </si>
  <si>
    <t>ლეჩური</t>
  </si>
  <si>
    <t>ლალისყური</t>
  </si>
  <si>
    <t>ქვემო ხოდაშენი / ბუშეტი</t>
  </si>
  <si>
    <t>ქვემო ხოდაშენი</t>
  </si>
  <si>
    <t>ბუშეტი</t>
  </si>
  <si>
    <t>ყარაჯალა</t>
  </si>
  <si>
    <t xml:space="preserve">წინანდალი </t>
  </si>
  <si>
    <t>წინანდალი</t>
  </si>
  <si>
    <t>ლაგოდეხი</t>
  </si>
  <si>
    <t>ქ. ლაგოდეხი</t>
  </si>
  <si>
    <t>არეშფერანი</t>
  </si>
  <si>
    <t>ქევხიანი</t>
  </si>
  <si>
    <t>ზემო ბოლქვი</t>
  </si>
  <si>
    <t>ქვემო ბოლქვი</t>
  </si>
  <si>
    <t>ხოშოტიანი</t>
  </si>
  <si>
    <t>ხოშატიანი</t>
  </si>
  <si>
    <t>აფენი</t>
  </si>
  <si>
    <t>გვიმრიანი</t>
  </si>
  <si>
    <t>ზემო ნაშოვარი</t>
  </si>
  <si>
    <t>ონანაური</t>
  </si>
  <si>
    <t>ფოდაანი</t>
  </si>
  <si>
    <t>ქვემო ნაშოვარი</t>
  </si>
  <si>
    <t>ჭაბუკიანი</t>
  </si>
  <si>
    <t>ბაისუბანი</t>
  </si>
  <si>
    <t>ზემო მსხალგორი</t>
  </si>
  <si>
    <t>პატარა გორი</t>
  </si>
  <si>
    <t>ქვემო მსხალგორი</t>
  </si>
  <si>
    <t>მშვიდობიანი</t>
  </si>
  <si>
    <t>საქობო</t>
  </si>
  <si>
    <t>სვიდება</t>
  </si>
  <si>
    <t>კაბალი / ფონა / გიორგეთი</t>
  </si>
  <si>
    <t>კაბალი</t>
  </si>
  <si>
    <t>განჯალა</t>
  </si>
  <si>
    <t>უზუნთალა</t>
  </si>
  <si>
    <t>კარაჯალა</t>
  </si>
  <si>
    <t>ქვემო ფონა</t>
  </si>
  <si>
    <t>ზემო ფონა</t>
  </si>
  <si>
    <t>დონა</t>
  </si>
  <si>
    <t>დონი</t>
  </si>
  <si>
    <t>ზემო ხეჩილი</t>
  </si>
  <si>
    <t>ხეჩილი</t>
  </si>
  <si>
    <t>ქვემო ხეჩილი</t>
  </si>
  <si>
    <t>გიორგეთი</t>
  </si>
  <si>
    <t>გუჯარეთი</t>
  </si>
  <si>
    <t>ვერხვისმინდორი</t>
  </si>
  <si>
    <t>ვერხვის მინდორი</t>
  </si>
  <si>
    <t>ლაფნიანი</t>
  </si>
  <si>
    <t>ფიჩხიბოგირი</t>
  </si>
  <si>
    <t>კართუბანი</t>
  </si>
  <si>
    <t>ბოლოკიანი</t>
  </si>
  <si>
    <t>ნაინდროვალი</t>
  </si>
  <si>
    <t>ნაწისქვილარი</t>
  </si>
  <si>
    <t>ლელიანი</t>
  </si>
  <si>
    <t xml:space="preserve">ლელიანი </t>
  </si>
  <si>
    <t>ლელიანი-შუა პლანი</t>
  </si>
  <si>
    <t>ბალთა</t>
  </si>
  <si>
    <t>ბებურიანი</t>
  </si>
  <si>
    <t>მეორე ლელიანი</t>
  </si>
  <si>
    <t>აბაშისწყალი/II ლელიანი</t>
  </si>
  <si>
    <t>მირსკისეული</t>
  </si>
  <si>
    <t>ნამესრალი</t>
  </si>
  <si>
    <t>ქალქვა-ნამესრალი</t>
  </si>
  <si>
    <t>ქალქვა</t>
  </si>
  <si>
    <t>ნინიგორი</t>
  </si>
  <si>
    <t>განათლება</t>
  </si>
  <si>
    <t>ზემო გურგენიანი</t>
  </si>
  <si>
    <t>ქვემო გურგენიანი</t>
  </si>
  <si>
    <t>ხიზა</t>
  </si>
  <si>
    <t>ხიზაბავრა</t>
  </si>
  <si>
    <t>შრომა / მაწიმი</t>
  </si>
  <si>
    <t xml:space="preserve">შრომა </t>
  </si>
  <si>
    <t>კავშირი</t>
  </si>
  <si>
    <t>მაწიმი</t>
  </si>
  <si>
    <t xml:space="preserve">მაწიმი </t>
  </si>
  <si>
    <t>რაჭისუბანი</t>
  </si>
  <si>
    <t>ცოდნისკარი</t>
  </si>
  <si>
    <t>დავითიანი</t>
  </si>
  <si>
    <t>სვობოდნოე</t>
  </si>
  <si>
    <t>თელა</t>
  </si>
  <si>
    <t>შეერთება</t>
  </si>
  <si>
    <t>ჩადუნიანი</t>
  </si>
  <si>
    <t>წიფლისწყარო</t>
  </si>
  <si>
    <t>ჭიაური</t>
  </si>
  <si>
    <t>ჭიაური (ულიანოვკა)</t>
  </si>
  <si>
    <t>თამარიანი</t>
  </si>
  <si>
    <t>წითელი გორი</t>
  </si>
  <si>
    <t>წითელგორი</t>
  </si>
  <si>
    <t>ჰერეთისკარი</t>
  </si>
  <si>
    <t>გუმდის დამატება</t>
  </si>
  <si>
    <t>საგარეჯო</t>
  </si>
  <si>
    <t>ქ. საგარეჯო</t>
  </si>
  <si>
    <t>გიორგიწმინდა</t>
  </si>
  <si>
    <t>ანთოკი</t>
  </si>
  <si>
    <t>მარიამჯვარი</t>
  </si>
  <si>
    <t>ქვემო სამგორი</t>
  </si>
  <si>
    <t>გომბორი / კოჭბაანი</t>
  </si>
  <si>
    <t>გომბორი</t>
  </si>
  <si>
    <t>ასკილაური</t>
  </si>
  <si>
    <t>ვაშლიანი</t>
  </si>
  <si>
    <t>ვერონა</t>
  </si>
  <si>
    <t>რუსიანი</t>
  </si>
  <si>
    <t>კოჭბაანი</t>
  </si>
  <si>
    <t>ბოტკო</t>
  </si>
  <si>
    <t>გორანა</t>
  </si>
  <si>
    <t>იკვლივ გორანა</t>
  </si>
  <si>
    <t>ოთარაანი</t>
  </si>
  <si>
    <t>ოთარაანთკარი</t>
  </si>
  <si>
    <t>სასადილო</t>
  </si>
  <si>
    <t>ხინჭები</t>
  </si>
  <si>
    <t>დიდი ჩაილური / პატარა ჩაილური</t>
  </si>
  <si>
    <t>ჩაილური</t>
  </si>
  <si>
    <t>დიდი ჩაილური</t>
  </si>
  <si>
    <t>პატარა ჩაილური</t>
  </si>
  <si>
    <t>დუზაგრამა</t>
  </si>
  <si>
    <t>პალდო</t>
  </si>
  <si>
    <t>წიწმატიანი</t>
  </si>
  <si>
    <t>კაკაბეთი / ვერხვიანი</t>
  </si>
  <si>
    <t>კაკაბეთი</t>
  </si>
  <si>
    <t>ვერხვიანი</t>
  </si>
  <si>
    <t xml:space="preserve"> ექიმის დამატება</t>
  </si>
  <si>
    <t>თოხლიაური / სათაფლე</t>
  </si>
  <si>
    <t>თოხლიაური / კრასნაგორკა</t>
  </si>
  <si>
    <t>თოხლიაური</t>
  </si>
  <si>
    <t>სათაფლე</t>
  </si>
  <si>
    <t>კრასნაგორკა</t>
  </si>
  <si>
    <t>თულარი</t>
  </si>
  <si>
    <t>კაზლარი</t>
  </si>
  <si>
    <t>იორმუღანლო</t>
  </si>
  <si>
    <t>მუღანლო</t>
  </si>
  <si>
    <t>ექიმის და ექთნის დამატება</t>
  </si>
  <si>
    <t>ქეშალო</t>
  </si>
  <si>
    <t>ქესალო</t>
  </si>
  <si>
    <t>ლამბალო</t>
  </si>
  <si>
    <t>ზემო ლამბალო</t>
  </si>
  <si>
    <t>ქვემო ლამბალო</t>
  </si>
  <si>
    <t>მანავი</t>
  </si>
  <si>
    <t>ზემო ბურდიანი</t>
  </si>
  <si>
    <t>ბურდიანი</t>
  </si>
  <si>
    <t>მზისგული / ყანდაურა / შიბლიანი / ბადიაური</t>
  </si>
  <si>
    <t>ბოგდანოვკა / ყანდაურა / შიბლიანი / ბადიაური</t>
  </si>
  <si>
    <t>მზისგული</t>
  </si>
  <si>
    <t>ბოგდანოვკა</t>
  </si>
  <si>
    <t>ყანდაურა</t>
  </si>
  <si>
    <t>ქვემო ყანდაურა</t>
  </si>
  <si>
    <t>ზემო ყანდაურა</t>
  </si>
  <si>
    <t>ზემო  ყანდაურა</t>
  </si>
  <si>
    <t>შიბლიანი</t>
  </si>
  <si>
    <t>ბადიაური</t>
  </si>
  <si>
    <t>ნინოწმინდა / წყაროსთავი</t>
  </si>
  <si>
    <t>ნინოწმინდა</t>
  </si>
  <si>
    <t>წყაროსთავი</t>
  </si>
  <si>
    <t>პატარძეული</t>
  </si>
  <si>
    <t>უდაბნო</t>
  </si>
  <si>
    <t>უჯარმა</t>
  </si>
  <si>
    <t>მუხროვანი</t>
  </si>
  <si>
    <t>ხაშმი</t>
  </si>
  <si>
    <t>სიღნაღი</t>
  </si>
  <si>
    <t>ქ. სიღნაღი</t>
  </si>
  <si>
    <t>ქ. წნორი</t>
  </si>
  <si>
    <t>ანაგა</t>
  </si>
  <si>
    <t>ბოდბე</t>
  </si>
  <si>
    <t>ქვემო ბოდბე</t>
  </si>
  <si>
    <t>ზემო ბოდბე</t>
  </si>
  <si>
    <t>ბოდბისხევი</t>
  </si>
  <si>
    <t>ვაქირი</t>
  </si>
  <si>
    <t>ილიაწმინდა</t>
  </si>
  <si>
    <t>მაღარო</t>
  </si>
  <si>
    <t>ქვემო მაღარო</t>
  </si>
  <si>
    <t>ზემო მაღარო</t>
  </si>
  <si>
    <t>ნუკრიანი</t>
  </si>
  <si>
    <t>სოფელი ნუკრიანი</t>
  </si>
  <si>
    <t>კალოები</t>
  </si>
  <si>
    <t>ჭოტორი</t>
  </si>
  <si>
    <t>მაშნაარი</t>
  </si>
  <si>
    <t>ტიბაანი</t>
  </si>
  <si>
    <t>ქვემო მაჩხაანი</t>
  </si>
  <si>
    <t>ყარაღაჯი</t>
  </si>
  <si>
    <t>ხირსა</t>
  </si>
  <si>
    <t>ძველი ანაგა</t>
  </si>
  <si>
    <t>ჯუგაანი</t>
  </si>
  <si>
    <t>ერისიმედი</t>
  </si>
  <si>
    <t>ყვარელი</t>
  </si>
  <si>
    <t>ქ. ყვარელი</t>
  </si>
  <si>
    <t>თივი</t>
  </si>
  <si>
    <t>თხილისწყარო</t>
  </si>
  <si>
    <t>საცხენე</t>
  </si>
  <si>
    <t>შოროხი</t>
  </si>
  <si>
    <t>სარუსო</t>
  </si>
  <si>
    <t>ბალღოჯიანი</t>
  </si>
  <si>
    <t>გრემი</t>
  </si>
  <si>
    <t>გრძელიჭალა</t>
  </si>
  <si>
    <t>გრძელი ჭალა</t>
  </si>
  <si>
    <t>შაქრიანი</t>
  </si>
  <si>
    <t>ენისელი</t>
  </si>
  <si>
    <t>ალმატი</t>
  </si>
  <si>
    <t>შილდა</t>
  </si>
  <si>
    <t>ჭიკაანი / გავაზი / კუჭატანი</t>
  </si>
  <si>
    <t>ჭიკაანი</t>
  </si>
  <si>
    <t>ზინობიანი</t>
  </si>
  <si>
    <t>ჭიკაანის თემი</t>
  </si>
  <si>
    <t>ჩანტლისყურე</t>
  </si>
  <si>
    <t>ამბულატორიის გახსნა ჩანტლისყურეში</t>
  </si>
  <si>
    <t xml:space="preserve">გავაზი </t>
  </si>
  <si>
    <t>გავაზი</t>
  </si>
  <si>
    <t>კუჭატანი</t>
  </si>
  <si>
    <t>სანავარდო</t>
  </si>
  <si>
    <t>წიწკანაანთსერი</t>
  </si>
  <si>
    <t>მცხეთა-მთიანეთი</t>
  </si>
  <si>
    <t>ქ. მცხეთა</t>
  </si>
  <si>
    <t>დუშეთი</t>
  </si>
  <si>
    <t>ქ. დუშეთი</t>
  </si>
  <si>
    <t>შპს"  ჯეოჰოსპიტალსი", დუშეთის სამედიცინო ცენტრის შენობა</t>
  </si>
  <si>
    <t>ჟინვალი</t>
  </si>
  <si>
    <t>დაბა ჟინვალი</t>
  </si>
  <si>
    <t>არანისი</t>
  </si>
  <si>
    <t>ბიჩნიგაურები</t>
  </si>
  <si>
    <t>ბზიკურთკარი</t>
  </si>
  <si>
    <t>ბოდავი</t>
  </si>
  <si>
    <t>გუდრუხი</t>
  </si>
  <si>
    <t>გურდუხი</t>
  </si>
  <si>
    <t>ეთვალისი</t>
  </si>
  <si>
    <t>ზემო ხორხი</t>
  </si>
  <si>
    <t>თვალივი</t>
  </si>
  <si>
    <t>ლაუშა</t>
  </si>
  <si>
    <t>მენესო</t>
  </si>
  <si>
    <t>ნეძიხი</t>
  </si>
  <si>
    <t>ნეძისი</t>
  </si>
  <si>
    <t>სონდისველა</t>
  </si>
  <si>
    <t>სწროფავი</t>
  </si>
  <si>
    <t>უბანი</t>
  </si>
  <si>
    <t>ფუძნარი</t>
  </si>
  <si>
    <t>ქვემო არანისი</t>
  </si>
  <si>
    <t>ქვემოარანისი</t>
  </si>
  <si>
    <t>ქვემო ხორხი</t>
  </si>
  <si>
    <t>ჩინთი</t>
  </si>
  <si>
    <t>ხარტიშო</t>
  </si>
  <si>
    <t>ხირაუშა</t>
  </si>
  <si>
    <t>ჩიხაანები</t>
  </si>
  <si>
    <t>უნდილაძეები</t>
  </si>
  <si>
    <t>დაბა ფასანაური</t>
  </si>
  <si>
    <t>ფასანაური</t>
  </si>
  <si>
    <t>ბანცური</t>
  </si>
  <si>
    <r>
      <rPr>
        <b/>
        <sz val="8"/>
        <rFont val="Sylfaen"/>
        <family val="1"/>
        <charset val="204"/>
      </rPr>
      <t xml:space="preserve">დაბა ფასანაური;  </t>
    </r>
    <r>
      <rPr>
        <sz val="8"/>
        <rFont val="Sylfaen"/>
        <family val="1"/>
        <charset val="204"/>
      </rPr>
      <t xml:space="preserve">კერძო პირის შენობა 300 არაგველისN14 </t>
    </r>
  </si>
  <si>
    <t>ჩადის ციხე</t>
  </si>
  <si>
    <t>ცხვედიეთი</t>
  </si>
  <si>
    <t>ხევშა</t>
  </si>
  <si>
    <t>დავითურნი</t>
  </si>
  <si>
    <t>ხანდოს ხეობის სოფლებში   - 1 ექთნის დამატება</t>
  </si>
  <si>
    <t>ვეშაგურნი</t>
  </si>
  <si>
    <t>მეჯილაურნი</t>
  </si>
  <si>
    <t>სოდევე</t>
  </si>
  <si>
    <t>უკანა მხარი</t>
  </si>
  <si>
    <t>წინა მხარი</t>
  </si>
  <si>
    <t>წინამხარი</t>
  </si>
  <si>
    <t>ზემო ამირნი</t>
  </si>
  <si>
    <t>ზემო ამირთა</t>
  </si>
  <si>
    <t>მთიულეთის მხარის  სოფლებში   - 1 ექთნის დამატება</t>
  </si>
  <si>
    <t>ჩირიკი</t>
  </si>
  <si>
    <t>წინკობანი</t>
  </si>
  <si>
    <t>წიფორი</t>
  </si>
  <si>
    <t>ჭიკაანნი</t>
  </si>
  <si>
    <t>ქვემო ამირთა</t>
  </si>
  <si>
    <t>ხამუშა</t>
  </si>
  <si>
    <t>ქავთარაანი</t>
  </si>
  <si>
    <t>წითლიანი</t>
  </si>
  <si>
    <t>ბიბილაანი</t>
  </si>
  <si>
    <t>ანანური / ჭართალი</t>
  </si>
  <si>
    <t>ანანური</t>
  </si>
  <si>
    <t>ამბ.</t>
  </si>
  <si>
    <t>ავენისი</t>
  </si>
  <si>
    <t>ბანცურთკარი</t>
  </si>
  <si>
    <t>დგნალი</t>
  </si>
  <si>
    <t>თანდილაანთკარი</t>
  </si>
  <si>
    <t xml:space="preserve">თანდილაანთკარი </t>
  </si>
  <si>
    <t>კადოეთი</t>
  </si>
  <si>
    <t>უფურეთი</t>
  </si>
  <si>
    <t>ფხუნდავი</t>
  </si>
  <si>
    <t>ცივწყარო</t>
  </si>
  <si>
    <t>ციხისსოფელი</t>
  </si>
  <si>
    <t>ჭივილაანები</t>
  </si>
  <si>
    <t>ჭივილაანი</t>
  </si>
  <si>
    <t>ზოტიკიანთკარი</t>
  </si>
  <si>
    <t>პავლეური</t>
  </si>
  <si>
    <t>შალიკიანთკარი</t>
  </si>
  <si>
    <t>შალიკლიანთკარი</t>
  </si>
  <si>
    <t>ქაისხევი</t>
  </si>
  <si>
    <t>ქაისხევის ხეობის სოფლებში ექთნის დამატება</t>
  </si>
  <si>
    <t>ჭართალი</t>
  </si>
  <si>
    <t>ბუჩაანთკარი</t>
  </si>
  <si>
    <t>ბუჩაანი</t>
  </si>
  <si>
    <t>დოლასქედი</t>
  </si>
  <si>
    <t>ვაშლობი</t>
  </si>
  <si>
    <t>ზენუბანი</t>
  </si>
  <si>
    <t>მუგუდა</t>
  </si>
  <si>
    <t>საქერე</t>
  </si>
  <si>
    <t>სონდა</t>
  </si>
  <si>
    <t>ჩიტაურები</t>
  </si>
  <si>
    <t>ჯუღისი</t>
  </si>
  <si>
    <t>ჭალისოფელი</t>
  </si>
  <si>
    <t>ბაგა</t>
  </si>
  <si>
    <t>ბაზალეთი  დევნილთა დასახლება</t>
  </si>
  <si>
    <t>გრიგოლაანთკარი</t>
  </si>
  <si>
    <t>ვარსიმაანი</t>
  </si>
  <si>
    <t>ლაზვიანი</t>
  </si>
  <si>
    <t>მლაშე</t>
  </si>
  <si>
    <t>ნაგლიანთკარი</t>
  </si>
  <si>
    <t>პირმისაანი</t>
  </si>
  <si>
    <t>საკრამული</t>
  </si>
  <si>
    <t>საშაბურო</t>
  </si>
  <si>
    <t>უნდილაანთკარი</t>
  </si>
  <si>
    <t>ყარსიმაანთკარი</t>
  </si>
  <si>
    <t>ჩანადირთკარი</t>
  </si>
  <si>
    <t>ჩირდილელიანთკარი</t>
  </si>
  <si>
    <t>ჩრდილილიანთკარი</t>
  </si>
  <si>
    <t>ჩუბინიანთკარი</t>
  </si>
  <si>
    <t>ძველი საკრამულო</t>
  </si>
  <si>
    <t>ჭონტილი</t>
  </si>
  <si>
    <t>გრემისხევი</t>
  </si>
  <si>
    <t>გრემისხევი გამგეობის შენობა</t>
  </si>
  <si>
    <t>არბოეთი</t>
  </si>
  <si>
    <t>ახალი ბურღული</t>
  </si>
  <si>
    <t>თხილავანა</t>
  </si>
  <si>
    <t>მიქელიანი</t>
  </si>
  <si>
    <t>პეტრიანი</t>
  </si>
  <si>
    <t>ტონჩა</t>
  </si>
  <si>
    <t>ქარქუშაანი</t>
  </si>
  <si>
    <t>ქარქუშანი</t>
  </si>
  <si>
    <t>ქედელობა</t>
  </si>
  <si>
    <t>ციგრიაანთკარი</t>
  </si>
  <si>
    <t>ციგრიანთკარი</t>
  </si>
  <si>
    <t>ძველი ბურღული</t>
  </si>
  <si>
    <t>გუდამაყარი</t>
  </si>
  <si>
    <t>ზანდუკი</t>
  </si>
  <si>
    <t>ზანდუკი - ამჟამად განთავსებულია კერძო პირის საკუთრებაში.                                          გამოყოფილია ერთი ოთახი საკრებულოს შენობაში, სოფელ კიტოხში,რომელიც ამჟამად რემონტდება და განთავსდება იქ ექიმის სამუშაო კაბინეტი</t>
  </si>
  <si>
    <t>კიტოხი</t>
  </si>
  <si>
    <t>ათნოხი</t>
  </si>
  <si>
    <t>ბაკურხევი</t>
  </si>
  <si>
    <t>ბახანი</t>
  </si>
  <si>
    <t>ბახანნი</t>
  </si>
  <si>
    <t>ბოსელი</t>
  </si>
  <si>
    <t>ბურსაჭირი</t>
  </si>
  <si>
    <t>გამსი</t>
  </si>
  <si>
    <t>დიდებაანი</t>
  </si>
  <si>
    <t xml:space="preserve">მაღ/მთა </t>
  </si>
  <si>
    <t>დიხჩო</t>
  </si>
  <si>
    <t>დუმაცხო</t>
  </si>
  <si>
    <t>თოთიაურნი</t>
  </si>
  <si>
    <t>თორელაანი</t>
  </si>
  <si>
    <t>თორელაანნი</t>
  </si>
  <si>
    <t>ლუთხუბი</t>
  </si>
  <si>
    <t>ლუთხუმი</t>
  </si>
  <si>
    <t>მაქართა</t>
  </si>
  <si>
    <t>საკერპო</t>
  </si>
  <si>
    <t>საჩალისჭალა</t>
  </si>
  <si>
    <t>სიჯანაანი</t>
  </si>
  <si>
    <t>სიჯანაანნი</t>
  </si>
  <si>
    <t>ფახვიჯი</t>
  </si>
  <si>
    <t>ჩობალაურნი</t>
  </si>
  <si>
    <t>ჩაბალაური</t>
  </si>
  <si>
    <t>ჩოხი</t>
  </si>
  <si>
    <t>ლაფანაანთკარი</t>
  </si>
  <si>
    <t>აბანოსხევი</t>
  </si>
  <si>
    <t>ახალი ოსები</t>
  </si>
  <si>
    <t>დავათი</t>
  </si>
  <si>
    <t>ზემოუბანი</t>
  </si>
  <si>
    <t>ზემო უბანი</t>
  </si>
  <si>
    <t>კოშკასყელი</t>
  </si>
  <si>
    <t>მაღრანი</t>
  </si>
  <si>
    <t>წითურები</t>
  </si>
  <si>
    <t>მწითურები</t>
  </si>
  <si>
    <t xml:space="preserve">ნოკორნა </t>
  </si>
  <si>
    <t>ძველი ოსები</t>
  </si>
  <si>
    <t>ნოჯა</t>
  </si>
  <si>
    <t>ნოჯიკეთი</t>
  </si>
  <si>
    <t>ქერიაანთკარი</t>
  </si>
  <si>
    <t>ხიზნები</t>
  </si>
  <si>
    <t>მაღაროსკარი</t>
  </si>
  <si>
    <t>არბაჩხანი</t>
  </si>
  <si>
    <t>აფშო</t>
  </si>
  <si>
    <t>გომეწარი</t>
  </si>
  <si>
    <t>ინო</t>
  </si>
  <si>
    <t>კანატია</t>
  </si>
  <si>
    <t>კუჭეჭა</t>
  </si>
  <si>
    <t>საშევარდნო</t>
  </si>
  <si>
    <t>ქალილო</t>
  </si>
  <si>
    <t>შარახევი</t>
  </si>
  <si>
    <t>ჩარგალი</t>
  </si>
  <si>
    <t>წიფრანი</t>
  </si>
  <si>
    <t>ხილიანა</t>
  </si>
  <si>
    <t>ხომი</t>
  </si>
  <si>
    <t>ბუნისჭალა</t>
  </si>
  <si>
    <t>გუდარახი</t>
  </si>
  <si>
    <t>სოფლებში - კაწალხევი, მიგრიალუთა, გუდარახი  - 1 ექთნის დამატება</t>
  </si>
  <si>
    <t>კაწალხევი</t>
  </si>
  <si>
    <t>მიგრიაულთა</t>
  </si>
  <si>
    <t>მჭადიჯვრი</t>
  </si>
  <si>
    <t>მჭადიჯვარი</t>
  </si>
  <si>
    <t>ახალი კადოეთი</t>
  </si>
  <si>
    <t>ბაქაქურები</t>
  </si>
  <si>
    <t>ებნისი</t>
  </si>
  <si>
    <t>ზემო კოდისწყარო</t>
  </si>
  <si>
    <t>ზემო შუახევი</t>
  </si>
  <si>
    <t>ილტოზა</t>
  </si>
  <si>
    <t>ლამოვანი</t>
  </si>
  <si>
    <t>მილისწყარო</t>
  </si>
  <si>
    <t xml:space="preserve">საბავშვო ბაღის შენნობა </t>
  </si>
  <si>
    <t>ოძისი</t>
  </si>
  <si>
    <t>ქვემო კოდისწყარო</t>
  </si>
  <si>
    <t>ქვემო შუახევი</t>
  </si>
  <si>
    <t>ქვიტკირის წყარო</t>
  </si>
  <si>
    <t>ქვითკირის წყარო</t>
  </si>
  <si>
    <t>ციხევდავი</t>
  </si>
  <si>
    <t>ციხედავი</t>
  </si>
  <si>
    <t>წიწამურა</t>
  </si>
  <si>
    <t>ჭაშა</t>
  </si>
  <si>
    <t>ჭილურტი</t>
  </si>
  <si>
    <t>უკანაფშავი</t>
  </si>
  <si>
    <t>შუაფხო</t>
  </si>
  <si>
    <t>ახადი</t>
  </si>
  <si>
    <t>ახადო</t>
  </si>
  <si>
    <t>ბეტისჩრდილი</t>
  </si>
  <si>
    <t>ბინდაურთა</t>
  </si>
  <si>
    <t>გოგოლაურთა</t>
  </si>
  <si>
    <t>თხილიანა</t>
  </si>
  <si>
    <t>მათურა</t>
  </si>
  <si>
    <t>მუქო</t>
  </si>
  <si>
    <t>უძილაურთა</t>
  </si>
  <si>
    <t>ცაბაურთა</t>
  </si>
  <si>
    <t>ჭიჩო</t>
  </si>
  <si>
    <t>ხოშარა</t>
  </si>
  <si>
    <t>ქვეშეთი</t>
  </si>
  <si>
    <t>არახვეთი</t>
  </si>
  <si>
    <t>ბედონი</t>
  </si>
  <si>
    <t>ბენიან-ბეგონი</t>
  </si>
  <si>
    <t>გვიდაქე</t>
  </si>
  <si>
    <t>გოგნაური</t>
  </si>
  <si>
    <t>ზემო მლეთა</t>
  </si>
  <si>
    <t>იუხო</t>
  </si>
  <si>
    <t>კაიშაურნი</t>
  </si>
  <si>
    <t>ლაკათხევი</t>
  </si>
  <si>
    <t>მანასეული</t>
  </si>
  <si>
    <t>მუღურე</t>
  </si>
  <si>
    <t>ნადიბაანი</t>
  </si>
  <si>
    <t>ნადიბაანნი</t>
  </si>
  <si>
    <t>ჟოჟონი</t>
  </si>
  <si>
    <t>სალაჯური</t>
  </si>
  <si>
    <t>სეთურნი</t>
  </si>
  <si>
    <t>სოფლებში - სეთურები, ზაქათკარი, ჯაღმიანები - 1 ექთნის დამატება</t>
  </si>
  <si>
    <t xml:space="preserve">ზაქათკარი </t>
  </si>
  <si>
    <t>ზაქათკარი</t>
  </si>
  <si>
    <t>ჯაღმიანი</t>
  </si>
  <si>
    <t>ჯაღმიანნი</t>
  </si>
  <si>
    <t>სეფე</t>
  </si>
  <si>
    <t>სვიანა-როსტიანი</t>
  </si>
  <si>
    <t>სვიანა-როსტიაანნი</t>
  </si>
  <si>
    <t>სონჩო</t>
  </si>
  <si>
    <t>უშარნი</t>
  </si>
  <si>
    <t>ქვემო მლეთა</t>
  </si>
  <si>
    <t>ქოროღო</t>
  </si>
  <si>
    <t>ყველანი</t>
  </si>
  <si>
    <t>შარმიანი</t>
  </si>
  <si>
    <t>ჩოხელნი</t>
  </si>
  <si>
    <t>ციხიანი</t>
  </si>
  <si>
    <t>წკერე</t>
  </si>
  <si>
    <t>ხარხეთი</t>
  </si>
  <si>
    <t>ჭონქაძე</t>
  </si>
  <si>
    <t>ყვავილი</t>
  </si>
  <si>
    <t>არაგვისპირი</t>
  </si>
  <si>
    <t>ქ. დუშეთი.  შპს"  ჯეოჰოსპიტალსი", დუშეთის სამედიცინო ცენტრის შენობა</t>
  </si>
  <si>
    <t>არღუნი</t>
  </si>
  <si>
    <t>ახალაანი</t>
  </si>
  <si>
    <t>ახალი ტონჩა</t>
  </si>
  <si>
    <t>ბოდორნა</t>
  </si>
  <si>
    <t xml:space="preserve">ბოდორნა </t>
  </si>
  <si>
    <t>დუდაურები</t>
  </si>
  <si>
    <t>ველთაურთკარი</t>
  </si>
  <si>
    <t>ვეძათხევი</t>
  </si>
  <si>
    <t>თანიანთკარი</t>
  </si>
  <si>
    <t>იორი</t>
  </si>
  <si>
    <t>მგლიანი</t>
  </si>
  <si>
    <t>მეზვრიანთკარი</t>
  </si>
  <si>
    <t>მჭედლიანთკარი</t>
  </si>
  <si>
    <t>ნანიაანი</t>
  </si>
  <si>
    <t>ოქრუაანი</t>
  </si>
  <si>
    <t>ოქრუანი</t>
  </si>
  <si>
    <t>ფრიდონაანთკარი</t>
  </si>
  <si>
    <t>ქარაულები</t>
  </si>
  <si>
    <t>ქერანა</t>
  </si>
  <si>
    <t>ქვემო აში</t>
  </si>
  <si>
    <t>ქვემოაში</t>
  </si>
  <si>
    <t>ჯავახიანთკარი</t>
  </si>
  <si>
    <t>ზემოაში</t>
  </si>
  <si>
    <t>ჭოპორტი / ხეობა</t>
  </si>
  <si>
    <t>გამგ.</t>
  </si>
  <si>
    <t>ჭოპორტი</t>
  </si>
  <si>
    <t>სოფლები დაშორებულია და ექიმები თხოვენ პაციენტებს მანქანით მიკითხვას</t>
  </si>
  <si>
    <t>ახატანი</t>
  </si>
  <si>
    <t>სოფელი ახატანისთვის 1 ექთნის დამატება</t>
  </si>
  <si>
    <t>ბულაჩაური</t>
  </si>
  <si>
    <t>ზემო ღარისწყალა</t>
  </si>
  <si>
    <t>ქვემო ღარისწყალა</t>
  </si>
  <si>
    <t>ქუბრიაანთკარი</t>
  </si>
  <si>
    <t>წითელსოფელი</t>
  </si>
  <si>
    <t>სოფელი წითელსოფლისთვის 1 ექთნის დამატება</t>
  </si>
  <si>
    <t>ხეობა</t>
  </si>
  <si>
    <t xml:space="preserve">ხეობა </t>
  </si>
  <si>
    <t>სოფელი ხეობისთვის 1 ექთნის და ექიმის  დამატება</t>
  </si>
  <si>
    <t>ახალციხე</t>
  </si>
  <si>
    <t>დოლოშა</t>
  </si>
  <si>
    <t>განხორციელდა ბრძანებაში ცვლილება - პჯდ მომსახურებას მიიღებენ დუშეთში</t>
  </si>
  <si>
    <t>ვარცლა</t>
  </si>
  <si>
    <t>კენჭაკლდე</t>
  </si>
  <si>
    <t>მიგრიაულები</t>
  </si>
  <si>
    <t>საცხავატლო</t>
  </si>
  <si>
    <t>საცხავატო</t>
  </si>
  <si>
    <t>ფიჭვიანი</t>
  </si>
  <si>
    <t xml:space="preserve">წითელი კლდე </t>
  </si>
  <si>
    <t>წითელი კლდე</t>
  </si>
  <si>
    <t>გურგალველი</t>
  </si>
  <si>
    <t>შატილი</t>
  </si>
  <si>
    <t>სპეცდაფინანსება</t>
  </si>
  <si>
    <t>ანდაქი</t>
  </si>
  <si>
    <t>არდოტი</t>
  </si>
  <si>
    <t>არჭილო</t>
  </si>
  <si>
    <t>კისტანი</t>
  </si>
  <si>
    <t>მუცო</t>
  </si>
  <si>
    <t>ხონისჭალა</t>
  </si>
  <si>
    <t>ბარისახო</t>
  </si>
  <si>
    <t>აკუშო</t>
  </si>
  <si>
    <t>ამღა</t>
  </si>
  <si>
    <t>ატაბე</t>
  </si>
  <si>
    <t>აყნელი</t>
  </si>
  <si>
    <t>აჭე</t>
  </si>
  <si>
    <t>ახიელი</t>
  </si>
  <si>
    <t>ბაცალიგო</t>
  </si>
  <si>
    <t>ბისო</t>
  </si>
  <si>
    <t>ბლო</t>
  </si>
  <si>
    <t>ბოგჩვილო</t>
  </si>
  <si>
    <t>ბუჩუკურთა</t>
  </si>
  <si>
    <t>გველეთი</t>
  </si>
  <si>
    <t>გუდანი</t>
  </si>
  <si>
    <t>დათვისი</t>
  </si>
  <si>
    <t>ზეისტეჩო</t>
  </si>
  <si>
    <t>კარწაულთა</t>
  </si>
  <si>
    <t>კორშა</t>
  </si>
  <si>
    <t>მოწმაო</t>
  </si>
  <si>
    <t>ოხერხევი</t>
  </si>
  <si>
    <t>როშკა</t>
  </si>
  <si>
    <t>უკანაფხო</t>
  </si>
  <si>
    <t>უკანხადუ</t>
  </si>
  <si>
    <t>ქმოსტი</t>
  </si>
  <si>
    <t>ქობულო</t>
  </si>
  <si>
    <t>ღელის ვაკე</t>
  </si>
  <si>
    <t>ღული</t>
  </si>
  <si>
    <t>ჩირდილი</t>
  </si>
  <si>
    <t>ჩხუბა</t>
  </si>
  <si>
    <t>ძეძეურთა</t>
  </si>
  <si>
    <t>ჭალისსოფელი</t>
  </si>
  <si>
    <t>ჭიე</t>
  </si>
  <si>
    <t>ჭიმღა</t>
  </si>
  <si>
    <t>ჭორმეშავი</t>
  </si>
  <si>
    <t>წინხადუ</t>
  </si>
  <si>
    <t>ხახმატი</t>
  </si>
  <si>
    <t>თიანეთი</t>
  </si>
  <si>
    <t>თიანეთის სამედიცინო ცენტრის შენობა</t>
  </si>
  <si>
    <t>დაბა თიანეთი</t>
  </si>
  <si>
    <t>თეთრახევა</t>
  </si>
  <si>
    <t>მამადაანები</t>
  </si>
  <si>
    <t>საჭურე</t>
  </si>
  <si>
    <t>ჭურჭელაურები</t>
  </si>
  <si>
    <t>დაბა სიონი</t>
  </si>
  <si>
    <t>ბადაანი</t>
  </si>
  <si>
    <t>ბოჭორმა</t>
  </si>
  <si>
    <t>პერსონალის დამატება</t>
  </si>
  <si>
    <t>გრძელველები</t>
  </si>
  <si>
    <t>ომარაულები</t>
  </si>
  <si>
    <t>ომარაანი</t>
  </si>
  <si>
    <t>ორხევი</t>
  </si>
  <si>
    <t>საჯინიბო</t>
  </si>
  <si>
    <t>ყუდრო</t>
  </si>
  <si>
    <t>არტანი / ახალსოფელი</t>
  </si>
  <si>
    <t>გაიყოს თემები და დაემატოს 1 გუნდი</t>
  </si>
  <si>
    <t>არტანი</t>
  </si>
  <si>
    <t>ზემო არტანი</t>
  </si>
  <si>
    <t>ბოდახევა</t>
  </si>
  <si>
    <t>დულუზაურები</t>
  </si>
  <si>
    <t>თეთრაულები</t>
  </si>
  <si>
    <t>კვერნაულა</t>
  </si>
  <si>
    <t>ლიშო</t>
  </si>
  <si>
    <t>სახევი</t>
  </si>
  <si>
    <t>სხლოვანი</t>
  </si>
  <si>
    <t>ქვემო არტანი</t>
  </si>
  <si>
    <t>ქუშხევი</t>
  </si>
  <si>
    <t>ღორღა</t>
  </si>
  <si>
    <t>საკრებ. შენობა</t>
  </si>
  <si>
    <t>გოჯიაანები</t>
  </si>
  <si>
    <t>კაწალო</t>
  </si>
  <si>
    <t>ჩაბანო</t>
  </si>
  <si>
    <t>ჭიაურა</t>
  </si>
  <si>
    <t>ხაიშო</t>
  </si>
  <si>
    <t>ზარიძეები / ტუშურები</t>
  </si>
  <si>
    <t>ზარიძეები</t>
  </si>
  <si>
    <t>ბუჭყინტა</t>
  </si>
  <si>
    <t>ვერხველი</t>
  </si>
  <si>
    <t>ზემო შარახევი</t>
  </si>
  <si>
    <t>ქვემო შარახევი</t>
  </si>
  <si>
    <t>ზენამხარი</t>
  </si>
  <si>
    <t>იარაჯულები</t>
  </si>
  <si>
    <t>ივლიანთგორი</t>
  </si>
  <si>
    <t>ლახატო</t>
  </si>
  <si>
    <t>საკრეჭიო</t>
  </si>
  <si>
    <t>ხოფცა</t>
  </si>
  <si>
    <t>ჯიჯეთი</t>
  </si>
  <si>
    <t>ტუშურები</t>
  </si>
  <si>
    <t>ალაჭანი</t>
  </si>
  <si>
    <t>კახოიანები</t>
  </si>
  <si>
    <t>წიკვლიაანთკარი</t>
  </si>
  <si>
    <t>ჯერვალიძეები</t>
  </si>
  <si>
    <t>ნაქალაქარი / ხევსურთსოფელი</t>
  </si>
  <si>
    <t>ნაქალაქარი</t>
  </si>
  <si>
    <t>ზემო ნაქალაქარი</t>
  </si>
  <si>
    <t>ბეწენწურები</t>
  </si>
  <si>
    <t>დორეულები</t>
  </si>
  <si>
    <t>ვეძათხევა</t>
  </si>
  <si>
    <t>ზურაბები</t>
  </si>
  <si>
    <t>მაგრანეთი</t>
  </si>
  <si>
    <t>ქვემო ნაქალაქარი</t>
  </si>
  <si>
    <t>ხევსურთსოფელი</t>
  </si>
  <si>
    <t>დევენაანთხევი</t>
  </si>
  <si>
    <t>საყდრიონი</t>
  </si>
  <si>
    <t>ჩეკურაანთგორი / ჟებოტა</t>
  </si>
  <si>
    <t>ჟებოტა</t>
  </si>
  <si>
    <t>თეგერაანები</t>
  </si>
  <si>
    <t>თხილა</t>
  </si>
  <si>
    <t>ლელოვანი</t>
  </si>
  <si>
    <t>ძებნიაურები</t>
  </si>
  <si>
    <t>ჩეკურაანთგორი</t>
  </si>
  <si>
    <t>ალოტი</t>
  </si>
  <si>
    <t>ბოკონი</t>
  </si>
  <si>
    <t>ევჟენტი</t>
  </si>
  <si>
    <t>ველები</t>
  </si>
  <si>
    <t>ძირხვნიანი</t>
  </si>
  <si>
    <t>სიმონიანთხევი</t>
  </si>
  <si>
    <t>თოლენჯი</t>
  </si>
  <si>
    <t>მელიასხევი</t>
  </si>
  <si>
    <t>ნადოკრა</t>
  </si>
  <si>
    <t>ცალუღელაანთკარი</t>
  </si>
  <si>
    <t>ჭანდრისხევი</t>
  </si>
  <si>
    <t>ღულელები</t>
  </si>
  <si>
    <t>ბალებისხევი</t>
  </si>
  <si>
    <t>გუდანელები</t>
  </si>
  <si>
    <t>თოხოლჩა</t>
  </si>
  <si>
    <t>თრანი</t>
  </si>
  <si>
    <t>ქვემო კვერნაულა</t>
  </si>
  <si>
    <t>კვირიისხევი</t>
  </si>
  <si>
    <t>კვირიასხევი</t>
  </si>
  <si>
    <t>სიონთგორი</t>
  </si>
  <si>
    <t>ტოლაანთსოფელი</t>
  </si>
  <si>
    <t>წყაროთუბანი</t>
  </si>
  <si>
    <t>ხადოელები</t>
  </si>
  <si>
    <t>მცხეთა</t>
  </si>
  <si>
    <t xml:space="preserve">გალავანი /ცხვარიჭამია </t>
  </si>
  <si>
    <t>გალავანი / ზაქარო / ბიწმენდი / ნავდარაანთკარი / ცხვარიჭამია</t>
  </si>
  <si>
    <t>გალავანი</t>
  </si>
  <si>
    <t>ყოფილი გალავნის ექსპ. მეურნ. ადმინსტ.  შენობა</t>
  </si>
  <si>
    <t>წინამძღვრიანთკარი</t>
  </si>
  <si>
    <t>ბიწმენდი</t>
  </si>
  <si>
    <t>ჯიღაურა</t>
  </si>
  <si>
    <t>ბურიანი</t>
  </si>
  <si>
    <t>ზაქარო</t>
  </si>
  <si>
    <t>კოტორაანთკარი</t>
  </si>
  <si>
    <t>ნავდარააანთკარი</t>
  </si>
  <si>
    <t>ნავდარაანთკარი</t>
  </si>
  <si>
    <t>ჭილაანთკარი</t>
  </si>
  <si>
    <t>ცხვარიჭამია</t>
  </si>
  <si>
    <t>ყოფილი სკოლის შენობა</t>
  </si>
  <si>
    <t>თეზამი</t>
  </si>
  <si>
    <t>თეძამი</t>
  </si>
  <si>
    <t>კევლიანი</t>
  </si>
  <si>
    <t>ლელუბანი</t>
  </si>
  <si>
    <t>მამკოდა</t>
  </si>
  <si>
    <t>მშრალხევი</t>
  </si>
  <si>
    <t>მშრალახევი</t>
  </si>
  <si>
    <t>საგურამო</t>
  </si>
  <si>
    <t>დაბა ზაჰესი (პლატინის ქუჩა)</t>
  </si>
  <si>
    <t>შანკევანი</t>
  </si>
  <si>
    <t>წიწამური</t>
  </si>
  <si>
    <t>ლისი</t>
  </si>
  <si>
    <t>ლისი / მსხალდიდი</t>
  </si>
  <si>
    <t>ზემო ლისი</t>
  </si>
  <si>
    <t>ქვემო ლისი</t>
  </si>
  <si>
    <t>აგარაკი</t>
  </si>
  <si>
    <t>ბევრეთი</t>
  </si>
  <si>
    <t>ლელობი</t>
  </si>
  <si>
    <t>მსხალდიდი</t>
  </si>
  <si>
    <t>სკოლის შენობა</t>
  </si>
  <si>
    <t>მუხათწყარო</t>
  </si>
  <si>
    <t>ნაფეტვრები</t>
  </si>
  <si>
    <t>ნახშირგორა</t>
  </si>
  <si>
    <t>ტაბარუკი</t>
  </si>
  <si>
    <t>ძალაანთხევი</t>
  </si>
  <si>
    <t>წოდორეთი</t>
  </si>
  <si>
    <t>მისაქციელი / არდგომლიანთკარი</t>
  </si>
  <si>
    <t>ნატახტარი / აღდგომლიანთკარი / ნავაზი / მისაქციელი</t>
  </si>
  <si>
    <t>მისაქციელი</t>
  </si>
  <si>
    <t xml:space="preserve">მისაქციელი </t>
  </si>
  <si>
    <t>ნატახტარი</t>
  </si>
  <si>
    <t>აღდგომლიანთკარი</t>
  </si>
  <si>
    <t xml:space="preserve"> გამოკოფილია ოთახი მუნიციპალიტეტის მიერ მაგრამ რემონტის გამო ჯერ არ ფუნქციონირებს</t>
  </si>
  <si>
    <t>ნავაზი</t>
  </si>
  <si>
    <t>ფრეზეთი</t>
  </si>
  <si>
    <t xml:space="preserve">ფრეზეთი </t>
  </si>
  <si>
    <t>მუხრანი</t>
  </si>
  <si>
    <t>მუხრანი / ქანდა</t>
  </si>
  <si>
    <t>პატარა ქანდა</t>
  </si>
  <si>
    <t>ქანდა</t>
  </si>
  <si>
    <t>ძველი ქანდა</t>
  </si>
  <si>
    <t>ნიჩბისი</t>
  </si>
  <si>
    <t>ქვემო ნიჩბისი</t>
  </si>
  <si>
    <t>საბავშვო ბაღი</t>
  </si>
  <si>
    <t>ახალი ნიჩბისი</t>
  </si>
  <si>
    <t>ზემო ნიჩბისი</t>
  </si>
  <si>
    <t>სარიტუალო დარბაზის 1 ოთახი</t>
  </si>
  <si>
    <t>სასხორი</t>
  </si>
  <si>
    <t>ქსანი / ციხისძირი</t>
  </si>
  <si>
    <t>ქსანი</t>
  </si>
  <si>
    <t>ს.ს.,,მინა''  შენობა</t>
  </si>
  <si>
    <t>ქსოვრისი / ვაზიანი</t>
  </si>
  <si>
    <t xml:space="preserve">გაიყოს თემები </t>
  </si>
  <si>
    <t>ქსოვრისი</t>
  </si>
  <si>
    <t>ძეგვი</t>
  </si>
  <si>
    <t>სათოვლე (ნაბაღრები)</t>
  </si>
  <si>
    <t>სათოვლე</t>
  </si>
  <si>
    <t>კარსანი</t>
  </si>
  <si>
    <t>მუხათგვერდი</t>
  </si>
  <si>
    <t>ხეკორძი</t>
  </si>
  <si>
    <t>წეროვანი</t>
  </si>
  <si>
    <t>წეროვანი / ჩარდახი</t>
  </si>
  <si>
    <t>გოროვანი</t>
  </si>
  <si>
    <t>ჩარდახი</t>
  </si>
  <si>
    <t>სხალტბა</t>
  </si>
  <si>
    <t>წილკანი / ძალისი</t>
  </si>
  <si>
    <t>წილკანი</t>
  </si>
  <si>
    <t>ერედა</t>
  </si>
  <si>
    <t>სელექციის დასახლება</t>
  </si>
  <si>
    <t>ძალისი</t>
  </si>
  <si>
    <t>ყაზბეგი</t>
  </si>
  <si>
    <t>სტეფანწმინდა</t>
  </si>
  <si>
    <t>დაბა სტეფანწმინდა</t>
  </si>
  <si>
    <t>ცდო</t>
  </si>
  <si>
    <t>გორისციხე</t>
  </si>
  <si>
    <t>ტყარშეტი</t>
  </si>
  <si>
    <t>ფხელშე</t>
  </si>
  <si>
    <t>ტყარშეთი</t>
  </si>
  <si>
    <t>ყანობი</t>
  </si>
  <si>
    <t>ექთნის დამატება ყანობში</t>
  </si>
  <si>
    <t>ხურთისი</t>
  </si>
  <si>
    <t>კობი</t>
  </si>
  <si>
    <t>აბანო</t>
  </si>
  <si>
    <t>ალმასიანი</t>
  </si>
  <si>
    <t>ბურმასიგი</t>
  </si>
  <si>
    <t>გიმარა</t>
  </si>
  <si>
    <t>დესი</t>
  </si>
  <si>
    <t>ზემოოქროყანა</t>
  </si>
  <si>
    <t>კართსოფელი</t>
  </si>
  <si>
    <t>კეთრისი</t>
  </si>
  <si>
    <t>მნა</t>
  </si>
  <si>
    <t>ნოგყაუ</t>
  </si>
  <si>
    <t>რესი</t>
  </si>
  <si>
    <t>სუატისი</t>
  </si>
  <si>
    <t>ტეფი</t>
  </si>
  <si>
    <t>უხათი</t>
  </si>
  <si>
    <t>ქვემო ოქროყანა</t>
  </si>
  <si>
    <t>შევარდენი</t>
  </si>
  <si>
    <t>ცოცოლთა</t>
  </si>
  <si>
    <t>გუდაური</t>
  </si>
  <si>
    <t>განისი</t>
  </si>
  <si>
    <t>ერეთო</t>
  </si>
  <si>
    <t>საკურიანი</t>
  </si>
  <si>
    <t>ფალაგყაუ</t>
  </si>
  <si>
    <t>ქუმლისციხე</t>
  </si>
  <si>
    <t>სიონი</t>
  </si>
  <si>
    <t>არშა</t>
  </si>
  <si>
    <t>გაიბოტენი</t>
  </si>
  <si>
    <t>გარბანი</t>
  </si>
  <si>
    <t>თოთი</t>
  </si>
  <si>
    <t>ფანშეტი</t>
  </si>
  <si>
    <t>სნო</t>
  </si>
  <si>
    <t>ართხმო</t>
  </si>
  <si>
    <t>აჩხოტი</t>
  </si>
  <si>
    <t>კარკუჩა</t>
  </si>
  <si>
    <t>ქოსელი</t>
  </si>
  <si>
    <t>ჯუთა</t>
  </si>
  <si>
    <t>ამბულატორიის მდებარეობა</t>
  </si>
  <si>
    <t>მოსახლეობა</t>
  </si>
  <si>
    <t>შენობის მდგომარეობა</t>
  </si>
  <si>
    <t>ექიმების პოტენციალი და ინტერესი იმუშაონ ციფრულ ტექნოლოგიებთან</t>
  </si>
  <si>
    <t>სამეგრელო-ზემო სვანეთი</t>
  </si>
  <si>
    <t>ქ. ზუგდიდი</t>
  </si>
  <si>
    <t>ქ. ფოთი</t>
  </si>
  <si>
    <t>აბაშა</t>
  </si>
  <si>
    <t>ქ. აბაშა</t>
  </si>
  <si>
    <t>გეზათი</t>
  </si>
  <si>
    <t>საკრებ.</t>
  </si>
  <si>
    <t>გულუხეთი</t>
  </si>
  <si>
    <t>ზანათი</t>
  </si>
  <si>
    <t>ზანეთი</t>
  </si>
  <si>
    <t>გაღმა ზანათი</t>
  </si>
  <si>
    <t>გაღმა ზანეთი</t>
  </si>
  <si>
    <t>გამოღმა ზანათი</t>
  </si>
  <si>
    <t>გამოღმა ზანეთი</t>
  </si>
  <si>
    <t>კეთილარი</t>
  </si>
  <si>
    <t>გაღმა კოდორი</t>
  </si>
  <si>
    <t>გულეიკარი</t>
  </si>
  <si>
    <t>მარანი</t>
  </si>
  <si>
    <t>მარანჭალა</t>
  </si>
  <si>
    <t>გუგუნაყათი</t>
  </si>
  <si>
    <t>ნაესაკოვო</t>
  </si>
  <si>
    <t>გამოღმა კოდორი</t>
  </si>
  <si>
    <t>კოდორი</t>
  </si>
  <si>
    <t>ნორიო</t>
  </si>
  <si>
    <t>აბაშისპირი</t>
  </si>
  <si>
    <t>მაცხოვრისკარი</t>
  </si>
  <si>
    <t>განათლებისკარი</t>
  </si>
  <si>
    <t>საბოკუჩავო</t>
  </si>
  <si>
    <t>საგვაზავო</t>
  </si>
  <si>
    <t>ძიგური</t>
  </si>
  <si>
    <t>ონტოფო</t>
  </si>
  <si>
    <t>პირველი ონტოფო</t>
  </si>
  <si>
    <t>მეორე ონტოფო</t>
  </si>
  <si>
    <t>გაუწყინარი</t>
  </si>
  <si>
    <t>თხმელარი</t>
  </si>
  <si>
    <t>ქვიშანჭალა</t>
  </si>
  <si>
    <t>სამიქაო</t>
  </si>
  <si>
    <t>მაიდანი</t>
  </si>
  <si>
    <t>სეფიეთი</t>
  </si>
  <si>
    <t>სუჯუნა</t>
  </si>
  <si>
    <t>წალიკარი</t>
  </si>
  <si>
    <t>ტყვირი</t>
  </si>
  <si>
    <t>ცილორი</t>
  </si>
  <si>
    <t>ქოლობანი</t>
  </si>
  <si>
    <t>ბულვანი</t>
  </si>
  <si>
    <t>პატარა გეზეთი</t>
  </si>
  <si>
    <t xml:space="preserve">ძველი აბაშა </t>
  </si>
  <si>
    <t>ძველი აბაშა</t>
  </si>
  <si>
    <t>საკუპარო</t>
  </si>
  <si>
    <t>წყემი</t>
  </si>
  <si>
    <t>კერძო სახლი</t>
  </si>
  <si>
    <t>ზუგდიდი</t>
  </si>
  <si>
    <t>აბასთუმანი / ხეცერა</t>
  </si>
  <si>
    <t>აბასთუმანი</t>
  </si>
  <si>
    <t>საცხოვ.სახლი</t>
  </si>
  <si>
    <t>მენჯი</t>
  </si>
  <si>
    <t>ხეცერა</t>
  </si>
  <si>
    <t>ანაკლია / ერგეტა / ცვანე</t>
  </si>
  <si>
    <t>ანაკლია / ერგეტა</t>
  </si>
  <si>
    <t>ანაკლია</t>
  </si>
  <si>
    <t>ყოფ.საავად.შენობა</t>
  </si>
  <si>
    <t>თიქორი</t>
  </si>
  <si>
    <t>ერგეტა</t>
  </si>
  <si>
    <t>ცვანე</t>
  </si>
  <si>
    <t>ახალაბასთუმანი</t>
  </si>
  <si>
    <t xml:space="preserve">ახალკახათი </t>
  </si>
  <si>
    <t>ახალკახათი</t>
  </si>
  <si>
    <t xml:space="preserve">სოფელი ახალკახათი </t>
  </si>
  <si>
    <t>კოოპერ.ძვ.შენობა</t>
  </si>
  <si>
    <t>ახალსოფელი /ოფაჩხაფუ / უჩაშონა / ჯუმი</t>
  </si>
  <si>
    <t>ოფაჩხაფუ</t>
  </si>
  <si>
    <t>უჩაშონა</t>
  </si>
  <si>
    <t>ჯუმი</t>
  </si>
  <si>
    <t>განმუხური</t>
  </si>
  <si>
    <t>ახ.ამბ.</t>
  </si>
  <si>
    <t>დარჩელი / კიროვი</t>
  </si>
  <si>
    <t>დარჩელი</t>
  </si>
  <si>
    <t>კერძ.საკუთ.შენობა</t>
  </si>
  <si>
    <t>კიროვი</t>
  </si>
  <si>
    <t>დიდინეძი / დიდინეძის კახათი</t>
  </si>
  <si>
    <t>დიდი ნეძი</t>
  </si>
  <si>
    <t>დიდინეძი</t>
  </si>
  <si>
    <t>დიხაგუძუბა</t>
  </si>
  <si>
    <t>დიდინეძის კახათი</t>
  </si>
  <si>
    <t>ინგირი / ოირემე</t>
  </si>
  <si>
    <t>ინგირი</t>
  </si>
  <si>
    <t>ინგირის თემი</t>
  </si>
  <si>
    <t>ოირემე</t>
  </si>
  <si>
    <t>კახათი</t>
  </si>
  <si>
    <t xml:space="preserve">კახათი </t>
  </si>
  <si>
    <t>კოკი / ხურჩა</t>
  </si>
  <si>
    <t>კოკი</t>
  </si>
  <si>
    <t>ამბულარ.</t>
  </si>
  <si>
    <t>ხურჩა</t>
  </si>
  <si>
    <t>ხურჩაში ექიმის დამატება</t>
  </si>
  <si>
    <t>კორცხელი / ნაცატუ / ბაში</t>
  </si>
  <si>
    <t>კორცხელი</t>
  </si>
  <si>
    <t>გაურკ.</t>
  </si>
  <si>
    <r>
      <t xml:space="preserve">სოფლები ფართოდ არის გაშლილი, მთაგორიანია. ამბულატორიიდან  სამოქმედო არეალის საზღვრამდე 8-10 კმ-ია. </t>
    </r>
    <r>
      <rPr>
        <b/>
        <sz val="8"/>
        <rFont val="Sylfaen"/>
        <family val="1"/>
        <charset val="204"/>
      </rPr>
      <t>ექთნის დამატება.</t>
    </r>
  </si>
  <si>
    <t>ნაცატუ</t>
  </si>
  <si>
    <t>ნარაზენი / შამადელა</t>
  </si>
  <si>
    <t>ნარაზენი</t>
  </si>
  <si>
    <t>სკოლის ძვ.შენობა</t>
  </si>
  <si>
    <t>საბეჭვაიო</t>
  </si>
  <si>
    <t>შამადელა</t>
  </si>
  <si>
    <t>ოდიში / ჩხოუში</t>
  </si>
  <si>
    <t>ოდიში</t>
  </si>
  <si>
    <t>საჭურღულიო</t>
  </si>
  <si>
    <t>ჩხოუში</t>
  </si>
  <si>
    <t>ორსანტია</t>
  </si>
  <si>
    <t>ორულუ</t>
  </si>
  <si>
    <t xml:space="preserve">ორულუ </t>
  </si>
  <si>
    <t>მოგირი</t>
  </si>
  <si>
    <t>ნაჭკადუ</t>
  </si>
  <si>
    <t>ოქტომბერი / დავითიანი</t>
  </si>
  <si>
    <t xml:space="preserve">ოქტომბერი </t>
  </si>
  <si>
    <t>რიყე / რუხი / ნაწულუკუ</t>
  </si>
  <si>
    <t>რიყე / რუხი</t>
  </si>
  <si>
    <t>რიყე</t>
  </si>
  <si>
    <t>კოოპერატ.ძვ.შენობა</t>
  </si>
  <si>
    <t>რუხი</t>
  </si>
  <si>
    <t>ნაწულუკუ</t>
  </si>
  <si>
    <t xml:space="preserve">ყულიშკარი  / გრიგოლიში </t>
  </si>
  <si>
    <t>ყულიშკარი /  გრიგოლიში</t>
  </si>
  <si>
    <t xml:space="preserve">ყულიშკარი </t>
  </si>
  <si>
    <t>ყულიშკარი</t>
  </si>
  <si>
    <t xml:space="preserve">გრიგოლიში </t>
  </si>
  <si>
    <t>გრიგოლიში</t>
  </si>
  <si>
    <t xml:space="preserve">შამგონა </t>
  </si>
  <si>
    <t>შამგონა</t>
  </si>
  <si>
    <t>ჩხორია / ტყაია / ზედაეწერი</t>
  </si>
  <si>
    <t>ჩხორია</t>
  </si>
  <si>
    <t>კოოპერატ.საკუთრება</t>
  </si>
  <si>
    <t>ტყაია</t>
  </si>
  <si>
    <t>ზედაეწერი</t>
  </si>
  <si>
    <t>ცაიში / ცაცხვი / ურთა</t>
  </si>
  <si>
    <t>ცაიში / ურთა</t>
  </si>
  <si>
    <t>ცაიში</t>
  </si>
  <si>
    <t>ცაცხვი</t>
  </si>
  <si>
    <t>ურთა</t>
  </si>
  <si>
    <t>ჭაქვინჯი</t>
  </si>
  <si>
    <t>მაღაზიის შენობა</t>
  </si>
  <si>
    <t>ბაღმარანი</t>
  </si>
  <si>
    <t>ჭითაწყარი</t>
  </si>
  <si>
    <t xml:space="preserve">ჭკადუაში </t>
  </si>
  <si>
    <t>ჭკადუაში</t>
  </si>
  <si>
    <t>ჯიხასკარი</t>
  </si>
  <si>
    <t>ჯიხაშკარი</t>
  </si>
  <si>
    <t>ფალაზონი</t>
  </si>
  <si>
    <t>მარტვილი</t>
  </si>
  <si>
    <t>ქ. მარტვილი</t>
  </si>
  <si>
    <t>ნალეფსაო</t>
  </si>
  <si>
    <t>ნახარებაო</t>
  </si>
  <si>
    <t>საელიაო</t>
  </si>
  <si>
    <t>ქვაითი</t>
  </si>
  <si>
    <t>აბედათი</t>
  </si>
  <si>
    <r>
      <t>აბედათი</t>
    </r>
    <r>
      <rPr>
        <b/>
        <sz val="9"/>
        <rFont val="Sylfaen"/>
        <family val="1"/>
        <charset val="204"/>
      </rPr>
      <t xml:space="preserve"> </t>
    </r>
  </si>
  <si>
    <t>ლემიქავე</t>
  </si>
  <si>
    <t>ლექაჯაიე</t>
  </si>
  <si>
    <t>ჯოლევი</t>
  </si>
  <si>
    <t>ბანძა</t>
  </si>
  <si>
    <r>
      <t>ბანძა</t>
    </r>
    <r>
      <rPr>
        <b/>
        <sz val="9"/>
        <rFont val="Sylfaen"/>
        <family val="1"/>
        <charset val="204"/>
      </rPr>
      <t xml:space="preserve"> </t>
    </r>
  </si>
  <si>
    <t>ლევახანე</t>
  </si>
  <si>
    <t>ლეკეკელე</t>
  </si>
  <si>
    <t>ლეკეკელიე</t>
  </si>
  <si>
    <t>ლეპატარავე</t>
  </si>
  <si>
    <t>ლეპატარიე</t>
  </si>
  <si>
    <t>გაჭედილი</t>
  </si>
  <si>
    <t>მეორე ბალდა</t>
  </si>
  <si>
    <t>მესამე ბალდა</t>
  </si>
  <si>
    <t>თამაკონი</t>
  </si>
  <si>
    <t>პატარა თამაკონი</t>
  </si>
  <si>
    <t>პირველი ბალდა</t>
  </si>
  <si>
    <t>სკურდი</t>
  </si>
  <si>
    <t>გურძემი</t>
  </si>
  <si>
    <t>პირველი გურძემი</t>
  </si>
  <si>
    <t>მეორე გურძემი</t>
  </si>
  <si>
    <t>ნახურცილაო</t>
  </si>
  <si>
    <t>დიდი ჭყონი / ტალერი / დოშაყე</t>
  </si>
  <si>
    <t>დიდი ჭყონი</t>
  </si>
  <si>
    <t>მუსიკ.სკოლა</t>
  </si>
  <si>
    <t xml:space="preserve">დიდი ჭყონი </t>
  </si>
  <si>
    <t>ლედგებე</t>
  </si>
  <si>
    <t>ლედეგებე</t>
  </si>
  <si>
    <t>მეორე ნამიკოლაო</t>
  </si>
  <si>
    <t>მეორე ნამიკოლავო</t>
  </si>
  <si>
    <t>ოჩე</t>
  </si>
  <si>
    <t>მამული</t>
  </si>
  <si>
    <t>ჟინოთა</t>
  </si>
  <si>
    <t>ტალერი</t>
  </si>
  <si>
    <t>საავად.ყოფ.შენობა</t>
  </si>
  <si>
    <t>ტალერი (აგროფირმის მეურნეობა)</t>
  </si>
  <si>
    <t>ნობულევი</t>
  </si>
  <si>
    <t>დოშაყე</t>
  </si>
  <si>
    <t>ლეჟვანე</t>
  </si>
  <si>
    <t>ლექობალიე</t>
  </si>
  <si>
    <t>ვედიდკარი</t>
  </si>
  <si>
    <t>ლეფოჩხუე</t>
  </si>
  <si>
    <t>მახათი</t>
  </si>
  <si>
    <t>მუხურჩა</t>
  </si>
  <si>
    <t>ორქა</t>
  </si>
  <si>
    <t>ძვ.საავად.შენობა</t>
  </si>
  <si>
    <t>თარგამეული</t>
  </si>
  <si>
    <t>პირველი ნამიკოლაო</t>
  </si>
  <si>
    <t>პირველინამიკოლაო</t>
  </si>
  <si>
    <t>ინჩხური</t>
  </si>
  <si>
    <t>დიდი ინჩხური</t>
  </si>
  <si>
    <t>ლებაჩე</t>
  </si>
  <si>
    <t>პატარა ინჩხური</t>
  </si>
  <si>
    <t>კიწია</t>
  </si>
  <si>
    <t>მეორე კიწია</t>
  </si>
  <si>
    <t>ძვ.კლუბ.შენობა</t>
  </si>
  <si>
    <t>ალერტი</t>
  </si>
  <si>
    <t>პირველი კიწია</t>
  </si>
  <si>
    <t>კურზუ</t>
  </si>
  <si>
    <t>გოდოგანო</t>
  </si>
  <si>
    <t>დობერაზენი</t>
  </si>
  <si>
    <t>დიბერაზენი</t>
  </si>
  <si>
    <t>დღვანა</t>
  </si>
  <si>
    <t>საბერულაო</t>
  </si>
  <si>
    <t>სანაჭყებიო</t>
  </si>
  <si>
    <t>სანაჭყეპიო</t>
  </si>
  <si>
    <t>ლეხაინდრაო</t>
  </si>
  <si>
    <t>ნოჯიხევი</t>
  </si>
  <si>
    <t>სტეფას დაბალი</t>
  </si>
  <si>
    <t>ნაგვაზაო</t>
  </si>
  <si>
    <t>ნაგვაზავო</t>
  </si>
  <si>
    <t>ზედა ნაგვაზაო</t>
  </si>
  <si>
    <t>ზედა ნაგვაზავო</t>
  </si>
  <si>
    <t>ლეკვანტალიე</t>
  </si>
  <si>
    <t>ქვედა ნაგვაზაო</t>
  </si>
  <si>
    <t>ნახუნაო</t>
  </si>
  <si>
    <t>წინაკვერკვე</t>
  </si>
  <si>
    <t>ჭაბურთა</t>
  </si>
  <si>
    <t>ნაჯახაო</t>
  </si>
  <si>
    <t>ნაგებერაო</t>
  </si>
  <si>
    <t xml:space="preserve">ონოღია </t>
  </si>
  <si>
    <t>ონოღია</t>
  </si>
  <si>
    <t>ვახა</t>
  </si>
  <si>
    <t>ლეგულორდავე</t>
  </si>
  <si>
    <t>ლესხულუხე</t>
  </si>
  <si>
    <t>ლეცავე</t>
  </si>
  <si>
    <t>წაჩხურუ</t>
  </si>
  <si>
    <t>წაჩხური</t>
  </si>
  <si>
    <t>სერგიეთი</t>
  </si>
  <si>
    <t>ხუნწი</t>
  </si>
  <si>
    <t>ქვედა ხუნწი</t>
  </si>
  <si>
    <t>ქვემო ხუნწი</t>
  </si>
  <si>
    <t>ზედა ხუნწი</t>
  </si>
  <si>
    <t>ზემო ხუნწი</t>
  </si>
  <si>
    <t>ლეციცხვაიე</t>
  </si>
  <si>
    <t>მესტია</t>
  </si>
  <si>
    <t>დაბა მესტია</t>
  </si>
  <si>
    <t>ბეჩო</t>
  </si>
  <si>
    <t>დოლასვიფი</t>
  </si>
  <si>
    <t>ბაგვდანარი</t>
  </si>
  <si>
    <t>გალაში</t>
  </si>
  <si>
    <t>დოლი</t>
  </si>
  <si>
    <t>ლანხვრი</t>
  </si>
  <si>
    <t>მაზერი</t>
  </si>
  <si>
    <t>ნაშთქოლი</t>
  </si>
  <si>
    <t>ტვებიში</t>
  </si>
  <si>
    <t>უშხვანარი</t>
  </si>
  <si>
    <t>ქართვანი</t>
  </si>
  <si>
    <t>ცხეკვანი</t>
  </si>
  <si>
    <t>ჭკიდანარი</t>
  </si>
  <si>
    <t>ჭოხულდი</t>
  </si>
  <si>
    <t>ეცერი</t>
  </si>
  <si>
    <t>ისკარი</t>
  </si>
  <si>
    <t xml:space="preserve">ბარში </t>
  </si>
  <si>
    <t xml:space="preserve">გვალდერი </t>
  </si>
  <si>
    <t xml:space="preserve">ებუთი </t>
  </si>
  <si>
    <t xml:space="preserve">ჰებუდი </t>
  </si>
  <si>
    <t>კალაში</t>
  </si>
  <si>
    <t xml:space="preserve">ლადრერი </t>
  </si>
  <si>
    <t>ლანტელი</t>
  </si>
  <si>
    <t>ლაშხრერი</t>
  </si>
  <si>
    <t>უსგვირი</t>
  </si>
  <si>
    <t>უღვალი</t>
  </si>
  <si>
    <t xml:space="preserve">ფხუტერი </t>
  </si>
  <si>
    <t xml:space="preserve">ფხუტრერი </t>
  </si>
  <si>
    <t xml:space="preserve">ქურაში </t>
  </si>
  <si>
    <t>ცალანარი</t>
  </si>
  <si>
    <t xml:space="preserve">ჭელირი </t>
  </si>
  <si>
    <t>იფარი</t>
  </si>
  <si>
    <t>ბოგრეში</t>
  </si>
  <si>
    <t>ადიში</t>
  </si>
  <si>
    <t>ნაკიფარი</t>
  </si>
  <si>
    <t>კალა</t>
  </si>
  <si>
    <t>ლალხორალი</t>
  </si>
  <si>
    <t>აგრაი</t>
  </si>
  <si>
    <t>დავბერი</t>
  </si>
  <si>
    <t>ვიჩნაში</t>
  </si>
  <si>
    <t>იფრარი</t>
  </si>
  <si>
    <t>ლასკრალი</t>
  </si>
  <si>
    <t>ხალდე</t>
  </si>
  <si>
    <t>ხე</t>
  </si>
  <si>
    <t>ლატალი</t>
  </si>
  <si>
    <t>იენაში</t>
  </si>
  <si>
    <t>იფხი</t>
  </si>
  <si>
    <t>კვანჭიანარი</t>
  </si>
  <si>
    <t>ლახუშდი</t>
  </si>
  <si>
    <t>ლაჰილი</t>
  </si>
  <si>
    <t>ლელბაგი</t>
  </si>
  <si>
    <t>ლეშუკვი</t>
  </si>
  <si>
    <t>მაცხვარიში</t>
  </si>
  <si>
    <t>ლანყვამ-ზაგრალი</t>
  </si>
  <si>
    <t>ნანყვამ-ზაგრალი</t>
  </si>
  <si>
    <t>სიდიანარი</t>
  </si>
  <si>
    <t>შყალერი</t>
  </si>
  <si>
    <t>ლახამულა</t>
  </si>
  <si>
    <t>გენწვიში</t>
  </si>
  <si>
    <t>დიზი</t>
  </si>
  <si>
    <t>თოთელეში</t>
  </si>
  <si>
    <t>ნოდაში</t>
  </si>
  <si>
    <t>ნოღარი-კეცლანი</t>
  </si>
  <si>
    <t>ქვედა-იფარი</t>
  </si>
  <si>
    <t>ქვედა იფარი</t>
  </si>
  <si>
    <t>ყაზაყი</t>
  </si>
  <si>
    <t>შდიხირი</t>
  </si>
  <si>
    <t>ხელრა</t>
  </si>
  <si>
    <t>ჰამაში</t>
  </si>
  <si>
    <t>ჰამაშ-თოთალეში</t>
  </si>
  <si>
    <t>ლენჯერი</t>
  </si>
  <si>
    <t>ლემსია</t>
  </si>
  <si>
    <t>კაერი</t>
  </si>
  <si>
    <t>ლაშთხვერი</t>
  </si>
  <si>
    <t>ნესგუნი</t>
  </si>
  <si>
    <t>სოლი</t>
  </si>
  <si>
    <t>ქაშვეთი</t>
  </si>
  <si>
    <t>პეშკილი</t>
  </si>
  <si>
    <t>ჰეშკილი</t>
  </si>
  <si>
    <t>მულახი</t>
  </si>
  <si>
    <t>ჭოლაში</t>
  </si>
  <si>
    <t>არცხელი</t>
  </si>
  <si>
    <t>ზარდლაში</t>
  </si>
  <si>
    <t>ლახირი</t>
  </si>
  <si>
    <t>მაჯვდიერი</t>
  </si>
  <si>
    <t>მურშკელი</t>
  </si>
  <si>
    <t>ჟაბეში</t>
  </si>
  <si>
    <t>ჟაამუში</t>
  </si>
  <si>
    <t>ჟამუში</t>
  </si>
  <si>
    <t>ღვებრა</t>
  </si>
  <si>
    <t>ჩვაბიანი</t>
  </si>
  <si>
    <t>ცალდაში</t>
  </si>
  <si>
    <t>ნაკრა</t>
  </si>
  <si>
    <t>ანილი</t>
  </si>
  <si>
    <t>თავრალი</t>
  </si>
  <si>
    <t>კვიცანი</t>
  </si>
  <si>
    <t>კიჩხულდაში</t>
  </si>
  <si>
    <t>ლაშხრაში</t>
  </si>
  <si>
    <t>ლაწომბა</t>
  </si>
  <si>
    <t>ლენკვაში</t>
  </si>
  <si>
    <t>ჩუბარი</t>
  </si>
  <si>
    <t>ცალერი</t>
  </si>
  <si>
    <t>ხერხვაში</t>
  </si>
  <si>
    <t>უშგული</t>
  </si>
  <si>
    <t>ჩაჟაში</t>
  </si>
  <si>
    <t>ლამჯურიში</t>
  </si>
  <si>
    <t>მურყმელი</t>
  </si>
  <si>
    <t>ჟიბიანი</t>
  </si>
  <si>
    <t>ჩვიბიანი</t>
  </si>
  <si>
    <t>ფარი</t>
  </si>
  <si>
    <t>ზაგარი</t>
  </si>
  <si>
    <t>ზედა ლუჰა</t>
  </si>
  <si>
    <t>ლამხერი</t>
  </si>
  <si>
    <t>ლაყვრი</t>
  </si>
  <si>
    <t>სვიფი</t>
  </si>
  <si>
    <t>ფალედი</t>
  </si>
  <si>
    <t>ქვედა ლუჰა</t>
  </si>
  <si>
    <t>ღეშდერი</t>
  </si>
  <si>
    <t>ღეშდიერი</t>
  </si>
  <si>
    <t>ყვანა</t>
  </si>
  <si>
    <t>ხოსრარი</t>
  </si>
  <si>
    <t>ცხუმარი</t>
  </si>
  <si>
    <t>ლაბსყალდი</t>
  </si>
  <si>
    <t>ლეზგარა</t>
  </si>
  <si>
    <t>მაგარდელი</t>
  </si>
  <si>
    <t>ტვიბერი</t>
  </si>
  <si>
    <t>ღვებალდი</t>
  </si>
  <si>
    <t>წვირმი</t>
  </si>
  <si>
    <t>ასკარტი</t>
  </si>
  <si>
    <t>აცი</t>
  </si>
  <si>
    <t>იელი</t>
  </si>
  <si>
    <t>ჩობანი</t>
  </si>
  <si>
    <t>ჭუბერი</t>
  </si>
  <si>
    <t>ქვემო მარღი</t>
  </si>
  <si>
    <t>დევრა</t>
  </si>
  <si>
    <t>ზედა მარღი</t>
  </si>
  <si>
    <t>ლარილარი</t>
  </si>
  <si>
    <t>ლახამი</t>
  </si>
  <si>
    <t>ლეკულმახე</t>
  </si>
  <si>
    <t>ლეწფერი</t>
  </si>
  <si>
    <t>სგურიში</t>
  </si>
  <si>
    <t>ტიტა</t>
  </si>
  <si>
    <t>ყარი</t>
  </si>
  <si>
    <t>ხაიში / იდლიანი</t>
  </si>
  <si>
    <t>ხაიში</t>
  </si>
  <si>
    <t>ბარჯაში</t>
  </si>
  <si>
    <t>გაღმა ხაიში</t>
  </si>
  <si>
    <t>ზედა ვედი</t>
  </si>
  <si>
    <t>ზედა წირმინდი</t>
  </si>
  <si>
    <t>ზედა ხაიში</t>
  </si>
  <si>
    <t>ზემო ვედი</t>
  </si>
  <si>
    <t>თოთანი</t>
  </si>
  <si>
    <t>ლახანი</t>
  </si>
  <si>
    <t>ლუხი</t>
  </si>
  <si>
    <t>მუხაშერა</t>
  </si>
  <si>
    <t>ნაკი</t>
  </si>
  <si>
    <t>ნალქორვალი</t>
  </si>
  <si>
    <t>ნანყბული</t>
  </si>
  <si>
    <t>სკორმეთი</t>
  </si>
  <si>
    <t>ტობარი</t>
  </si>
  <si>
    <t>ქედანი</t>
  </si>
  <si>
    <t>ქვედა ვედი</t>
  </si>
  <si>
    <t>ქვედა წვირმინდი</t>
  </si>
  <si>
    <t>ქვედა წირმინდი</t>
  </si>
  <si>
    <t>შგედი</t>
  </si>
  <si>
    <t>ციცხვარი</t>
  </si>
  <si>
    <t>ჯორკვალი</t>
  </si>
  <si>
    <t>იდლიანი</t>
  </si>
  <si>
    <t>გამოიყო იდლიანის თემი და ითხოვენ ექიმს/ექთანს</t>
  </si>
  <si>
    <t>ლებურცხილა</t>
  </si>
  <si>
    <t>ნაშიხვი</t>
  </si>
  <si>
    <t>ჭალე</t>
  </si>
  <si>
    <t>სენაკი</t>
  </si>
  <si>
    <t>ქ. სენაკი</t>
  </si>
  <si>
    <t>ისულა</t>
  </si>
  <si>
    <t>გეჯეთი</t>
  </si>
  <si>
    <t>ეკი</t>
  </si>
  <si>
    <t>საადამიო</t>
  </si>
  <si>
    <t>საგუნიო</t>
  </si>
  <si>
    <t>საცხვიტაო</t>
  </si>
  <si>
    <t>შრომისკარი</t>
  </si>
  <si>
    <t>ზანა</t>
  </si>
  <si>
    <t>საესებუო</t>
  </si>
  <si>
    <t>სატყებუჩაო</t>
  </si>
  <si>
    <t>სატყებუჩავო</t>
  </si>
  <si>
    <t>საშურღაიო</t>
  </si>
  <si>
    <t>ზემო ჭალადიდი / თეკლათი</t>
  </si>
  <si>
    <t>ზემო ჭალადიდი</t>
  </si>
  <si>
    <t>მუხური</t>
  </si>
  <si>
    <t>საგვიჩიო</t>
  </si>
  <si>
    <t>სირიაჩქონი</t>
  </si>
  <si>
    <t>თეკლათი</t>
  </si>
  <si>
    <t>გოლასკური</t>
  </si>
  <si>
    <t>რეკა</t>
  </si>
  <si>
    <t>საგვარამიო</t>
  </si>
  <si>
    <t>ტყირი</t>
  </si>
  <si>
    <t>ლეძაძამე</t>
  </si>
  <si>
    <t>ბეთლემი</t>
  </si>
  <si>
    <t>კვაუთი</t>
  </si>
  <si>
    <t>ლეგოგიე</t>
  </si>
  <si>
    <t>ლესაჯაიე</t>
  </si>
  <si>
    <t>ბათარია</t>
  </si>
  <si>
    <t>პერტული</t>
  </si>
  <si>
    <t>საგაბესკირიო</t>
  </si>
  <si>
    <t>საწულეისკირიო</t>
  </si>
  <si>
    <t>სახარბედიო</t>
  </si>
  <si>
    <t>სკურია</t>
  </si>
  <si>
    <t>ნოსირი</t>
  </si>
  <si>
    <t>შუა ნოსირი</t>
  </si>
  <si>
    <t>საბესელიო</t>
  </si>
  <si>
    <t>საკილასონიო</t>
  </si>
  <si>
    <t>საოდიშარიო</t>
  </si>
  <si>
    <t>ნოქალაქევი</t>
  </si>
  <si>
    <t>ჯიხა</t>
  </si>
  <si>
    <t>გახომელა</t>
  </si>
  <si>
    <t>ზემო ნოქალაქევი</t>
  </si>
  <si>
    <t>ლებაღათურე</t>
  </si>
  <si>
    <t>ძიგიდერი</t>
  </si>
  <si>
    <t>უშაფათი</t>
  </si>
  <si>
    <t>ლეგოგინე</t>
  </si>
  <si>
    <t>ლეკოკაიე</t>
  </si>
  <si>
    <t>ფოცხო</t>
  </si>
  <si>
    <t>ლეგოგიე-ნასაჯუ</t>
  </si>
  <si>
    <t>მეორე მოხაში</t>
  </si>
  <si>
    <t>მოხაში</t>
  </si>
  <si>
    <t>ძველი სენაკი</t>
  </si>
  <si>
    <t>ზემო სორტა</t>
  </si>
  <si>
    <t>კოტიანეთი</t>
  </si>
  <si>
    <t>მეორე ნოსირი</t>
  </si>
  <si>
    <t>საჩიქობაო</t>
  </si>
  <si>
    <t>საჩიქობავო</t>
  </si>
  <si>
    <t>ქვემო სორტა</t>
  </si>
  <si>
    <t>ხორში</t>
  </si>
  <si>
    <t>შუა ხორში</t>
  </si>
  <si>
    <t>დიდი ხორში</t>
  </si>
  <si>
    <t>პატარა ზანა</t>
  </si>
  <si>
    <t>სადადიანო</t>
  </si>
  <si>
    <t>საადანაიო</t>
  </si>
  <si>
    <t>საგუგუნაო</t>
  </si>
  <si>
    <t>საგუგუნავო</t>
  </si>
  <si>
    <t>ციზეთი</t>
  </si>
  <si>
    <t>ჩხოროწყუ</t>
  </si>
  <si>
    <t>დაბა ჩხოროწყუ</t>
  </si>
  <si>
    <t>გარახა</t>
  </si>
  <si>
    <t>ახუთი</t>
  </si>
  <si>
    <t>მონგირი</t>
  </si>
  <si>
    <t>ზუმი</t>
  </si>
  <si>
    <t>თაია</t>
  </si>
  <si>
    <t>კირცხი</t>
  </si>
  <si>
    <t>სარაქონი</t>
  </si>
  <si>
    <t>ლესიჭინე</t>
  </si>
  <si>
    <t>მეორე ლესიჭინე</t>
  </si>
  <si>
    <t>ოჩხომური</t>
  </si>
  <si>
    <t>ლეწურწუმე</t>
  </si>
  <si>
    <t>ჯუმითი</t>
  </si>
  <si>
    <t>ლეგახარე</t>
  </si>
  <si>
    <t>ლეგახარიე</t>
  </si>
  <si>
    <t>ქოყო</t>
  </si>
  <si>
    <t>ნაკიანი</t>
  </si>
  <si>
    <t>საბავშ.ბაღი</t>
  </si>
  <si>
    <t>ლეახალე</t>
  </si>
  <si>
    <t>ლექარჩე</t>
  </si>
  <si>
    <t>ნაფიჩხოვო</t>
  </si>
  <si>
    <t>კულტ.სახლი</t>
  </si>
  <si>
    <t>ლედარსალე</t>
  </si>
  <si>
    <t>ხანწკი</t>
  </si>
  <si>
    <t>ქვედაჩხოროწყუ</t>
  </si>
  <si>
    <t>ქვედა ჩხოროწყუ</t>
  </si>
  <si>
    <t>ლეჯიქე</t>
  </si>
  <si>
    <t>ჭოღა</t>
  </si>
  <si>
    <t>ჭოღი</t>
  </si>
  <si>
    <t>პირველი ჭოღა</t>
  </si>
  <si>
    <t>კოლმ.ყოფ.შენობა</t>
  </si>
  <si>
    <t>ლექობალე</t>
  </si>
  <si>
    <t>მეორე ჭოღა</t>
  </si>
  <si>
    <t>ხაბუმე</t>
  </si>
  <si>
    <t>მოიდანახე</t>
  </si>
  <si>
    <t>მიდანახე</t>
  </si>
  <si>
    <t>წალენჯიხა</t>
  </si>
  <si>
    <t>ქ. წალენჯიხა</t>
  </si>
  <si>
    <t>ზედა მაზანდარა</t>
  </si>
  <si>
    <t>ლუღერა-სამცაცხვი</t>
  </si>
  <si>
    <t>ქვედა მაზანდარა</t>
  </si>
  <si>
    <t>ხვითერი-საკალანდიო</t>
  </si>
  <si>
    <t>ზღვაია</t>
  </si>
  <si>
    <t>ქ. ჯვარი</t>
  </si>
  <si>
    <t>ოჭანე</t>
  </si>
  <si>
    <t>ნაკა</t>
  </si>
  <si>
    <t>ჯვარი (ჯვარზენი)</t>
  </si>
  <si>
    <t>ფოცხო-ეწერი</t>
  </si>
  <si>
    <t>ლექარდე</t>
  </si>
  <si>
    <t>ლეძაძამიე</t>
  </si>
  <si>
    <t>ლია</t>
  </si>
  <si>
    <t>ზედა ლია</t>
  </si>
  <si>
    <t>მახარია</t>
  </si>
  <si>
    <t>პალური</t>
  </si>
  <si>
    <t>მედანი</t>
  </si>
  <si>
    <t>ლარა</t>
  </si>
  <si>
    <t>მიქავა</t>
  </si>
  <si>
    <t>ლეღვინჯილე</t>
  </si>
  <si>
    <t>ლეჯოლოხე</t>
  </si>
  <si>
    <t>ლეჯოლიხე</t>
  </si>
  <si>
    <t>მუჟავა</t>
  </si>
  <si>
    <t>ოლორი</t>
  </si>
  <si>
    <t>ნაშამგუ</t>
  </si>
  <si>
    <t>ნაკიფუ</t>
  </si>
  <si>
    <t>ლეჟა</t>
  </si>
  <si>
    <t>ნანჯარუ</t>
  </si>
  <si>
    <t>ულურია</t>
  </si>
  <si>
    <t>ობუჯი</t>
  </si>
  <si>
    <t>სამესხიო</t>
  </si>
  <si>
    <t>ჯაღირა</t>
  </si>
  <si>
    <t>კუხეში</t>
  </si>
  <si>
    <t>ზედა საჩინო</t>
  </si>
  <si>
    <t>ნაგურუ</t>
  </si>
  <si>
    <t>ფახულანი</t>
  </si>
  <si>
    <t>საავად.ძვ.შენობა</t>
  </si>
  <si>
    <t>ქალაღალი</t>
  </si>
  <si>
    <t>ამბულატორიის გახსნა და კადრის დანიშვნა ქალაღალში</t>
  </si>
  <si>
    <t>წყოუში</t>
  </si>
  <si>
    <t>ჭველე</t>
  </si>
  <si>
    <t>ჩქვალერი</t>
  </si>
  <si>
    <t>ლეშამგე</t>
  </si>
  <si>
    <t>ლეშამუგე</t>
  </si>
  <si>
    <t>ეწერფერდი</t>
  </si>
  <si>
    <t xml:space="preserve">ფოცხო </t>
  </si>
  <si>
    <t>ჯგალი</t>
  </si>
  <si>
    <t>საკუთარი სახლი</t>
  </si>
  <si>
    <t>ლეთკანთი</t>
  </si>
  <si>
    <t>ლეთკანეთი</t>
  </si>
  <si>
    <t>ლეკაკულე</t>
  </si>
  <si>
    <t>ლეკაკულიე</t>
  </si>
  <si>
    <t>ლესალე</t>
  </si>
  <si>
    <t>ლეხარჩილე</t>
  </si>
  <si>
    <t>ხობი</t>
  </si>
  <si>
    <t>ქ. ხობი</t>
  </si>
  <si>
    <t>გაღმა პირველიხორგა</t>
  </si>
  <si>
    <t>გაღმა პირველი ხორგა</t>
  </si>
  <si>
    <t>ახალი ხიბულა / ძველი ხიბულა</t>
  </si>
  <si>
    <t>ახალი ხიბულა</t>
  </si>
  <si>
    <t>გაშფერდი</t>
  </si>
  <si>
    <t>ზუბი</t>
  </si>
  <si>
    <t xml:space="preserve">ძველი ხიბულა </t>
  </si>
  <si>
    <t>ძველი ხიბულა</t>
  </si>
  <si>
    <t>გურიფული</t>
  </si>
  <si>
    <t>მეორე გურიფული</t>
  </si>
  <si>
    <t>პირველი გურიფული</t>
  </si>
  <si>
    <t>თორსა-დღვაბა</t>
  </si>
  <si>
    <t>თორსა</t>
  </si>
  <si>
    <t>დღვაბა</t>
  </si>
  <si>
    <t>საბუკიო</t>
  </si>
  <si>
    <t>ნოჯიხევი / ბია / ზემო ქვალონი</t>
  </si>
  <si>
    <t>დასახლება</t>
  </si>
  <si>
    <t>ზენი</t>
  </si>
  <si>
    <t>კუთხენოჯიხევი</t>
  </si>
  <si>
    <t>ნაფოშტუ</t>
  </si>
  <si>
    <t>ბია</t>
  </si>
  <si>
    <t>ბია-საშონიო</t>
  </si>
  <si>
    <t>ზემო ბია</t>
  </si>
  <si>
    <t>ზემო ქვალონი</t>
  </si>
  <si>
    <t>საალანიო-საფაჩულიო</t>
  </si>
  <si>
    <t>სახოჭოლავო</t>
  </si>
  <si>
    <t>პატარა ფოთი / შავღელე</t>
  </si>
  <si>
    <t>პატარა ფოთი</t>
  </si>
  <si>
    <t>შავღელე</t>
  </si>
  <si>
    <t>ბულიწყუ</t>
  </si>
  <si>
    <t>საკვიკვინიო</t>
  </si>
  <si>
    <t>ჭიხუ</t>
  </si>
  <si>
    <t>საჯიჯაო</t>
  </si>
  <si>
    <t>გაღმა საჯიჯაო</t>
  </si>
  <si>
    <t>ჯაპიშაქარი</t>
  </si>
  <si>
    <t>ქარიატა / ყულევი</t>
  </si>
  <si>
    <t>ქარიატა</t>
  </si>
  <si>
    <t>გაღმა ქარიატა</t>
  </si>
  <si>
    <t>გამოღმა ქარიატა</t>
  </si>
  <si>
    <t>ყულევი</t>
  </si>
  <si>
    <t>ქვემო ქვალონი</t>
  </si>
  <si>
    <t>დურღენა</t>
  </si>
  <si>
    <t>ბულიში</t>
  </si>
  <si>
    <t>გვიმარონი</t>
  </si>
  <si>
    <t>გიმოზგონჯილი</t>
  </si>
  <si>
    <t>ჭითაუშქური</t>
  </si>
  <si>
    <t>შუა ხორგა / პირველი ხორგა</t>
  </si>
  <si>
    <t>შუა ხორგა</t>
  </si>
  <si>
    <t>გამოღმა შუა ხორგა</t>
  </si>
  <si>
    <t>გაღმა შუა ხორგა</t>
  </si>
  <si>
    <t>ყორათი</t>
  </si>
  <si>
    <t>პირველი ხორგა</t>
  </si>
  <si>
    <t>გამოღმა პირველი ხორგა</t>
  </si>
  <si>
    <t>ჭალადიდი / საგვიჩიო</t>
  </si>
  <si>
    <t>ჭალადიდი</t>
  </si>
  <si>
    <t>საბაჟო</t>
  </si>
  <si>
    <t>საქორქიო</t>
  </si>
  <si>
    <t>საღვამიჩავო</t>
  </si>
  <si>
    <t>საღვამიჩიო</t>
  </si>
  <si>
    <t>საჭოჭუო</t>
  </si>
  <si>
    <t>ხამისკური</t>
  </si>
  <si>
    <t>ხამისქური</t>
  </si>
  <si>
    <t>საკუკავო</t>
  </si>
  <si>
    <t>საქირიო</t>
  </si>
  <si>
    <t>ხეთა</t>
  </si>
  <si>
    <t>ლარჩვა</t>
  </si>
  <si>
    <t>ნოჩხონი</t>
  </si>
  <si>
    <t>ოხვამეკარი</t>
  </si>
  <si>
    <t>წინაგოლა</t>
  </si>
  <si>
    <t>ნაწილი 8. სამცხე – ჯავახეთი</t>
  </si>
  <si>
    <t>N</t>
  </si>
  <si>
    <t xml:space="preserve">ექიმის პუნატი </t>
  </si>
  <si>
    <t xml:space="preserve">ექთნის პუნქტი </t>
  </si>
  <si>
    <t>ადიგენი</t>
  </si>
  <si>
    <t>ბოლაჯური / ფხერო</t>
  </si>
  <si>
    <t xml:space="preserve">ბოლაჯური </t>
  </si>
  <si>
    <t>ქვემო ენთელი</t>
  </si>
  <si>
    <t>ფხერო</t>
  </si>
  <si>
    <t>ზემო ენთელი</t>
  </si>
  <si>
    <t xml:space="preserve">შოყა </t>
  </si>
  <si>
    <t>ვარხანი / წახანი</t>
  </si>
  <si>
    <t>ვარხანი</t>
  </si>
  <si>
    <t xml:space="preserve">აბასთუმანი </t>
  </si>
  <si>
    <t xml:space="preserve">საღრძე </t>
  </si>
  <si>
    <t>ფარეხა</t>
  </si>
  <si>
    <t>წახანი</t>
  </si>
  <si>
    <t>ქიქინეთი</t>
  </si>
  <si>
    <t>წახანწყარო</t>
  </si>
  <si>
    <t>ხარჯამი</t>
  </si>
  <si>
    <t xml:space="preserve">ლელოვანი </t>
  </si>
  <si>
    <t>ამხერი</t>
  </si>
  <si>
    <t xml:space="preserve">კახარეთი </t>
  </si>
  <si>
    <t>სამყური</t>
  </si>
  <si>
    <t>ღორძე</t>
  </si>
  <si>
    <t>მლაშე / ზარზმა</t>
  </si>
  <si>
    <t xml:space="preserve">არზნე </t>
  </si>
  <si>
    <t>ფლატე</t>
  </si>
  <si>
    <t>ზარზმა</t>
  </si>
  <si>
    <t xml:space="preserve">უტყისუბანი </t>
  </si>
  <si>
    <t>მოხე / დარცელი</t>
  </si>
  <si>
    <t xml:space="preserve">მოხე </t>
  </si>
  <si>
    <t xml:space="preserve">ნამინაური </t>
  </si>
  <si>
    <t>დერცელი</t>
  </si>
  <si>
    <t xml:space="preserve">კიკიბო </t>
  </si>
  <si>
    <t>ჭეჭლა / ზედუბანი</t>
  </si>
  <si>
    <t>ჭეჭლა</t>
  </si>
  <si>
    <t>კეხოვანი</t>
  </si>
  <si>
    <t>საირმე</t>
  </si>
  <si>
    <t xml:space="preserve">ჭელა </t>
  </si>
  <si>
    <t xml:space="preserve">აფიეთი </t>
  </si>
  <si>
    <t xml:space="preserve">ღორთუბანი </t>
  </si>
  <si>
    <t>ასპინძა</t>
  </si>
  <si>
    <t>იდუმალა / რუსთავი</t>
  </si>
  <si>
    <t>იდუმალა</t>
  </si>
  <si>
    <t>ოშორა</t>
  </si>
  <si>
    <t>რუსთავი</t>
  </si>
  <si>
    <t>ნაქალაქევი</t>
  </si>
  <si>
    <t>ფია</t>
  </si>
  <si>
    <t>ზემო ვარძია</t>
  </si>
  <si>
    <t>თმოგვი</t>
  </si>
  <si>
    <t>მირაშხანი</t>
  </si>
  <si>
    <t>ტოლოში / აწყვიტა</t>
  </si>
  <si>
    <t>ტოლოში</t>
  </si>
  <si>
    <t>გელსუნდა</t>
  </si>
  <si>
    <t>აწყვიტა</t>
  </si>
  <si>
    <t>ძველი / ორგორა</t>
  </si>
  <si>
    <t>ძველი</t>
  </si>
  <si>
    <t>ჭობარეთი</t>
  </si>
  <si>
    <t>ორგორა</t>
  </si>
  <si>
    <t>საყუდაბელი</t>
  </si>
  <si>
    <t xml:space="preserve">ხიზაბავრა </t>
  </si>
  <si>
    <t>ნიჯგორი</t>
  </si>
  <si>
    <t>სარო</t>
  </si>
  <si>
    <t>ახალქალაქი</t>
  </si>
  <si>
    <t>აზავრეთი / ტურცხი</t>
  </si>
  <si>
    <t>აზავრეთი</t>
  </si>
  <si>
    <t>ბურნაშეთი</t>
  </si>
  <si>
    <t>ლომატურცხი</t>
  </si>
  <si>
    <t>ღადოლარი</t>
  </si>
  <si>
    <t>ტურცხი</t>
  </si>
  <si>
    <t>ალასტანი</t>
  </si>
  <si>
    <t>გოკიო</t>
  </si>
  <si>
    <t>ვარევანი</t>
  </si>
  <si>
    <t>არაგვა</t>
  </si>
  <si>
    <t>თოთხამი</t>
  </si>
  <si>
    <t>კორხი</t>
  </si>
  <si>
    <t>მაჯადია</t>
  </si>
  <si>
    <t>ორჯა</t>
  </si>
  <si>
    <t>ბარალეთი / კოთელია</t>
  </si>
  <si>
    <t>ბარალეთი</t>
  </si>
  <si>
    <t>დიდი სამსარი</t>
  </si>
  <si>
    <t>იხტილა</t>
  </si>
  <si>
    <t>მერენია</t>
  </si>
  <si>
    <t>პატარა სამსარი</t>
  </si>
  <si>
    <t>კოთელია</t>
  </si>
  <si>
    <t>ვაჩიანი / ოკამი</t>
  </si>
  <si>
    <t>ვაჩიანი</t>
  </si>
  <si>
    <t>მურჯახეთი</t>
  </si>
  <si>
    <t>ჩამდურა</t>
  </si>
  <si>
    <t>ოკამი</t>
  </si>
  <si>
    <t>აზმანა</t>
  </si>
  <si>
    <t>ქარცები</t>
  </si>
  <si>
    <t>ზაკვი</t>
  </si>
  <si>
    <t>გომანი</t>
  </si>
  <si>
    <t>ბალხო</t>
  </si>
  <si>
    <t>ბუღაშენი</t>
  </si>
  <si>
    <t>ოლავერდი</t>
  </si>
  <si>
    <t>ტრკნა</t>
  </si>
  <si>
    <t>კარტიკამი</t>
  </si>
  <si>
    <t>აბული</t>
  </si>
  <si>
    <t>ბუზავეთი</t>
  </si>
  <si>
    <t>კულიკამი</t>
  </si>
  <si>
    <t>თახჩა</t>
  </si>
  <si>
    <t>ხულგუმო</t>
  </si>
  <si>
    <t>კოჩიო</t>
  </si>
  <si>
    <t>აგანა</t>
  </si>
  <si>
    <t>ალათუმანი</t>
  </si>
  <si>
    <t>ბეჟანო</t>
  </si>
  <si>
    <t>მოდეგამი</t>
  </si>
  <si>
    <t>სირკვა</t>
  </si>
  <si>
    <t>კუმურდო</t>
  </si>
  <si>
    <t>კიროვაკანი</t>
  </si>
  <si>
    <t>სულდა</t>
  </si>
  <si>
    <t>ბოზალი</t>
  </si>
  <si>
    <t>დადეში</t>
  </si>
  <si>
    <t>მიასნიკიანი</t>
  </si>
  <si>
    <t>ხოსპიო</t>
  </si>
  <si>
    <t>ბავრა</t>
  </si>
  <si>
    <t>მარტუნი</t>
  </si>
  <si>
    <t>ხორენია</t>
  </si>
  <si>
    <t>გურკელი</t>
  </si>
  <si>
    <t>ზიკილია</t>
  </si>
  <si>
    <t>საყუნეთი</t>
  </si>
  <si>
    <t>ანდრიაწმინდა</t>
  </si>
  <si>
    <t>ანდა</t>
  </si>
  <si>
    <t>წყორძა</t>
  </si>
  <si>
    <t>ურაველი</t>
  </si>
  <si>
    <t>მუსხი</t>
  </si>
  <si>
    <t>ხეოთი</t>
  </si>
  <si>
    <t>თისელი</t>
  </si>
  <si>
    <t>ტყემლანა</t>
  </si>
  <si>
    <t>ელიაწმინდა</t>
  </si>
  <si>
    <t>ანი</t>
  </si>
  <si>
    <t>ჭვინთა</t>
  </si>
  <si>
    <t>მინაძე</t>
  </si>
  <si>
    <t>ღრელი</t>
  </si>
  <si>
    <t>ჭაჭარაქი</t>
  </si>
  <si>
    <t>ბორჯომი</t>
  </si>
  <si>
    <t>წაღვერი</t>
  </si>
  <si>
    <t>დაბა წაღვერი</t>
  </si>
  <si>
    <t>დაბა</t>
  </si>
  <si>
    <t>ტიმოთესუბანი</t>
  </si>
  <si>
    <t>მზეთამზე</t>
  </si>
  <si>
    <t>ბალანთა</t>
  </si>
  <si>
    <t>ჭიხარულა</t>
  </si>
  <si>
    <t>დვირი</t>
  </si>
  <si>
    <t>ქვაბისხევი</t>
  </si>
  <si>
    <t>ჩითახევი</t>
  </si>
  <si>
    <t>ჭობისხევი</t>
  </si>
  <si>
    <t>ლარები</t>
  </si>
  <si>
    <t>ტაბაწყური</t>
  </si>
  <si>
    <t>ტაძრისი</t>
  </si>
  <si>
    <t>დგვარი</t>
  </si>
  <si>
    <t>საკირე</t>
  </si>
  <si>
    <t>ყვიბისი</t>
  </si>
  <si>
    <t>ბეშეთი</t>
  </si>
  <si>
    <t>ვარდგინეთი</t>
  </si>
  <si>
    <t>ზანავი</t>
  </si>
  <si>
    <t>კორტანეთი</t>
  </si>
  <si>
    <t>რველი</t>
  </si>
  <si>
    <t>გორელოვკა</t>
  </si>
  <si>
    <t>ეფრემოვკა</t>
  </si>
  <si>
    <t>ორლოვკა</t>
  </si>
  <si>
    <t>ჟდანოვი</t>
  </si>
  <si>
    <t>სამება (კალინინო)</t>
  </si>
  <si>
    <t>სპასოვკა</t>
  </si>
  <si>
    <t>ეშტია</t>
  </si>
  <si>
    <t>თორია</t>
  </si>
  <si>
    <t>უჩმანა</t>
  </si>
  <si>
    <t>ტამბოვკა / ფოკა</t>
  </si>
  <si>
    <t>ტამბოვკა</t>
  </si>
  <si>
    <t>ასფარა</t>
  </si>
  <si>
    <t>როდიონოვკა</t>
  </si>
  <si>
    <t>ფოკა</t>
  </si>
  <si>
    <t>ვლადიმიროვკა</t>
  </si>
  <si>
    <t>ხანჩალი</t>
  </si>
  <si>
    <t>დიდი ხანჩალი</t>
  </si>
  <si>
    <t>კატნატუ</t>
  </si>
  <si>
    <t>პატარა ხანჩალი</t>
  </si>
  <si>
    <t>ჯიგრაშენი</t>
  </si>
  <si>
    <t>პატარა ხორენია</t>
  </si>
  <si>
    <t>სამცხე</t>
  </si>
  <si>
    <t xml:space="preserve">ქვემო ქართლი   </t>
  </si>
  <si>
    <t>ქვემო ქართლი</t>
  </si>
  <si>
    <t xml:space="preserve">ქ. რუსთავი </t>
  </si>
  <si>
    <t>ბოლნისი</t>
  </si>
  <si>
    <t>ქ. ბოლნისი</t>
  </si>
  <si>
    <t>დაბა თამარისი / ნახიდური</t>
  </si>
  <si>
    <t>ნახიდური / თამარისი</t>
  </si>
  <si>
    <t>დაბა თამარისი</t>
  </si>
  <si>
    <t>თამარისის კერძო სახლი</t>
  </si>
  <si>
    <t>თამარისი</t>
  </si>
  <si>
    <t>ცურტავი</t>
  </si>
  <si>
    <t>ფარიზი</t>
  </si>
  <si>
    <t>ნახიდურის ს/ა</t>
  </si>
  <si>
    <t>ნახიდური</t>
  </si>
  <si>
    <t xml:space="preserve">ნახიდური </t>
  </si>
  <si>
    <t>ნახიდური / ტალავერი / დისველი</t>
  </si>
  <si>
    <t>ბოლნისი / ნახიდური / ტალავერი</t>
  </si>
  <si>
    <t>ბალახაური</t>
  </si>
  <si>
    <t>მუხრანა</t>
  </si>
  <si>
    <t>მწყნეთი</t>
  </si>
  <si>
    <t>ხიდისყური</t>
  </si>
  <si>
    <t>ჭაპალა</t>
  </si>
  <si>
    <t>ჭაპალას ამბ</t>
  </si>
  <si>
    <t>რანჩბარი (ჭაპანა)</t>
  </si>
  <si>
    <t>დისველი</t>
  </si>
  <si>
    <t>სპორტ.დარბ.შენობ</t>
  </si>
  <si>
    <t>ტალავერი</t>
  </si>
  <si>
    <t>სავანეთი</t>
  </si>
  <si>
    <t>ტალავერის ს/ა</t>
  </si>
  <si>
    <t>პატარა დარბაზი</t>
  </si>
  <si>
    <t>დაბა კაზრეთი</t>
  </si>
  <si>
    <t>X / X</t>
  </si>
  <si>
    <t>დაბა კაზრ. ყოფილი პოლიციის შენობა / დაბა კაზრ. ს/ა</t>
  </si>
  <si>
    <t>ბალიჭი</t>
  </si>
  <si>
    <t>დარბაზი</t>
  </si>
  <si>
    <t>დარბაზის ს/ა</t>
  </si>
  <si>
    <t>ჭრეში</t>
  </si>
  <si>
    <t>ხახალაჯვარი</t>
  </si>
  <si>
    <t>მამხუტი</t>
  </si>
  <si>
    <t>მამხუტის ამბ</t>
  </si>
  <si>
    <t>ზემო არქევანი</t>
  </si>
  <si>
    <t>ქვემო არქევანი</t>
  </si>
  <si>
    <t>ქვ.არქ.ამბ</t>
  </si>
  <si>
    <t>ხატავეთი</t>
  </si>
  <si>
    <t>რაჭისუბნი / რატევანი</t>
  </si>
  <si>
    <t>რაჭისუბანი / რატევანი</t>
  </si>
  <si>
    <t>რაჭისუბნი</t>
  </si>
  <si>
    <t>რაჭის.გამგეობა</t>
  </si>
  <si>
    <t>ვანათი</t>
  </si>
  <si>
    <t>ვანათის სკოლის შენობა</t>
  </si>
  <si>
    <t>ხატისოფელი</t>
  </si>
  <si>
    <t>სამტრედო</t>
  </si>
  <si>
    <t>ბოლნისის პოლიკლინიკა</t>
  </si>
  <si>
    <t>რატევანი</t>
  </si>
  <si>
    <t>ზვარეთი</t>
  </si>
  <si>
    <t>რატევანის საკრებ.შენ</t>
  </si>
  <si>
    <t>ტანძია</t>
  </si>
  <si>
    <t>კერძო ოთახი</t>
  </si>
  <si>
    <t>ქვემო ბოლნისი / ბოლნისი</t>
  </si>
  <si>
    <t>ბოლნისი / ქვემო ბოლნისი</t>
  </si>
  <si>
    <t xml:space="preserve">ქვემო ბოლნისი </t>
  </si>
  <si>
    <t>ქვემო ბოლნისი</t>
  </si>
  <si>
    <t>ქვ.ბოლ - ს/ა</t>
  </si>
  <si>
    <t>გამგეობის შენობა</t>
  </si>
  <si>
    <t>სოფელი ბოლნისი</t>
  </si>
  <si>
    <t>სამწევრისი</t>
  </si>
  <si>
    <t>სამწვერისი</t>
  </si>
  <si>
    <t>ფოლადაური</t>
  </si>
  <si>
    <t>ზემო ბოლნისი</t>
  </si>
  <si>
    <t>ქვეში / აკაურთა</t>
  </si>
  <si>
    <t>ქვეში</t>
  </si>
  <si>
    <t>ქვესის ამბ</t>
  </si>
  <si>
    <t>კიანეთი</t>
  </si>
  <si>
    <t>კიანეთის სკოლა</t>
  </si>
  <si>
    <t>მუშევანი</t>
  </si>
  <si>
    <t>მუშევანის სკოლა</t>
  </si>
  <si>
    <t>საბერეთი</t>
  </si>
  <si>
    <t>ჯავშანიანი</t>
  </si>
  <si>
    <t>აკაურთა</t>
  </si>
  <si>
    <t>ძეძვნარიანი</t>
  </si>
  <si>
    <t>ძველი ქვეში</t>
  </si>
  <si>
    <t>აკაურთ.კლუბის შენ</t>
  </si>
  <si>
    <t>ბერთაკარი</t>
  </si>
  <si>
    <t>სენები</t>
  </si>
  <si>
    <t>გეტა</t>
  </si>
  <si>
    <t>ქვემო გეტა</t>
  </si>
  <si>
    <t>იწრია</t>
  </si>
  <si>
    <t>ფოცხვერიანი</t>
  </si>
  <si>
    <t>დაქირავებული ოთახი</t>
  </si>
  <si>
    <t>გარდაბანი</t>
  </si>
  <si>
    <t>ქ. გარდაბანი</t>
  </si>
  <si>
    <t>ქ.გარდაბანი</t>
  </si>
  <si>
    <t>თბილწყაროს დასახლება</t>
  </si>
  <si>
    <t>ლელაშხა</t>
  </si>
  <si>
    <t>ქვემო კაპანახჩი</t>
  </si>
  <si>
    <t>აღთაკლია / ყარათაკლია</t>
  </si>
  <si>
    <t>აღთაკლია / ყარათაქლა</t>
  </si>
  <si>
    <t>აღთაკლია</t>
  </si>
  <si>
    <t>სოფ. აღთაკლა -აღთაკლის  ამბულატორია</t>
  </si>
  <si>
    <t>ყარათაკლია</t>
  </si>
  <si>
    <t>ახალი სამგორი</t>
  </si>
  <si>
    <t>ახალი სამგორის ამბულატორია</t>
  </si>
  <si>
    <t>ახალსოფლის ს/ა</t>
  </si>
  <si>
    <t>მუხროვანის კულტურის სახლი</t>
  </si>
  <si>
    <t>საცხენისი</t>
  </si>
  <si>
    <t>საცხენისის საბავშვო ბაღი</t>
  </si>
  <si>
    <t>გამარჯვების ს/ა</t>
  </si>
  <si>
    <t>გამარჯვება I</t>
  </si>
  <si>
    <t>ფოლადაანთ კარი</t>
  </si>
  <si>
    <t>ფოლადაანთკარი</t>
  </si>
  <si>
    <t>ვახტანგისი</t>
  </si>
  <si>
    <t>ვახტანგისის ამბულატორია</t>
  </si>
  <si>
    <t>თელეთი</t>
  </si>
  <si>
    <t>ზემო თელეთი</t>
  </si>
  <si>
    <t>ახალწყალი - ძველი ტექნიკუმის შენობის დამხმარე ნაგებობა</t>
  </si>
  <si>
    <t>ახალწყალი</t>
  </si>
  <si>
    <t>მუხრანთელეთი</t>
  </si>
  <si>
    <t>ქვემო თელეთი</t>
  </si>
  <si>
    <t>წალასყური</t>
  </si>
  <si>
    <t>კალინინო</t>
  </si>
  <si>
    <t xml:space="preserve">კალინინო </t>
  </si>
  <si>
    <t>სოფ. კალინინო - კალინინოს საბჭოს შენობაში პირველ სართულზე განთავსებულია  კალინინოს  საექიმო ამბულატორიაში</t>
  </si>
  <si>
    <t>ამფარათაფა</t>
  </si>
  <si>
    <t>ამბართაფა</t>
  </si>
  <si>
    <t>ბირლიკი</t>
  </si>
  <si>
    <t>ბოტანიკა</t>
  </si>
  <si>
    <t>თაზაქენდი</t>
  </si>
  <si>
    <t>კრწანისი</t>
  </si>
  <si>
    <t>კრწანისის ამბულატორია</t>
  </si>
  <si>
    <t>კუმისი</t>
  </si>
  <si>
    <t>კუმისის ს/ა</t>
  </si>
  <si>
    <t>ახალი კუმისი</t>
  </si>
  <si>
    <t>ლემშვანიერა</t>
  </si>
  <si>
    <t>ლემშვენიერა</t>
  </si>
  <si>
    <r>
      <t>ლემშვ</t>
    </r>
    <r>
      <rPr>
        <b/>
        <sz val="9"/>
        <color theme="1"/>
        <rFont val="Sylfaen"/>
        <family val="1"/>
        <charset val="204"/>
      </rPr>
      <t>ა</t>
    </r>
    <r>
      <rPr>
        <sz val="9"/>
        <color theme="1"/>
        <rFont val="Sylfaen"/>
        <family val="1"/>
        <charset val="204"/>
      </rPr>
      <t>ნიერა</t>
    </r>
  </si>
  <si>
    <t>ლემშვენიერას ამბულატორია</t>
  </si>
  <si>
    <t>მზიანეთი</t>
  </si>
  <si>
    <t>ნაგები</t>
  </si>
  <si>
    <t>ნაგები- ყოფილი ფოსტის შენობა</t>
  </si>
  <si>
    <t>მარტყოფი</t>
  </si>
  <si>
    <t>შ.პ.ს. "ჯეოჰოსპიტალს"-მარტყ.ამბ.</t>
  </si>
  <si>
    <t>ვაზიანის სამხედრო დასახლება  და კერძო ოთახი</t>
  </si>
  <si>
    <t>სააკაძე</t>
  </si>
  <si>
    <t>სააკაძის ს/ა</t>
  </si>
  <si>
    <t>ნაზარლო</t>
  </si>
  <si>
    <t>ნაზრლოს ამბულატორია</t>
  </si>
  <si>
    <t>ნორიოს ამბულატორია</t>
  </si>
  <si>
    <t>ზემო ქვიშიანი</t>
  </si>
  <si>
    <t>პრობლემა ქვიშიანში ტრანსპორტი
ნორიოდან 40კმ-ით არის დაშორებული</t>
  </si>
  <si>
    <t>ქვემო ქვიშიანი</t>
  </si>
  <si>
    <t>სართიჭალა</t>
  </si>
  <si>
    <t>შპს. "ჯეოჰოსპიტალს" სართიჭალის   ამბულატორია (4)</t>
  </si>
  <si>
    <t>სართიჭალაში ყოფილი აფთიაქის შენობაში</t>
  </si>
  <si>
    <t>ქესალოს ამბულატორია "ჯავიდი"</t>
  </si>
  <si>
    <t>ყარაჯალარი</t>
  </si>
  <si>
    <t>ყარაჯალის გამგეობის შენობა</t>
  </si>
  <si>
    <t>ჯანდარა</t>
  </si>
  <si>
    <t>ჯანდარის ამბულატორია</t>
  </si>
  <si>
    <t>დმანისი</t>
  </si>
  <si>
    <t>ქ. დმანისი</t>
  </si>
  <si>
    <t>ამამლო</t>
  </si>
  <si>
    <t>ექიმის დამატება ამამლოში</t>
  </si>
  <si>
    <t xml:space="preserve">ამამლო </t>
  </si>
  <si>
    <t>ამამლოს ადმინისტ. ერთ. წარმომ.ოფისი</t>
  </si>
  <si>
    <t xml:space="preserve">ანგრევანი </t>
  </si>
  <si>
    <t>ანგრევანი</t>
  </si>
  <si>
    <t xml:space="preserve">ბაზაქლო </t>
  </si>
  <si>
    <t>ბაზაქლო</t>
  </si>
  <si>
    <t>მამიშლო</t>
  </si>
  <si>
    <t xml:space="preserve">საფარლო </t>
  </si>
  <si>
    <t>ექიმის დამატება საფარლოში</t>
  </si>
  <si>
    <t xml:space="preserve">ტყისპირი </t>
  </si>
  <si>
    <t>ტყისპირი</t>
  </si>
  <si>
    <t>განთიადი / კიზილქილისა</t>
  </si>
  <si>
    <t>განთიადის ამბულატორია (გაურემონტებელია, არ არის მუშაობის პირობები და ექიმი ზის საავადმყოფოში)</t>
  </si>
  <si>
    <t xml:space="preserve">განთიადი </t>
  </si>
  <si>
    <t xml:space="preserve">ტნუსი </t>
  </si>
  <si>
    <t>ტნუსი</t>
  </si>
  <si>
    <t>ჯავახი</t>
  </si>
  <si>
    <t>კიზილქილისა</t>
  </si>
  <si>
    <t>კაკლიანი (აზერბაიჯანული)</t>
  </si>
  <si>
    <t>აზ კაკლიანი</t>
  </si>
  <si>
    <t>გომარეთი / სარკინეთი</t>
  </si>
  <si>
    <t>გომარეთი</t>
  </si>
  <si>
    <t>გომარეთი -გამგეობის შენობა</t>
  </si>
  <si>
    <t xml:space="preserve">გომარეთი </t>
  </si>
  <si>
    <t>კაკლიანი (ქართული)</t>
  </si>
  <si>
    <t>ქართული კაკლიანი</t>
  </si>
  <si>
    <t>მამულო</t>
  </si>
  <si>
    <t>ქცია</t>
  </si>
  <si>
    <t>ჩათახი</t>
  </si>
  <si>
    <t>სარკინეთი</t>
  </si>
  <si>
    <t xml:space="preserve">სარკინეთი </t>
  </si>
  <si>
    <t xml:space="preserve">ველისპირი </t>
  </si>
  <si>
    <t>ველისპირი</t>
  </si>
  <si>
    <t>გუგუთი / საკირე / მაშავერა</t>
  </si>
  <si>
    <t>გუგუთი</t>
  </si>
  <si>
    <t>გუგუთში კერძო სახლში. ექიმი უმეტეს შემთხვევაში საავადმყოფოშია</t>
  </si>
  <si>
    <t>კამიშლო</t>
  </si>
  <si>
    <t>ლოქჭანდარი</t>
  </si>
  <si>
    <t>ლოქჯანდარი</t>
  </si>
  <si>
    <t xml:space="preserve">გორა </t>
  </si>
  <si>
    <t>მაშავერა</t>
  </si>
  <si>
    <t xml:space="preserve">მაშავერა </t>
  </si>
  <si>
    <t xml:space="preserve">უკანგორა </t>
  </si>
  <si>
    <t>უკანგორა</t>
  </si>
  <si>
    <t>დიდი დმანისი</t>
  </si>
  <si>
    <t xml:space="preserve">დიდი დმანისი </t>
  </si>
  <si>
    <t xml:space="preserve">დიდი დმანისის ამბულატორია;  </t>
  </si>
  <si>
    <t>ბოსლები</t>
  </si>
  <si>
    <t xml:space="preserve">სოფ. ბოსლები _ ძველი კლუბის შენობა </t>
  </si>
  <si>
    <t>პატარა დმანისი</t>
  </si>
  <si>
    <t xml:space="preserve">ირგანჩაი    </t>
  </si>
  <si>
    <t>ირგანჩაი</t>
  </si>
  <si>
    <t xml:space="preserve">ირგანჩაი  </t>
  </si>
  <si>
    <t>ირგანჩაის ამბულატორია</t>
  </si>
  <si>
    <t>იფნარი</t>
  </si>
  <si>
    <t>კიროვისი (იფნარი)</t>
  </si>
  <si>
    <t xml:space="preserve">იფნარი </t>
  </si>
  <si>
    <t>იფნარის თემის საკრებულოს შენობაში</t>
  </si>
  <si>
    <t>ბახჩალარი</t>
  </si>
  <si>
    <t>ბაღჩალარი</t>
  </si>
  <si>
    <t xml:space="preserve">დაგარახლო </t>
  </si>
  <si>
    <t>დაგარახლო</t>
  </si>
  <si>
    <t>კიზილაჯლო</t>
  </si>
  <si>
    <t xml:space="preserve">კიზილაჯლო </t>
  </si>
  <si>
    <t>ორმაშენი</t>
  </si>
  <si>
    <t xml:space="preserve">საჯა </t>
  </si>
  <si>
    <t>საჯა</t>
  </si>
  <si>
    <t>კამარლო / დმანისი</t>
  </si>
  <si>
    <t>კამარლო</t>
  </si>
  <si>
    <t>კამარლოს მუნიციპალიტეტის შენობაში</t>
  </si>
  <si>
    <t>ქარიანი</t>
  </si>
  <si>
    <t xml:space="preserve">შახმარლო </t>
  </si>
  <si>
    <t>შახმარლო</t>
  </si>
  <si>
    <t>იაღუფლო</t>
  </si>
  <si>
    <t>იაღუბლო</t>
  </si>
  <si>
    <t>შინდლარი</t>
  </si>
  <si>
    <t>დმანისის თემი</t>
  </si>
  <si>
    <t>ოროზმანი</t>
  </si>
  <si>
    <t xml:space="preserve">ქვემო ოროზმანი </t>
  </si>
  <si>
    <t>ორუზმანის საკრებულოს შენობა</t>
  </si>
  <si>
    <t>ქვემო ოროზმანი</t>
  </si>
  <si>
    <t>დალარი</t>
  </si>
  <si>
    <t>ზემო ოროზმანი</t>
  </si>
  <si>
    <t xml:space="preserve">მთისძირი </t>
  </si>
  <si>
    <t>კარაბულახი</t>
  </si>
  <si>
    <t>ყარაბულაღი</t>
  </si>
  <si>
    <t>ზემო კარაბულახი</t>
  </si>
  <si>
    <t>ზემო ყარაბულახის გამგეობის შენობა</t>
  </si>
  <si>
    <t>ზემო ყარაბულაღი</t>
  </si>
  <si>
    <t>ახა</t>
  </si>
  <si>
    <t xml:space="preserve">ახა </t>
  </si>
  <si>
    <t xml:space="preserve">ახალი გოდაგდაგი </t>
  </si>
  <si>
    <t>გოდაქ-დაგი</t>
  </si>
  <si>
    <t>ძველი გოდაგდაგი</t>
  </si>
  <si>
    <t>მამიშლარი</t>
  </si>
  <si>
    <t>მეორე სალამალეიქი</t>
  </si>
  <si>
    <t>სალამალეიქი</t>
  </si>
  <si>
    <t>პირველი სალამალეიქი</t>
  </si>
  <si>
    <t xml:space="preserve">სოგუთლო </t>
  </si>
  <si>
    <t>სოგუთლო</t>
  </si>
  <si>
    <t xml:space="preserve">უსეინქენდი </t>
  </si>
  <si>
    <t>უსეინქენდი</t>
  </si>
  <si>
    <t>ქვემო კარაბულახი</t>
  </si>
  <si>
    <t>ქვემო ყარაბულაღი</t>
  </si>
  <si>
    <t>თეთრი წყარო</t>
  </si>
  <si>
    <t>ქ. თეთრიწყარო</t>
  </si>
  <si>
    <t>მანგლისი / შეხვეტილა / ორბეთი</t>
  </si>
  <si>
    <t>შეხვეტილა / დაბა მანგლისი / ორბეთი</t>
  </si>
  <si>
    <t>მანგლისი</t>
  </si>
  <si>
    <t>დაბა მანგლისი</t>
  </si>
  <si>
    <t xml:space="preserve">მანგლისში კერძო სახლში </t>
  </si>
  <si>
    <t>ალგეთი</t>
  </si>
  <si>
    <t>შეხვეტილა</t>
  </si>
  <si>
    <t>არხოტი</t>
  </si>
  <si>
    <t>დიდი ნამტვრიანი</t>
  </si>
  <si>
    <t>კოდის წყარო</t>
  </si>
  <si>
    <t>კოდისწყარო</t>
  </si>
  <si>
    <t>ნაპილნარი</t>
  </si>
  <si>
    <t>პატარა ნამტვრიანი</t>
  </si>
  <si>
    <t>ნამტვრიანი</t>
  </si>
  <si>
    <t>უგუდეთი</t>
  </si>
  <si>
    <t>ქვემო ჭინჭრიანი</t>
  </si>
  <si>
    <t>ჭინჭრიანი</t>
  </si>
  <si>
    <t>ზემო ჭინჭრიანი</t>
  </si>
  <si>
    <t>ჯვრისხევი</t>
  </si>
  <si>
    <t xml:space="preserve">ორბეთი </t>
  </si>
  <si>
    <t xml:space="preserve"> ორბეთის ამბულატორია</t>
  </si>
  <si>
    <t>ორბეთი</t>
  </si>
  <si>
    <t>ამლივი</t>
  </si>
  <si>
    <t>ახალი ზირბითი</t>
  </si>
  <si>
    <t>დიდგორი</t>
  </si>
  <si>
    <t>დრე</t>
  </si>
  <si>
    <t>მეორე შამთა</t>
  </si>
  <si>
    <t xml:space="preserve">სოფ. წვერი - წვერის კერძო საახლში </t>
  </si>
  <si>
    <t>ღვევი</t>
  </si>
  <si>
    <t xml:space="preserve">ღვევი </t>
  </si>
  <si>
    <t>ღოლოვანი</t>
  </si>
  <si>
    <t>პირველი შამთა</t>
  </si>
  <si>
    <t>შამთა</t>
  </si>
  <si>
    <t>წვერი</t>
  </si>
  <si>
    <t>წყლულეთი</t>
  </si>
  <si>
    <t>წყრულეთი</t>
  </si>
  <si>
    <t>ასურეთი / ჯორჯიაშვილი</t>
  </si>
  <si>
    <t>ასურეთი</t>
  </si>
  <si>
    <t>ასურეთის ძველი  მეურნეობის შენობა</t>
  </si>
  <si>
    <t>ენაგეთი</t>
  </si>
  <si>
    <t>შავსაყდარი</t>
  </si>
  <si>
    <t>ჯორჯიაშვილი</t>
  </si>
  <si>
    <t>ჯორჯიაშვილის გამგეობის შენობაში</t>
  </si>
  <si>
    <t>არდისუბანი</t>
  </si>
  <si>
    <t>ბოგვი</t>
  </si>
  <si>
    <t>აბრამეთი</t>
  </si>
  <si>
    <t>საღრაშენი</t>
  </si>
  <si>
    <t>საღრაშენში  ძველი მაღაზიის შენობაში</t>
  </si>
  <si>
    <t>ფარცხისი</t>
  </si>
  <si>
    <t xml:space="preserve"> ახალსოფლის ამბულატორია</t>
  </si>
  <si>
    <t>გოხნარი</t>
  </si>
  <si>
    <t>ზირბითი</t>
  </si>
  <si>
    <t>საფუძვრები</t>
  </si>
  <si>
    <t>გოლთეთი / წინწყარო</t>
  </si>
  <si>
    <t>გოლთეთი</t>
  </si>
  <si>
    <t>გოლთეთის  გამგეობის შენობა</t>
  </si>
  <si>
    <t>წინწყარო</t>
  </si>
  <si>
    <t>წინწყაროს გამგეობის შენობა</t>
  </si>
  <si>
    <t>ქოსალარი</t>
  </si>
  <si>
    <t>ქოსალარის ძელი სკოლის შენობა</t>
  </si>
  <si>
    <t>დაღეთი</t>
  </si>
  <si>
    <t>სამშვილდეში კერძო სახლში</t>
  </si>
  <si>
    <t>სამშვილდე</t>
  </si>
  <si>
    <t>თონეთი</t>
  </si>
  <si>
    <t>დიდი თონეთი</t>
  </si>
  <si>
    <t xml:space="preserve">დიდი თონეთის გამგეობის შენობაში </t>
  </si>
  <si>
    <t>მოხისი</t>
  </si>
  <si>
    <t>პატარა თონეთი</t>
  </si>
  <si>
    <t>ცხრაკუდაანი</t>
  </si>
  <si>
    <t>ირაგა</t>
  </si>
  <si>
    <t>ირაგა / კლდეისი</t>
  </si>
  <si>
    <t>პატარა ირაგა</t>
  </si>
  <si>
    <t>ალექსეევკა</t>
  </si>
  <si>
    <t xml:space="preserve">ალექსეევკაში კერძო სახლისერთ ოთახში </t>
  </si>
  <si>
    <t>ექიმის დამატება ალექსეევკაში, ივანოვკაში, კლდეისში. დაშორებულია და ძნელადმისასვლელია</t>
  </si>
  <si>
    <t xml:space="preserve">დიდი ირაგა </t>
  </si>
  <si>
    <t>ირაგის გამგეობის შენობაში</t>
  </si>
  <si>
    <t>დიდი ირაგა</t>
  </si>
  <si>
    <t>ივანოვკა</t>
  </si>
  <si>
    <t>მენკალისი</t>
  </si>
  <si>
    <t>ნავთიანი</t>
  </si>
  <si>
    <t>ნაფტიანი</t>
  </si>
  <si>
    <t xml:space="preserve">ჯიგრაშენი </t>
  </si>
  <si>
    <t>კლდეისი</t>
  </si>
  <si>
    <t>დიდი კლდეისი</t>
  </si>
  <si>
    <t>პატარა კლდეისი</t>
  </si>
  <si>
    <t>კოდა / მარაბდა / ბორბალო</t>
  </si>
  <si>
    <t>კოდა</t>
  </si>
  <si>
    <t>კოდის  ამბულატორია</t>
  </si>
  <si>
    <t>მუხათი</t>
  </si>
  <si>
    <t>ი.გ.პ დასახლება</t>
  </si>
  <si>
    <t>მარაბდა</t>
  </si>
  <si>
    <t>ახალი მარაბდა</t>
  </si>
  <si>
    <t>მარაბდის სკოლის შენობაში</t>
  </si>
  <si>
    <t>ქოთიში</t>
  </si>
  <si>
    <t>ძველი მარაბდა</t>
  </si>
  <si>
    <t>მეფრინველეობის ფაბრიკის დასახლება</t>
  </si>
  <si>
    <t>ბორბალო</t>
  </si>
  <si>
    <t>ერტისი</t>
  </si>
  <si>
    <t>შლოვანი - ძველი სასადილოს შენობა</t>
  </si>
  <si>
    <t>ბორბალოს ამბულატორია</t>
  </si>
  <si>
    <t>ღოუბანი</t>
  </si>
  <si>
    <t>ჩხიკვთა</t>
  </si>
  <si>
    <t>ჩხიკვთის გამგეობის შენობაში</t>
  </si>
  <si>
    <t>აბელიანი</t>
  </si>
  <si>
    <t>გუდარეხი</t>
  </si>
  <si>
    <t>მაწევანი</t>
  </si>
  <si>
    <t>ტბისი</t>
  </si>
  <si>
    <t>ქსოვრეთი</t>
  </si>
  <si>
    <t>ხოპისი</t>
  </si>
  <si>
    <t>ჭივჭავი</t>
  </si>
  <si>
    <t>ჭივჭავის გამგეობის შენობაში</t>
  </si>
  <si>
    <t>ჯვარა</t>
  </si>
  <si>
    <t>დუმანისი</t>
  </si>
  <si>
    <t>ზემო ახალშენი</t>
  </si>
  <si>
    <t>იფნარა</t>
  </si>
  <si>
    <t>ლიპა</t>
  </si>
  <si>
    <t>სამღერეთი</t>
  </si>
  <si>
    <t>ექთნის დამატება სამღერეთში. ძნელადმისასვლელია და დაშორებულია</t>
  </si>
  <si>
    <t>ქვემო ახალშენი</t>
  </si>
  <si>
    <t>შიხილო</t>
  </si>
  <si>
    <t>ხაიში / დურნუკი</t>
  </si>
  <si>
    <t>ხაიშის გამგეობის შენობაში</t>
  </si>
  <si>
    <t>დურნუკი</t>
  </si>
  <si>
    <t>დიდი დურნუკი</t>
  </si>
  <si>
    <t>ექთნის დამატება დურნუკში. ძნელადმისასვლელია და დაშორებულია</t>
  </si>
  <si>
    <t>პატარა დურნუკი</t>
  </si>
  <si>
    <t>მარნეული</t>
  </si>
  <si>
    <t>ქ. მარნეული</t>
  </si>
  <si>
    <t>ალგეთის გამგეობა</t>
  </si>
  <si>
    <t xml:space="preserve">ალგეთი </t>
  </si>
  <si>
    <t>აზიზკენდი</t>
  </si>
  <si>
    <t xml:space="preserve">სოფ. აზიზკენდის - სოფ. თაზაკენდის ამბულატორია </t>
  </si>
  <si>
    <t>გაჯისაკენდი</t>
  </si>
  <si>
    <t>გაკისაკენდი</t>
  </si>
  <si>
    <t>თაზაკენდი</t>
  </si>
  <si>
    <t xml:space="preserve"> სოფ. თაზაკენდის ამბულატორია </t>
  </si>
  <si>
    <t>საბირკენდი</t>
  </si>
  <si>
    <t>ახკერპი / ოფრეთი</t>
  </si>
  <si>
    <t>ახკერპი</t>
  </si>
  <si>
    <t>ახკერპის ამბულატორია</t>
  </si>
  <si>
    <t>ულიანოვკა</t>
  </si>
  <si>
    <t>ჩანახჩი</t>
  </si>
  <si>
    <t>ოფრეთი</t>
  </si>
  <si>
    <t>ოფრეთის  ამბულატორია</t>
  </si>
  <si>
    <t>ხოხმელი</t>
  </si>
  <si>
    <t>დამია-გეურარხი</t>
  </si>
  <si>
    <t>დამია გეურარხი</t>
  </si>
  <si>
    <t>დამია გეურარხის გამგეობის შენობაში</t>
  </si>
  <si>
    <t>ახლოლალო</t>
  </si>
  <si>
    <t>დამია</t>
  </si>
  <si>
    <t>კიროვკა</t>
  </si>
  <si>
    <t>თამარისის ამბულატორია</t>
  </si>
  <si>
    <t>ალავარი</t>
  </si>
  <si>
    <t>ახალი დიოკნისი</t>
  </si>
  <si>
    <t>კასუმლო</t>
  </si>
  <si>
    <t>სოფ. კასუმლო- კერძო სახლში ერთ ოთახში</t>
  </si>
  <si>
    <t>გუნდის დამატება კასუმლოში</t>
  </si>
  <si>
    <t>ბაითალო</t>
  </si>
  <si>
    <t>ბეითარაბჩი</t>
  </si>
  <si>
    <t>კუშჩუ</t>
  </si>
  <si>
    <t>აღმამედლო- აღმამედლოს ამბულატორია</t>
  </si>
  <si>
    <t>კუშნუ</t>
  </si>
  <si>
    <t>აღმამედლო</t>
  </si>
  <si>
    <t>ულაშლო</t>
  </si>
  <si>
    <t>სოფელ ულაშლოში ამბულატორიის აშენება</t>
  </si>
  <si>
    <t>კაპანახჩი</t>
  </si>
  <si>
    <t>ქაფანახჩი</t>
  </si>
  <si>
    <t xml:space="preserve">კაპანახჩის საექიმო ამბულატორიაში </t>
  </si>
  <si>
    <t>ალგეთის მევენახეობა</t>
  </si>
  <si>
    <t xml:space="preserve">სოფ. ქეშალო - ქეშალის </t>
  </si>
  <si>
    <t>ალგეთის ღვინის ქ.</t>
  </si>
  <si>
    <t>ამბაროვკა</t>
  </si>
  <si>
    <t>ილმაზლო</t>
  </si>
  <si>
    <t>II ქესალო</t>
  </si>
  <si>
    <t>2 ქესალო</t>
  </si>
  <si>
    <t>I ქესალო</t>
  </si>
  <si>
    <t>1 ქესალო</t>
  </si>
  <si>
    <t>სოფ. ქეშალო - ამბ</t>
  </si>
  <si>
    <t>კაჩაგანი</t>
  </si>
  <si>
    <t>ყაჩაღანი</t>
  </si>
  <si>
    <t>ყაჩაგანის ძველი საავადმყოფოს შენობაში</t>
  </si>
  <si>
    <t>თაქალო</t>
  </si>
  <si>
    <t>კირაჩ მუღანლო</t>
  </si>
  <si>
    <t>ქირაჩ-მუღანლო</t>
  </si>
  <si>
    <t>ხანჯიგაზლო</t>
  </si>
  <si>
    <t>სადახლო</t>
  </si>
  <si>
    <t xml:space="preserve">შპს "ჯეოჰოსპიტალს"- სადახლოს ამბულატორიული ცენტრი </t>
  </si>
  <si>
    <t>მოლაოღლი</t>
  </si>
  <si>
    <t>მოლა ოღლი</t>
  </si>
  <si>
    <t>ხულდარა</t>
  </si>
  <si>
    <t>ბურმა</t>
  </si>
  <si>
    <t>თაზაკენტი</t>
  </si>
  <si>
    <t>სადგური სადახლო</t>
  </si>
  <si>
    <t>ქუთლიარი</t>
  </si>
  <si>
    <t>ქუთლარის სოფლის ამბულატორიაში</t>
  </si>
  <si>
    <t>ხუტორ-ლეჟბადინი</t>
  </si>
  <si>
    <t xml:space="preserve">ხუტორლეჟბადინი ხუთშაბათს სკოლის შენობის შენობაში </t>
  </si>
  <si>
    <t>ხუტორ ლეჟბადინი</t>
  </si>
  <si>
    <t>ბაიდარი</t>
  </si>
  <si>
    <t xml:space="preserve">ქუთლარის კერძ სახლში </t>
  </si>
  <si>
    <t>დიდი მუღანლო</t>
  </si>
  <si>
    <t xml:space="preserve">სოფ. დიდი მუღანლო - დიდი მუღანლოს კერძო სახლის ერთ ოთახში </t>
  </si>
  <si>
    <t>ლეჟბადინი</t>
  </si>
  <si>
    <t>დოლის ყანა</t>
  </si>
  <si>
    <t>ყიზილ-აჯლო</t>
  </si>
  <si>
    <t>ყიზილაჯლო</t>
  </si>
  <si>
    <t>ყიზილაჯლოს ამბულატორია</t>
  </si>
  <si>
    <t>ყულარი</t>
  </si>
  <si>
    <t>დაშტაფა</t>
  </si>
  <si>
    <t>დაშტფას გამგეობის შენობაში</t>
  </si>
  <si>
    <t>ზემო ყულარი</t>
  </si>
  <si>
    <t>სოფ. ყულარი - ყულარის ამბულატორია</t>
  </si>
  <si>
    <t>მარადისი</t>
  </si>
  <si>
    <t>ქვემო ყულარი</t>
  </si>
  <si>
    <t>ბუდიონოვკა</t>
  </si>
  <si>
    <t>კირიხლო</t>
  </si>
  <si>
    <t>ცხენშაშენი</t>
  </si>
  <si>
    <t>შულავერი / ყულარი</t>
  </si>
  <si>
    <t>წითელი სოფელი</t>
  </si>
  <si>
    <t>შულავერი</t>
  </si>
  <si>
    <t>შულავერის ამბულატორია</t>
  </si>
  <si>
    <t>ზემო სარალი</t>
  </si>
  <si>
    <t xml:space="preserve">სოფ. ზემო სალარის  კერძო სახლში </t>
  </si>
  <si>
    <t>იმირი</t>
  </si>
  <si>
    <t>მარეთი</t>
  </si>
  <si>
    <t>არაფლო</t>
  </si>
  <si>
    <t>სოფ. არაფლო - არაფლოს კერძო სახლის  3 ოთახი</t>
  </si>
  <si>
    <t>ახლომახმუდლო</t>
  </si>
  <si>
    <t>ენიკენდი</t>
  </si>
  <si>
    <t>სეიდგოჯალო</t>
  </si>
  <si>
    <t>სეითგოჯალო</t>
  </si>
  <si>
    <t>იმირჭალა</t>
  </si>
  <si>
    <t>სოფ. შულავერი -შულავერის ამბულატორია</t>
  </si>
  <si>
    <t>ქვემო სარალი</t>
  </si>
  <si>
    <t>შაუმიანი</t>
  </si>
  <si>
    <t>შაუმიანის ამბულატორიაში</t>
  </si>
  <si>
    <t>ახკულა</t>
  </si>
  <si>
    <t>ხიხანი</t>
  </si>
  <si>
    <t>წერაქვი</t>
  </si>
  <si>
    <t>წერაქვის საკრებულოს შენობა</t>
  </si>
  <si>
    <t>ჯანხოში</t>
  </si>
  <si>
    <t>წერეთელი</t>
  </si>
  <si>
    <t xml:space="preserve">წერეთლის გამგეობის შენობაში </t>
  </si>
  <si>
    <t xml:space="preserve">ნორგიული </t>
  </si>
  <si>
    <t>ნორგიული</t>
  </si>
  <si>
    <t>დიდი ბეგლიარი</t>
  </si>
  <si>
    <t>პატარა ბეგლიარი</t>
  </si>
  <si>
    <t>საიმერლო</t>
  </si>
  <si>
    <t>სოფ. (ორჯოკიძე) საიმერლოს ბაღის შენობაში</t>
  </si>
  <si>
    <t>ორჯონიკიძე</t>
  </si>
  <si>
    <t>ხოჯორნი</t>
  </si>
  <si>
    <t>ხოჯორნის ამბულატორიაში</t>
  </si>
  <si>
    <t>ბრდაზორი</t>
  </si>
  <si>
    <t>გიულბახი</t>
  </si>
  <si>
    <t>ცოფი</t>
  </si>
  <si>
    <t>ცოფის კლუბის ერთ ოთახში</t>
  </si>
  <si>
    <t>წალკა</t>
  </si>
  <si>
    <t>ქ. წალკა</t>
  </si>
  <si>
    <t>შ.პ.ს რეგიონალური ჯანდაცვის ცენტრი- წალკა</t>
  </si>
  <si>
    <t>თრიალეთი</t>
  </si>
  <si>
    <t>დაბა თრიალეთი / დაშბაში / ბედიანი</t>
  </si>
  <si>
    <t>დაბა თრიალეთი</t>
  </si>
  <si>
    <t xml:space="preserve">თრიალეთის გამგეობის შენობაში </t>
  </si>
  <si>
    <t>დაბა თრილეთი</t>
  </si>
  <si>
    <t>კავთა</t>
  </si>
  <si>
    <t>კავთა/ჩაპაევკა</t>
  </si>
  <si>
    <t>დაშბაში</t>
  </si>
  <si>
    <t>ბედიანი</t>
  </si>
  <si>
    <t>დაბა ბედიანი</t>
  </si>
  <si>
    <t xml:space="preserve">ხრამჰესი </t>
  </si>
  <si>
    <t>დაბა ხრამჰესი</t>
  </si>
  <si>
    <t>ავრანლო / რეხა / ხანდო</t>
  </si>
  <si>
    <t>ავრანლო</t>
  </si>
  <si>
    <t>სოფ.  ავრანლოში - ავრანლოს პოლიციიის შენობაში</t>
  </si>
  <si>
    <t xml:space="preserve">რეხა </t>
  </si>
  <si>
    <t>რეხა</t>
  </si>
  <si>
    <t>რეხა-ხანდოში  ექიმის და ექთნის დამატება</t>
  </si>
  <si>
    <t>ხანდო</t>
  </si>
  <si>
    <t>აიაზმა / ნარდევანი</t>
  </si>
  <si>
    <t>აიაზმა</t>
  </si>
  <si>
    <t>აიაზმი</t>
  </si>
  <si>
    <t>ნარდევანი</t>
  </si>
  <si>
    <t>სოფ. ნარდევანი - ნარდევანის კერძო სახლის 3 ოთახი</t>
  </si>
  <si>
    <t>არ სარვანი / თეჯისი</t>
  </si>
  <si>
    <t>არ-სარვანი</t>
  </si>
  <si>
    <t>სოფ. არსარვანი -არსარვანის საექიმო ამბულატორია</t>
  </si>
  <si>
    <t>არ სარვანი</t>
  </si>
  <si>
    <t>გოდაქლარი</t>
  </si>
  <si>
    <t>გოდაკლარი</t>
  </si>
  <si>
    <t>ჩოლიანი</t>
  </si>
  <si>
    <t>თეჯისი</t>
  </si>
  <si>
    <t>აშკალა / გუმბათი</t>
  </si>
  <si>
    <t>აშკალა</t>
  </si>
  <si>
    <t xml:space="preserve">სოფ. აშკალა - აშკალის ამბულატორიაში </t>
  </si>
  <si>
    <t>გუმბათი</t>
  </si>
  <si>
    <t>ბარეთი</t>
  </si>
  <si>
    <t xml:space="preserve">ბარეთი </t>
  </si>
  <si>
    <t xml:space="preserve">სოფ.  ბარეთი - ბარეთის ამბულატორია </t>
  </si>
  <si>
    <t>იმერა</t>
  </si>
  <si>
    <t>საბეჭისი</t>
  </si>
  <si>
    <t>კარაკუმი</t>
  </si>
  <si>
    <t>ლივადი</t>
  </si>
  <si>
    <t>ბეშტაშენი</t>
  </si>
  <si>
    <t>ბეშთაშენი</t>
  </si>
  <si>
    <t xml:space="preserve">სოფ. ბეშთაშენი - ბეშთაშენის სასოფლო-საექუმი ამბულატორია </t>
  </si>
  <si>
    <t>სამადლო</t>
  </si>
  <si>
    <t>დარაკოვი / წინწყარო</t>
  </si>
  <si>
    <t>დარაკოვი</t>
  </si>
  <si>
    <t>სოფ. დარაკოვი - დარაკოვის სოფლი რწმუნებულის  შენობაში</t>
  </si>
  <si>
    <t>სანთა</t>
  </si>
  <si>
    <t xml:space="preserve">სანთა </t>
  </si>
  <si>
    <t>კოხტა</t>
  </si>
  <si>
    <t xml:space="preserve">სოფ. კოხტა -კოხტის ამულატორია </t>
  </si>
  <si>
    <t>ჩრდილისუბანი</t>
  </si>
  <si>
    <t>ხარება</t>
  </si>
  <si>
    <t>კუშჩი / ბერთა /  არწივანი</t>
  </si>
  <si>
    <t>კუშჩი</t>
  </si>
  <si>
    <t xml:space="preserve">სოფ. კუში - კუშის ამბულარია </t>
  </si>
  <si>
    <t>ბერთა</t>
  </si>
  <si>
    <t>არწივანი</t>
  </si>
  <si>
    <t>ექთნის დამატება - ეკომიგრანტები</t>
  </si>
  <si>
    <t>ოზნი / ბურნაშეთი /  კიზილკილისა</t>
  </si>
  <si>
    <t>ოზნი</t>
  </si>
  <si>
    <t xml:space="preserve">სოფ. ოზნი - ოზნის ამბულატორია </t>
  </si>
  <si>
    <t>კიზილ კილისა</t>
  </si>
  <si>
    <t>სამება / განთიადი /  საყდრიონი</t>
  </si>
  <si>
    <t>ჩივთქილისა / ხაჩკოვი / კაბური</t>
  </si>
  <si>
    <t>ხაჩქოი / ჩივთ ქილისა / კაბური</t>
  </si>
  <si>
    <t>ჩივთქილისა</t>
  </si>
  <si>
    <t>ჩივთ კილისა</t>
  </si>
  <si>
    <t>თამალა-ხარაბა</t>
  </si>
  <si>
    <t>თამალა ხარაბა</t>
  </si>
  <si>
    <t>ხაჩკოვი</t>
  </si>
  <si>
    <t>სოფ. ხაჩქოი- ხაჩქოის ამბულატორია</t>
  </si>
  <si>
    <t>ხაჩქოი</t>
  </si>
  <si>
    <t>ექიმის დამატება ხაჩკოვში</t>
  </si>
  <si>
    <t>კაბური</t>
  </si>
  <si>
    <t>შიდა ქართლი</t>
  </si>
  <si>
    <t>ქ. გორი</t>
  </si>
  <si>
    <t>ატენი</t>
  </si>
  <si>
    <t>ბნავისი</t>
  </si>
  <si>
    <t>ზემო ქსოვრისი</t>
  </si>
  <si>
    <t>ზედა ქსოვრისი</t>
  </si>
  <si>
    <t>იკვნევი</t>
  </si>
  <si>
    <t>ოლოზი</t>
  </si>
  <si>
    <t>ღვარები</t>
  </si>
  <si>
    <t>წედისი</t>
  </si>
  <si>
    <t>ხანდისი</t>
  </si>
  <si>
    <t>ახალუბანი / მეჯვრისხევი</t>
  </si>
  <si>
    <t>ახრისი</t>
  </si>
  <si>
    <t>შპს შიდა ქართლი</t>
  </si>
  <si>
    <t>ციცაგიაანთკარი</t>
  </si>
  <si>
    <t>ჯარიაშენი</t>
  </si>
  <si>
    <t>ქვემო არცევი</t>
  </si>
  <si>
    <t>აძვი</t>
  </si>
  <si>
    <t>მუმლაანთ კარი</t>
  </si>
  <si>
    <t>მუმლაანთკარი</t>
  </si>
  <si>
    <t>მეჯვრისხევი</t>
  </si>
  <si>
    <t>ფაბრიკის დასახლება</t>
  </si>
  <si>
    <t>ზერტი</t>
  </si>
  <si>
    <t>ზერტში და კვარხეთში ექთნის დამატება</t>
  </si>
  <si>
    <t>კვარხეთი</t>
  </si>
  <si>
    <t>კვარხითი</t>
  </si>
  <si>
    <t>ბერბუკი</t>
  </si>
  <si>
    <t>რეხი</t>
  </si>
  <si>
    <t>სვენეთი</t>
  </si>
  <si>
    <t>თორტიზა</t>
  </si>
  <si>
    <t>ხელთუბანი</t>
  </si>
  <si>
    <t>ბოშური</t>
  </si>
  <si>
    <t>ქვემო ბოშური</t>
  </si>
  <si>
    <t>ბიისი</t>
  </si>
  <si>
    <t>ბობნევი</t>
  </si>
  <si>
    <t>გაგლოაანთუბანი</t>
  </si>
  <si>
    <t>ზემო ბოშური</t>
  </si>
  <si>
    <t>თხინალა</t>
  </si>
  <si>
    <t>ლევიტანა</t>
  </si>
  <si>
    <t>იაილები</t>
  </si>
  <si>
    <t>ორმოცი</t>
  </si>
  <si>
    <t>ტუსრევი</t>
  </si>
  <si>
    <t>ყველაანთ უბანი</t>
  </si>
  <si>
    <t>ყველაანთუბანი</t>
  </si>
  <si>
    <t>დიცი</t>
  </si>
  <si>
    <t>არბო</t>
  </si>
  <si>
    <t>ქორდი</t>
  </si>
  <si>
    <t>ვარიანი</t>
  </si>
  <si>
    <t>ვარიანის მეურნეობა</t>
  </si>
  <si>
    <t>საქაშეთი</t>
  </si>
  <si>
    <t>ზეღდულეთი</t>
  </si>
  <si>
    <t>ქვემო ახალსოფელი</t>
  </si>
  <si>
    <t>ქვემო სობისი</t>
  </si>
  <si>
    <t>ბერშუეთი</t>
  </si>
  <si>
    <t>ზემო სობისი</t>
  </si>
  <si>
    <t>კირბალი</t>
  </si>
  <si>
    <t>კარალეთი</t>
  </si>
  <si>
    <t>დიდი გარეჯვარი</t>
  </si>
  <si>
    <t>პატარა გარეჯვარი</t>
  </si>
  <si>
    <t>სათბურის დასახლება</t>
  </si>
  <si>
    <t>მერეთი</t>
  </si>
  <si>
    <t>კარბი</t>
  </si>
  <si>
    <t>ქერე</t>
  </si>
  <si>
    <t>გუგუტიაანთ კარი</t>
  </si>
  <si>
    <t>გუგუტიაანთკარი</t>
  </si>
  <si>
    <t>ზარდიაანთ კარი</t>
  </si>
  <si>
    <t>ზარდიაანთკარი</t>
  </si>
  <si>
    <t>კოშკა</t>
  </si>
  <si>
    <t>მღებრიანი</t>
  </si>
  <si>
    <t>ბორცვანა</t>
  </si>
  <si>
    <t>დიდი წერეთი</t>
  </si>
  <si>
    <t>დიდი ჭვარები</t>
  </si>
  <si>
    <t>ოქიანი</t>
  </si>
  <si>
    <t>პატარა წერეთი</t>
  </si>
  <si>
    <t>პატარა ჭვარები</t>
  </si>
  <si>
    <t>პიტნარა</t>
  </si>
  <si>
    <t>სახორცე</t>
  </si>
  <si>
    <t>ტამი</t>
  </si>
  <si>
    <t>ჭანჭახა</t>
  </si>
  <si>
    <t>ნიქოზი</t>
  </si>
  <si>
    <t>ქვემო ნიქოზი</t>
  </si>
  <si>
    <t>ზემო ნიქოზი</t>
  </si>
  <si>
    <t>ზემო ხვითი</t>
  </si>
  <si>
    <t>საყავრე</t>
  </si>
  <si>
    <t>გულხანდისი</t>
  </si>
  <si>
    <t>დიდთავი</t>
  </si>
  <si>
    <t>ზემო ახალსოფელი</t>
  </si>
  <si>
    <t>ლული</t>
  </si>
  <si>
    <t>ნადარბაზი</t>
  </si>
  <si>
    <t>ფელი</t>
  </si>
  <si>
    <t>ფიცესი</t>
  </si>
  <si>
    <t>წითელი წყარო</t>
  </si>
  <si>
    <t>სკრა</t>
  </si>
  <si>
    <t>ახალხიზა</t>
  </si>
  <si>
    <t>დიდი გორიჯვარი</t>
  </si>
  <si>
    <t>კოშკები</t>
  </si>
  <si>
    <t>პატარა გორიჯვარი</t>
  </si>
  <si>
    <t>რიეთი</t>
  </si>
  <si>
    <t>ტინისხიდი</t>
  </si>
  <si>
    <t>თედოწმინდა</t>
  </si>
  <si>
    <t>ორთაშენი</t>
  </si>
  <si>
    <t>ტირძნისი</t>
  </si>
  <si>
    <t>თერგვისი</t>
  </si>
  <si>
    <t>ბროწლეთი</t>
  </si>
  <si>
    <t>ერგნეთი</t>
  </si>
  <si>
    <t>მეღვრეკისი</t>
  </si>
  <si>
    <t>ტყვიავი</t>
  </si>
  <si>
    <t>ტყვიავი / ძევერა</t>
  </si>
  <si>
    <t>ფლავი</t>
  </si>
  <si>
    <t>ფლავისმანი</t>
  </si>
  <si>
    <t>მარანა</t>
  </si>
  <si>
    <t>ძევერა</t>
  </si>
  <si>
    <t>ქიწნისი</t>
  </si>
  <si>
    <t>შერთული</t>
  </si>
  <si>
    <t>ქვახვრელი</t>
  </si>
  <si>
    <t>უფლისციხე</t>
  </si>
  <si>
    <t>შავშვები</t>
  </si>
  <si>
    <t>ქვემო შავშვები</t>
  </si>
  <si>
    <t>ნაწრეტი</t>
  </si>
  <si>
    <t>წითელუბანი</t>
  </si>
  <si>
    <t>ხურვალეთი</t>
  </si>
  <si>
    <t>ნადარბაზევი</t>
  </si>
  <si>
    <t>შინდისი</t>
  </si>
  <si>
    <t>ფხვენისი</t>
  </si>
  <si>
    <t>ქვემო ხვითი</t>
  </si>
  <si>
    <t>ყელქცეული</t>
  </si>
  <si>
    <t>კასპი</t>
  </si>
  <si>
    <t>ქალაქი კასპი</t>
  </si>
  <si>
    <t>ვარჯაანი</t>
  </si>
  <si>
    <t>მიქელწყარო</t>
  </si>
  <si>
    <t>აღაიანი</t>
  </si>
  <si>
    <t>საქადაგიანო</t>
  </si>
  <si>
    <t>გარიყულა</t>
  </si>
  <si>
    <t>გოსტიბე</t>
  </si>
  <si>
    <t>ერთაწმინდა</t>
  </si>
  <si>
    <t>ზემო ჩოჩეთი</t>
  </si>
  <si>
    <t>თეძმის ხევი</t>
  </si>
  <si>
    <t>თეძმისხევი</t>
  </si>
  <si>
    <t>კაპრაშიანი</t>
  </si>
  <si>
    <t>რკონი</t>
  </si>
  <si>
    <t>ჩაჩუბეთი</t>
  </si>
  <si>
    <t>მთიულთ უბანი</t>
  </si>
  <si>
    <t>მთიულთუბანი</t>
  </si>
  <si>
    <t>ნოსტე</t>
  </si>
  <si>
    <t>ცხავერი</t>
  </si>
  <si>
    <t>დოესი</t>
  </si>
  <si>
    <t>გრაკალი</t>
  </si>
  <si>
    <t>ზემო ხანდაკი</t>
  </si>
  <si>
    <t>ზენადრისი</t>
  </si>
  <si>
    <t>კალოუბანი</t>
  </si>
  <si>
    <t>ჭყოპიანი</t>
  </si>
  <si>
    <t>თელიანი</t>
  </si>
  <si>
    <t>სასირეთი</t>
  </si>
  <si>
    <t>კავთისხევი / წინარეხი</t>
  </si>
  <si>
    <t>კავთისხევი</t>
  </si>
  <si>
    <t>გუდალეთი</t>
  </si>
  <si>
    <t>ეზატი</t>
  </si>
  <si>
    <t>თვალადი</t>
  </si>
  <si>
    <t>მირიანი</t>
  </si>
  <si>
    <t>ქებაანი</t>
  </si>
  <si>
    <t>ქვემო ჩოჩეთი</t>
  </si>
  <si>
    <t>ქვემო ხანდაკი</t>
  </si>
  <si>
    <t>შუა უბანი</t>
  </si>
  <si>
    <t>შუაუბანი</t>
  </si>
  <si>
    <t>წინარეხი</t>
  </si>
  <si>
    <t>გომი-ჯვარი</t>
  </si>
  <si>
    <t>გომიჯვარი</t>
  </si>
  <si>
    <t>თელადგორი</t>
  </si>
  <si>
    <t>იდლეთი</t>
  </si>
  <si>
    <t>ლავრისხევი</t>
  </si>
  <si>
    <t>შპს შიდა ქართლი
კოდისწყაროში  ექთნის დამატება</t>
  </si>
  <si>
    <t>ზადიაანთ კარი</t>
  </si>
  <si>
    <t>ზადიანთკარი</t>
  </si>
  <si>
    <t>ზემო რენე</t>
  </si>
  <si>
    <t>ნიგოზა</t>
  </si>
  <si>
    <t>სარიბარი</t>
  </si>
  <si>
    <t>ქვემო რენე</t>
  </si>
  <si>
    <t>ყარაფილა</t>
  </si>
  <si>
    <t>ჩობალაური</t>
  </si>
  <si>
    <t>ლამისყანა</t>
  </si>
  <si>
    <t>თვაურები</t>
  </si>
  <si>
    <t>თვაური</t>
  </si>
  <si>
    <t>ხვითი</t>
  </si>
  <si>
    <t>მეტეხი</t>
  </si>
  <si>
    <t>ბარნაბიაანთ კარი</t>
  </si>
  <si>
    <t>ბარნაბიაანთკარი</t>
  </si>
  <si>
    <t>სადგური მეტეხი</t>
  </si>
  <si>
    <t>თეზი</t>
  </si>
  <si>
    <t>ექთნის დამატება თეზში</t>
  </si>
  <si>
    <t>ფერმა</t>
  </si>
  <si>
    <t>ჩანგილარი</t>
  </si>
  <si>
    <t>სამთავისი / ოკამი</t>
  </si>
  <si>
    <t>იგოეთი</t>
  </si>
  <si>
    <t>მრგვალი ჭალა</t>
  </si>
  <si>
    <t>რგვალიჭალა</t>
  </si>
  <si>
    <t>სამთავისი</t>
  </si>
  <si>
    <t>ამბულატორია სამთავისში</t>
  </si>
  <si>
    <t>ბოჟამი</t>
  </si>
  <si>
    <t>თოგოიანი</t>
  </si>
  <si>
    <t>ქვემო გომი</t>
  </si>
  <si>
    <t>ბორტა</t>
  </si>
  <si>
    <t>ნიაბი</t>
  </si>
  <si>
    <t>ქვემო ჭალა</t>
  </si>
  <si>
    <t>ახალშენა</t>
  </si>
  <si>
    <t>გამდლისწყარო</t>
  </si>
  <si>
    <t>გორაკა</t>
  </si>
  <si>
    <t>საკორინთლო</t>
  </si>
  <si>
    <t xml:space="preserve">ხოვლე </t>
  </si>
  <si>
    <t>ხოვლე</t>
  </si>
  <si>
    <t>ქარელი</t>
  </si>
  <si>
    <t>ქ. ქარელი</t>
  </si>
  <si>
    <t>აგარა / ფცა</t>
  </si>
  <si>
    <t>დაბა აგარა</t>
  </si>
  <si>
    <t>ქვენატკოცა</t>
  </si>
  <si>
    <t>ფცა</t>
  </si>
  <si>
    <t>ქვემო შაქშაქეთი</t>
  </si>
  <si>
    <t>თამარაშენი</t>
  </si>
  <si>
    <t>შპს შიდა ქართლი
ექიმის დამატება თამარაშენში</t>
  </si>
  <si>
    <t>ღოღეთი</t>
  </si>
  <si>
    <t>აბისი</t>
  </si>
  <si>
    <t>აბისი / ბრეძა</t>
  </si>
  <si>
    <t>აბისისთავი</t>
  </si>
  <si>
    <t>აბისთავი</t>
  </si>
  <si>
    <t>ბერძენაული</t>
  </si>
  <si>
    <t>ბრეძა</t>
  </si>
  <si>
    <t>შპს შიდა ქართლი
ჭვრინისში ადგილობრივი ექთნის დანიშვნა</t>
  </si>
  <si>
    <t>გულიკაანთ უბანი</t>
  </si>
  <si>
    <t>გულიკაანთუბანი</t>
  </si>
  <si>
    <t>ჭვრინისი</t>
  </si>
  <si>
    <t>ატოცი</t>
  </si>
  <si>
    <t>ავლევი</t>
  </si>
  <si>
    <t>ცერონისი</t>
  </si>
  <si>
    <t>კნოლევი</t>
  </si>
  <si>
    <t>კუდატყე</t>
  </si>
  <si>
    <t>კუდა ტყე</t>
  </si>
  <si>
    <t>ოქროსოფელი</t>
  </si>
  <si>
    <t>სუქითი</t>
  </si>
  <si>
    <t>ჯაგარაანთ კარი</t>
  </si>
  <si>
    <t>ჯაგარაანთკარი</t>
  </si>
  <si>
    <t>ბებნისი</t>
  </si>
  <si>
    <t>აფნისი</t>
  </si>
  <si>
    <t>ლეთეთი</t>
  </si>
  <si>
    <t>ბრეთი / გიგანტი</t>
  </si>
  <si>
    <t>ბრეთი</t>
  </si>
  <si>
    <t>არადეთი</t>
  </si>
  <si>
    <t>დოღლაური</t>
  </si>
  <si>
    <t>საღოლაშენი</t>
  </si>
  <si>
    <t>გიგანტი</t>
  </si>
  <si>
    <t>ბრეთის მეურნეობა</t>
  </si>
  <si>
    <t>ძლევიჯვარი</t>
  </si>
  <si>
    <t>დვანი</t>
  </si>
  <si>
    <t>ტახტიძირი</t>
  </si>
  <si>
    <t>დირბი</t>
  </si>
  <si>
    <t>ზემო ხვედურეთი</t>
  </si>
  <si>
    <t>თრეხვი</t>
  </si>
  <si>
    <t>მეხეთი</t>
  </si>
  <si>
    <t>ტყემალა</t>
  </si>
  <si>
    <t>ქვემო ხვედურეთი</t>
  </si>
  <si>
    <t>ქვემო ხვედურეთში  ექთნის დამატება</t>
  </si>
  <si>
    <t>ქვენაფლავი</t>
  </si>
  <si>
    <t>ღვლევი</t>
  </si>
  <si>
    <t>ჭანდრები</t>
  </si>
  <si>
    <t>ჩიტიხევა</t>
  </si>
  <si>
    <t>ზღუდერი</t>
  </si>
  <si>
    <t>აბუხალო</t>
  </si>
  <si>
    <t>არცევი</t>
  </si>
  <si>
    <t>ბანი</t>
  </si>
  <si>
    <t>ბატიური</t>
  </si>
  <si>
    <t>გვერძინეთი</t>
  </si>
  <si>
    <t>ექთნის დამატება გვერძიენთში დაშორებულია 17კმ-ით</t>
  </si>
  <si>
    <t>ელბაქიაანთ კარი</t>
  </si>
  <si>
    <t>ელბაქიანთ კარი</t>
  </si>
  <si>
    <t>იმერხევი</t>
  </si>
  <si>
    <t>კოდმანი</t>
  </si>
  <si>
    <t>ლოშკინეთი</t>
  </si>
  <si>
    <t>მუხილეთი</t>
  </si>
  <si>
    <t>ორბოძალა</t>
  </si>
  <si>
    <t>ორთუბანი</t>
  </si>
  <si>
    <t>სათერძე</t>
  </si>
  <si>
    <t>სუქანაანთ უბანი</t>
  </si>
  <si>
    <t>ქვათეთრი</t>
  </si>
  <si>
    <t>ყინწვისი</t>
  </si>
  <si>
    <t>ძაძვის მონასტერი</t>
  </si>
  <si>
    <t>წიფლოვანა</t>
  </si>
  <si>
    <t>კეხიჯვარი</t>
  </si>
  <si>
    <t>ვედრება</t>
  </si>
  <si>
    <t>თათანაანთ უბანი</t>
  </si>
  <si>
    <t>თათანაანთუბანი</t>
  </si>
  <si>
    <t>კლდუ</t>
  </si>
  <si>
    <t>კრობანი</t>
  </si>
  <si>
    <t>სანებელი</t>
  </si>
  <si>
    <t>ქობესაანთ უბანი</t>
  </si>
  <si>
    <t>ზემო შაქშაქეთი</t>
  </si>
  <si>
    <t>კოდა ვარდისუბანი</t>
  </si>
  <si>
    <t>რუისი / ურბნისი</t>
  </si>
  <si>
    <t>რუისი</t>
  </si>
  <si>
    <t>ურბნისი</t>
  </si>
  <si>
    <t>ხაშური</t>
  </si>
  <si>
    <t>ქ. ხაშური</t>
  </si>
  <si>
    <t>სურამი</t>
  </si>
  <si>
    <t>დაბა სურამი</t>
  </si>
  <si>
    <t>ჩუმათელეთი</t>
  </si>
  <si>
    <t>გვერდისუბანი</t>
  </si>
  <si>
    <t>კაკალათხევი</t>
  </si>
  <si>
    <t>ბუღაურა</t>
  </si>
  <si>
    <t>იტრია</t>
  </si>
  <si>
    <t>ბიჯნისი</t>
  </si>
  <si>
    <t>დიდი ბეკამი</t>
  </si>
  <si>
    <t>ზეკოტა</t>
  </si>
  <si>
    <t>პატარა ბეკამი</t>
  </si>
  <si>
    <t>ურთხვა</t>
  </si>
  <si>
    <t>ალი</t>
  </si>
  <si>
    <t>დუმაცხოვი</t>
  </si>
  <si>
    <t>ზემო აძვისი</t>
  </si>
  <si>
    <t>კლდისწყარო</t>
  </si>
  <si>
    <t>ნაბახტევი</t>
  </si>
  <si>
    <t>უწლევი</t>
  </si>
  <si>
    <t>ქინძათი</t>
  </si>
  <si>
    <t>ცხეთიჯვარი</t>
  </si>
  <si>
    <t>აგარები</t>
  </si>
  <si>
    <t>დიდი სატივე</t>
  </si>
  <si>
    <t>ვაყა</t>
  </si>
  <si>
    <t>პატარა სატივე</t>
  </si>
  <si>
    <t>ქვემო აძვისი</t>
  </si>
  <si>
    <t>ხიდის ყური</t>
  </si>
  <si>
    <t>ქვემო ოსიაური</t>
  </si>
  <si>
    <t>ექთნის დამატება ახალსოფელში</t>
  </si>
  <si>
    <t>ზემო ოსიაური</t>
  </si>
  <si>
    <t>ნარუჯები</t>
  </si>
  <si>
    <t>ღანძილები</t>
  </si>
  <si>
    <t>ღუდა</t>
  </si>
  <si>
    <t>ფლევი</t>
  </si>
  <si>
    <t>დიდი ფლევი</t>
  </si>
  <si>
    <t>ნაცარგორა</t>
  </si>
  <si>
    <t>ექიმის და ექთნის დამატება ნაცარგორაში</t>
  </si>
  <si>
    <t>პატარა ფლევი</t>
  </si>
  <si>
    <t>ტკოცა</t>
  </si>
  <si>
    <t>ქვიშხეთი</t>
  </si>
  <si>
    <t>ბეღლითი</t>
  </si>
  <si>
    <t>ბულბულისციხე</t>
  </si>
  <si>
    <t>მონასტერი</t>
  </si>
  <si>
    <t>რუსაანთუბანი</t>
  </si>
  <si>
    <t>სავანისუბანი</t>
  </si>
  <si>
    <t>სათივე</t>
  </si>
  <si>
    <t>სარმანიშვილისკარი</t>
  </si>
  <si>
    <t>ტაშისკარი</t>
  </si>
  <si>
    <t>ტეზერი</t>
  </si>
  <si>
    <t>ყიფიანთუბანი</t>
  </si>
  <si>
    <t>ყიფიაანთუბანი</t>
  </si>
  <si>
    <t>ცოცხნარა</t>
  </si>
  <si>
    <t>ექთნის დამატება ცოცხნარაში</t>
  </si>
  <si>
    <t>ქემფერი</t>
  </si>
  <si>
    <t>ცედანი</t>
  </si>
  <si>
    <t>წაბლოვანა</t>
  </si>
  <si>
    <t>ცხრამუხა</t>
  </si>
  <si>
    <t>დამჩხეულა</t>
  </si>
  <si>
    <t>თაგვეთი</t>
  </si>
  <si>
    <t>რბონა</t>
  </si>
  <si>
    <t>ჯვართმუხა</t>
  </si>
  <si>
    <t>წაღვლი</t>
  </si>
  <si>
    <t>ზემო ბროლოსანი</t>
  </si>
  <si>
    <t>ტიტვინის წყარო</t>
  </si>
  <si>
    <t>ქვემო ბროლოსანი</t>
  </si>
  <si>
    <t>ყობი</t>
  </si>
  <si>
    <t>ჩორჩანა</t>
  </si>
  <si>
    <t>წეღვერი</t>
  </si>
  <si>
    <t>წრომი</t>
  </si>
  <si>
    <t>დიდი ყელეთი</t>
  </si>
  <si>
    <t>დიდი ხავლეთი</t>
  </si>
  <si>
    <t>იმერლიანთკარი</t>
  </si>
  <si>
    <t>პატარა ყელეთი</t>
  </si>
  <si>
    <t>ხცისი / ხალები</t>
  </si>
  <si>
    <t>ხცისი</t>
  </si>
  <si>
    <t>დიდი თხილნარა</t>
  </si>
  <si>
    <t>კრისხევი</t>
  </si>
  <si>
    <t>მიწობი</t>
  </si>
  <si>
    <t>პატარა თხილნარა</t>
  </si>
  <si>
    <t>ხალები</t>
  </si>
  <si>
    <t>დიდი ხალები</t>
  </si>
  <si>
    <t>ალექსანდრეს წყარო</t>
  </si>
  <si>
    <t>ალექსანდრესწყარო</t>
  </si>
  <si>
    <t>პატარა ხალები</t>
  </si>
  <si>
    <t>სარტყელა</t>
  </si>
  <si>
    <t>ღართა</t>
  </si>
  <si>
    <t>ღვრია წყალი</t>
  </si>
  <si>
    <t>ყვრია წყალი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</si>
</sst>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0" x14ac:knownFonts="1">
    <font>
      <sz val="11"/>
      <color theme="1"/>
      <name val="Calibri"/>
      <family val="2"/>
      <scheme val="minor"/>
    </font>
    <font>
      <sz val="11"/>
      <color theme="1"/>
      <name val="Calibri"/>
      <family val="2"/>
      <scheme val="minor"/>
    </font>
    <font>
      <sz val="11"/>
      <color theme="0"/>
      <name val="Calibri"/>
      <family val="2"/>
      <scheme val="minor"/>
    </font>
    <font>
      <b/>
      <sz val="9"/>
      <name val="Sylfaen"/>
      <family val="1"/>
      <charset val="204"/>
    </font>
    <font>
      <sz val="9"/>
      <name val="Sylfaen"/>
      <family val="1"/>
      <charset val="204"/>
    </font>
    <font>
      <b/>
      <sz val="10"/>
      <color theme="0"/>
      <name val="Sylfaen"/>
      <family val="1"/>
      <charset val="204"/>
    </font>
    <font>
      <sz val="10"/>
      <color theme="0"/>
      <name val="Sylfaen"/>
      <family val="1"/>
      <charset val="204"/>
    </font>
    <font>
      <sz val="8"/>
      <color theme="0"/>
      <name val="Sylfaen"/>
      <family val="1"/>
      <charset val="204"/>
    </font>
    <font>
      <b/>
      <sz val="10"/>
      <name val="Sylfaen"/>
      <family val="1"/>
      <charset val="204"/>
    </font>
    <font>
      <sz val="10"/>
      <name val="Sylfaen"/>
      <family val="1"/>
      <charset val="204"/>
    </font>
    <font>
      <b/>
      <sz val="8"/>
      <name val="Sylfaen"/>
      <family val="1"/>
      <charset val="204"/>
    </font>
    <font>
      <b/>
      <sz val="11"/>
      <name val="Calibri"/>
      <family val="2"/>
      <charset val="204"/>
    </font>
    <font>
      <sz val="8"/>
      <name val="Sylfaen"/>
      <family val="1"/>
      <charset val="204"/>
    </font>
    <font>
      <sz val="10"/>
      <color indexed="8"/>
      <name val="Arial"/>
      <family val="2"/>
    </font>
    <font>
      <b/>
      <sz val="8"/>
      <color indexed="81"/>
      <name val="Tahoma"/>
      <family val="2"/>
      <charset val="204"/>
    </font>
    <font>
      <sz val="8"/>
      <color indexed="81"/>
      <name val="Tahoma"/>
      <family val="2"/>
      <charset val="204"/>
    </font>
    <font>
      <sz val="9"/>
      <color theme="1"/>
      <name val="Sylfaen"/>
      <family val="1"/>
      <charset val="204"/>
    </font>
    <font>
      <b/>
      <sz val="9"/>
      <color theme="1"/>
      <name val="Sylfaen"/>
      <family val="1"/>
      <charset val="204"/>
    </font>
    <font>
      <sz val="10"/>
      <name val="Arial"/>
      <family val="2"/>
      <charset val="204"/>
    </font>
    <font>
      <b/>
      <sz val="9"/>
      <color indexed="10"/>
      <name val="Sylfaen"/>
      <family val="1"/>
      <charset val="204"/>
    </font>
    <font>
      <sz val="9"/>
      <color indexed="8"/>
      <name val="Sylfaen"/>
      <family val="1"/>
      <charset val="204"/>
    </font>
    <font>
      <b/>
      <sz val="8"/>
      <color theme="1"/>
      <name val="Sylfaen"/>
      <family val="1"/>
      <charset val="204"/>
    </font>
    <font>
      <b/>
      <sz val="11"/>
      <name val="Calibri"/>
      <family val="2"/>
      <charset val="204"/>
      <scheme val="minor"/>
    </font>
    <font>
      <sz val="9"/>
      <color rgb="FFFF0000"/>
      <name val="Sylfaen"/>
      <family val="1"/>
      <charset val="204"/>
    </font>
    <font>
      <sz val="8"/>
      <color rgb="FF0070C0"/>
      <name val="Sylfaen"/>
      <family val="1"/>
      <charset val="204"/>
    </font>
    <font>
      <sz val="10"/>
      <color theme="1"/>
      <name val="Sylfaen"/>
      <family val="1"/>
      <charset val="204"/>
    </font>
    <font>
      <b/>
      <sz val="10"/>
      <color theme="1"/>
      <name val="Sylfaen"/>
      <family val="1"/>
      <charset val="204"/>
    </font>
    <font>
      <sz val="9"/>
      <name val="Sylfaen"/>
      <family val="1"/>
    </font>
    <font>
      <sz val="9"/>
      <name val="Calibri"/>
      <family val="2"/>
      <scheme val="minor"/>
    </font>
    <font>
      <sz val="9"/>
      <name val="Arial"/>
      <family val="2"/>
    </font>
    <font>
      <sz val="9"/>
      <name val="Arial"/>
      <family val="2"/>
      <charset val="204"/>
    </font>
    <font>
      <sz val="8"/>
      <name val="Sylfaen"/>
      <family val="1"/>
    </font>
    <font>
      <sz val="9"/>
      <color theme="0"/>
      <name val="Sylfaen"/>
      <family val="1"/>
      <charset val="204"/>
    </font>
    <font>
      <b/>
      <sz val="8"/>
      <color theme="0"/>
      <name val="Sylfaen"/>
      <family val="1"/>
      <charset val="204"/>
    </font>
    <font>
      <b/>
      <sz val="9"/>
      <color theme="0"/>
      <name val="Sylfaen"/>
      <family val="1"/>
      <charset val="204"/>
    </font>
    <font>
      <b/>
      <sz val="9"/>
      <color indexed="81"/>
      <name val="Tahoma"/>
      <family val="2"/>
      <charset val="204"/>
    </font>
    <font>
      <sz val="9"/>
      <color indexed="81"/>
      <name val="Tahoma"/>
      <family val="2"/>
      <charset val="204"/>
    </font>
    <font>
      <b/>
      <sz val="8"/>
      <name val="Sylfaen"/>
      <family val="1"/>
    </font>
    <font>
      <b/>
      <sz val="9"/>
      <name val="Sylfaen"/>
      <family val="1"/>
    </font>
    <font>
      <sz val="11"/>
      <name val="Calibri"/>
      <family val="2"/>
    </font>
    <font>
      <sz val="8"/>
      <color theme="1"/>
      <name val="Sylfaen"/>
      <family val="1"/>
      <charset val="204"/>
    </font>
    <font>
      <b/>
      <sz val="10"/>
      <color theme="1"/>
      <name val="Calibri"/>
      <family val="2"/>
      <scheme val="minor"/>
    </font>
    <font>
      <sz val="8"/>
      <color theme="1"/>
      <name val="Calibri"/>
      <family val="2"/>
      <scheme val="minor"/>
    </font>
    <font>
      <sz val="10"/>
      <color theme="1"/>
      <name val="Calibri"/>
      <family val="2"/>
      <scheme val="minor"/>
    </font>
    <font>
      <sz val="11"/>
      <name val="Calibri"/>
      <family val="2"/>
      <charset val="204"/>
    </font>
    <font>
      <b/>
      <sz val="14"/>
      <name val="Sylfaen"/>
      <family val="1"/>
      <charset val="204"/>
    </font>
    <font>
      <sz val="11"/>
      <color theme="1"/>
      <name val="Sylfaen"/>
      <family val="1"/>
      <charset val="204"/>
    </font>
    <font>
      <i/>
      <sz val="9"/>
      <color theme="1"/>
      <name val="Sylfaen"/>
      <family val="1"/>
      <charset val="204"/>
    </font>
    <font>
      <sz val="9"/>
      <color theme="1"/>
      <name val="Sylfaen"/>
      <family val="1"/>
    </font>
    <font>
      <sz val="10"/>
      <color theme="1"/>
      <name val="Sylfaen"/>
      <family val="1"/>
    </font>
  </fonts>
  <fills count="24">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indexed="0"/>
      </patternFill>
    </fill>
    <fill>
      <patternFill patternType="solid">
        <fgColor indexed="9"/>
        <bgColor indexed="0"/>
      </patternFill>
    </fill>
    <fill>
      <patternFill patternType="solid">
        <fgColor indexed="9"/>
        <bgColor indexed="64"/>
      </patternFill>
    </fill>
    <fill>
      <patternFill patternType="solid">
        <fgColor theme="0"/>
        <bgColor indexed="0"/>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0" fontId="2" fillId="2" borderId="0" applyNumberFormat="0" applyBorder="0" applyAlignment="0" applyProtection="0"/>
    <xf numFmtId="0" fontId="13" fillId="0" borderId="0"/>
    <xf numFmtId="0" fontId="18" fillId="0" borderId="0"/>
    <xf numFmtId="0" fontId="18" fillId="0" borderId="0"/>
  </cellStyleXfs>
  <cellXfs count="727">
    <xf numFmtId="0" fontId="0" fillId="0" borderId="0" xfId="0"/>
    <xf numFmtId="164" fontId="3" fillId="3" borderId="1" xfId="1" applyNumberFormat="1" applyFont="1" applyFill="1" applyBorder="1" applyAlignment="1">
      <alignment horizontal="center" vertical="center" textRotation="90" wrapText="1"/>
    </xf>
    <xf numFmtId="164" fontId="3" fillId="3" borderId="4" xfId="1" applyNumberFormat="1" applyFont="1" applyFill="1" applyBorder="1" applyAlignment="1">
      <alignment horizontal="center" vertical="center" textRotation="90" wrapText="1"/>
    </xf>
    <xf numFmtId="0" fontId="3" fillId="3" borderId="4" xfId="1" applyNumberFormat="1" applyFont="1" applyFill="1" applyBorder="1" applyAlignment="1">
      <alignment horizontal="center" vertical="center" textRotation="90" wrapText="1"/>
    </xf>
    <xf numFmtId="0" fontId="4" fillId="0" borderId="0" xfId="0" applyFont="1" applyBorder="1" applyAlignment="1">
      <alignment wrapText="1"/>
    </xf>
    <xf numFmtId="0" fontId="4" fillId="0" borderId="0" xfId="0" applyFont="1" applyBorder="1"/>
    <xf numFmtId="0" fontId="5" fillId="4" borderId="4" xfId="0" applyFont="1" applyFill="1" applyBorder="1"/>
    <xf numFmtId="0" fontId="6" fillId="4" borderId="4" xfId="0" applyFont="1" applyFill="1" applyBorder="1"/>
    <xf numFmtId="3" fontId="5" fillId="4" borderId="4" xfId="1" applyNumberFormat="1" applyFont="1" applyFill="1" applyBorder="1" applyAlignment="1">
      <alignment horizontal="right"/>
    </xf>
    <xf numFmtId="0" fontId="7" fillId="4" borderId="4" xfId="0" applyFont="1" applyFill="1" applyBorder="1" applyAlignment="1">
      <alignment horizontal="center" vertical="center" wrapText="1"/>
    </xf>
    <xf numFmtId="164" fontId="5" fillId="4" borderId="4" xfId="0" applyNumberFormat="1" applyFont="1" applyFill="1" applyBorder="1"/>
    <xf numFmtId="3" fontId="6" fillId="0" borderId="0" xfId="0" applyNumberFormat="1" applyFont="1"/>
    <xf numFmtId="164" fontId="6" fillId="0" borderId="0" xfId="0" applyNumberFormat="1" applyFont="1"/>
    <xf numFmtId="0" fontId="6" fillId="0" borderId="0" xfId="0" applyFont="1"/>
    <xf numFmtId="0" fontId="8" fillId="5" borderId="4" xfId="0" applyFont="1" applyFill="1" applyBorder="1"/>
    <xf numFmtId="0" fontId="9" fillId="5" borderId="4" xfId="0" applyFont="1" applyFill="1" applyBorder="1"/>
    <xf numFmtId="0" fontId="8" fillId="5" borderId="4" xfId="0" applyFont="1" applyFill="1" applyBorder="1" applyAlignment="1">
      <alignment horizontal="left" indent="1"/>
    </xf>
    <xf numFmtId="3" fontId="8" fillId="5" borderId="4" xfId="1" applyNumberFormat="1" applyFont="1" applyFill="1" applyBorder="1" applyAlignment="1">
      <alignment horizontal="right"/>
    </xf>
    <xf numFmtId="0" fontId="9" fillId="0" borderId="0" xfId="0" applyFont="1"/>
    <xf numFmtId="0" fontId="3" fillId="6" borderId="4" xfId="0" applyFont="1" applyFill="1" applyBorder="1" applyAlignment="1">
      <alignment horizontal="left"/>
    </xf>
    <xf numFmtId="164" fontId="3" fillId="6" borderId="4" xfId="1" applyNumberFormat="1" applyFont="1" applyFill="1" applyBorder="1" applyAlignment="1">
      <alignment horizontal="right"/>
    </xf>
    <xf numFmtId="0" fontId="10" fillId="6" borderId="4" xfId="0" applyFont="1" applyFill="1" applyBorder="1" applyAlignment="1">
      <alignment horizontal="left"/>
    </xf>
    <xf numFmtId="164" fontId="3" fillId="6" borderId="4" xfId="1" applyNumberFormat="1" applyFont="1" applyFill="1" applyBorder="1"/>
    <xf numFmtId="0" fontId="10" fillId="6" borderId="4" xfId="0" applyFont="1" applyFill="1" applyBorder="1" applyAlignment="1"/>
    <xf numFmtId="0" fontId="4" fillId="0" borderId="0" xfId="0" applyFont="1"/>
    <xf numFmtId="0" fontId="3" fillId="7" borderId="4" xfId="0" applyFont="1" applyFill="1" applyBorder="1" applyAlignment="1">
      <alignment horizontal="left"/>
    </xf>
    <xf numFmtId="164" fontId="3" fillId="7" borderId="4" xfId="1" applyNumberFormat="1" applyFont="1" applyFill="1" applyBorder="1" applyAlignment="1">
      <alignment horizontal="right"/>
    </xf>
    <xf numFmtId="0" fontId="10" fillId="7" borderId="4" xfId="0" applyFont="1" applyFill="1" applyBorder="1" applyAlignment="1">
      <alignment horizontal="left"/>
    </xf>
    <xf numFmtId="0" fontId="11" fillId="5" borderId="4" xfId="0" applyFont="1" applyFill="1" applyBorder="1" applyAlignment="1">
      <alignment horizontal="center"/>
    </xf>
    <xf numFmtId="164" fontId="3" fillId="7" borderId="4" xfId="1" applyNumberFormat="1" applyFont="1" applyFill="1" applyBorder="1"/>
    <xf numFmtId="0" fontId="10" fillId="7" borderId="4" xfId="0" applyFont="1" applyFill="1" applyBorder="1" applyAlignment="1"/>
    <xf numFmtId="164" fontId="4" fillId="0" borderId="0" xfId="0" applyNumberFormat="1" applyFont="1"/>
    <xf numFmtId="0" fontId="3" fillId="7" borderId="4" xfId="0" applyFont="1" applyFill="1" applyBorder="1" applyAlignment="1">
      <alignment horizontal="left" vertical="center" wrapText="1"/>
    </xf>
    <xf numFmtId="164" fontId="3" fillId="7" borderId="4" xfId="1" applyNumberFormat="1" applyFont="1" applyFill="1" applyBorder="1" applyAlignment="1">
      <alignment horizontal="right" vertical="center"/>
    </xf>
    <xf numFmtId="0" fontId="4" fillId="3" borderId="4" xfId="0" applyFont="1" applyFill="1" applyBorder="1" applyAlignment="1">
      <alignment horizontal="left"/>
    </xf>
    <xf numFmtId="0" fontId="4" fillId="0" borderId="4" xfId="0" applyFont="1" applyFill="1" applyBorder="1" applyAlignment="1">
      <alignment horizontal="left"/>
    </xf>
    <xf numFmtId="164" fontId="4" fillId="3" borderId="4" xfId="1" applyNumberFormat="1" applyFont="1" applyFill="1" applyBorder="1" applyAlignment="1">
      <alignment horizontal="right"/>
    </xf>
    <xf numFmtId="0" fontId="12" fillId="0" borderId="4" xfId="0" applyFont="1" applyBorder="1" applyAlignment="1">
      <alignment horizontal="left"/>
    </xf>
    <xf numFmtId="0" fontId="12" fillId="0" borderId="4" xfId="0" applyFont="1" applyBorder="1" applyAlignment="1">
      <alignment horizontal="left" vertical="center" wrapText="1"/>
    </xf>
    <xf numFmtId="0" fontId="4" fillId="0" borderId="4" xfId="0" applyFont="1" applyFill="1" applyBorder="1" applyAlignment="1">
      <alignment horizontal="left" vertical="center" wrapText="1"/>
    </xf>
    <xf numFmtId="164" fontId="4" fillId="0" borderId="4" xfId="1" applyNumberFormat="1" applyFont="1" applyFill="1" applyBorder="1" applyAlignment="1">
      <alignment horizontal="right" vertical="center"/>
    </xf>
    <xf numFmtId="0" fontId="12" fillId="0" borderId="4" xfId="0" applyFont="1" applyBorder="1"/>
    <xf numFmtId="164" fontId="4" fillId="0" borderId="4" xfId="1" applyNumberFormat="1" applyFont="1" applyFill="1" applyBorder="1" applyAlignment="1">
      <alignment horizontal="right" vertical="center" wrapText="1"/>
    </xf>
    <xf numFmtId="164" fontId="4" fillId="0" borderId="4" xfId="1" applyNumberFormat="1" applyFont="1" applyBorder="1"/>
    <xf numFmtId="164" fontId="4" fillId="0" borderId="4" xfId="1" applyNumberFormat="1" applyFont="1" applyFill="1" applyBorder="1" applyAlignment="1"/>
    <xf numFmtId="0" fontId="12" fillId="0" borderId="4" xfId="0" applyFont="1" applyFill="1" applyBorder="1" applyAlignment="1">
      <alignment horizontal="left"/>
    </xf>
    <xf numFmtId="0" fontId="4" fillId="0" borderId="4" xfId="0" applyFont="1" applyFill="1" applyBorder="1" applyAlignment="1">
      <alignment horizontal="left" vertical="center"/>
    </xf>
    <xf numFmtId="0" fontId="3" fillId="8" borderId="4" xfId="0" applyFont="1" applyFill="1" applyBorder="1" applyAlignment="1">
      <alignment horizontal="left" vertical="center" wrapText="1"/>
    </xf>
    <xf numFmtId="0" fontId="3" fillId="8" borderId="4" xfId="0" applyFont="1" applyFill="1" applyBorder="1" applyAlignment="1">
      <alignment horizontal="left"/>
    </xf>
    <xf numFmtId="164" fontId="3" fillId="8" borderId="4" xfId="1" applyNumberFormat="1" applyFont="1" applyFill="1" applyBorder="1" applyAlignment="1">
      <alignment horizontal="right"/>
    </xf>
    <xf numFmtId="164" fontId="3" fillId="8" borderId="4" xfId="1" applyNumberFormat="1" applyFont="1" applyFill="1" applyBorder="1" applyAlignment="1">
      <alignment horizontal="right" vertical="center"/>
    </xf>
    <xf numFmtId="164" fontId="4" fillId="0" borderId="4" xfId="1" applyNumberFormat="1" applyFont="1" applyFill="1" applyBorder="1"/>
    <xf numFmtId="164" fontId="4" fillId="0" borderId="4" xfId="1" applyNumberFormat="1" applyFont="1" applyFill="1" applyBorder="1" applyAlignment="1">
      <alignment horizontal="right"/>
    </xf>
    <xf numFmtId="49" fontId="4" fillId="0" borderId="4" xfId="0" applyNumberFormat="1" applyFont="1" applyFill="1" applyBorder="1" applyAlignment="1">
      <alignment horizontal="left" vertical="center"/>
    </xf>
    <xf numFmtId="164" fontId="4" fillId="0" borderId="4" xfId="1" applyNumberFormat="1" applyFont="1" applyFill="1" applyBorder="1" applyAlignment="1">
      <alignment vertical="center" wrapText="1"/>
    </xf>
    <xf numFmtId="164" fontId="10" fillId="6" borderId="4" xfId="0" applyNumberFormat="1" applyFont="1" applyFill="1" applyBorder="1" applyAlignment="1">
      <alignment horizontal="center"/>
    </xf>
    <xf numFmtId="0" fontId="10" fillId="7" borderId="4" xfId="0" applyFont="1" applyFill="1" applyBorder="1" applyAlignment="1">
      <alignment horizontal="left" wrapText="1"/>
    </xf>
    <xf numFmtId="0" fontId="3" fillId="7" borderId="4" xfId="3" applyFont="1" applyFill="1" applyBorder="1" applyAlignment="1">
      <alignment horizontal="left" vertical="center" wrapText="1"/>
    </xf>
    <xf numFmtId="0" fontId="3" fillId="0" borderId="4" xfId="0" applyFont="1" applyFill="1" applyBorder="1" applyAlignment="1">
      <alignment horizontal="left"/>
    </xf>
    <xf numFmtId="0" fontId="10" fillId="0" borderId="4" xfId="0" applyFont="1" applyFill="1" applyBorder="1" applyAlignment="1">
      <alignment horizontal="left"/>
    </xf>
    <xf numFmtId="164" fontId="4" fillId="0" borderId="4" xfId="1" applyNumberFormat="1" applyFont="1" applyFill="1" applyBorder="1" applyAlignment="1">
      <alignment horizontal="center" vertical="center" wrapText="1"/>
    </xf>
    <xf numFmtId="164" fontId="3" fillId="3" borderId="4" xfId="1" applyNumberFormat="1" applyFont="1" applyFill="1" applyBorder="1" applyAlignment="1">
      <alignment horizontal="right"/>
    </xf>
    <xf numFmtId="0" fontId="4" fillId="0" borderId="4" xfId="3" applyFont="1" applyFill="1" applyBorder="1" applyAlignment="1">
      <alignment horizontal="left" vertical="center" wrapText="1"/>
    </xf>
    <xf numFmtId="3" fontId="12" fillId="0" borderId="4" xfId="0" applyNumberFormat="1" applyFont="1" applyBorder="1" applyAlignment="1">
      <alignment horizontal="left" vertical="center" wrapText="1"/>
    </xf>
    <xf numFmtId="164" fontId="3" fillId="7" borderId="4" xfId="1" applyNumberFormat="1" applyFont="1" applyFill="1" applyBorder="1" applyAlignment="1">
      <alignment horizontal="left" vertical="center" wrapText="1"/>
    </xf>
    <xf numFmtId="0" fontId="12" fillId="0" borderId="4" xfId="0"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12" fillId="0" borderId="4" xfId="0" applyFont="1" applyFill="1" applyBorder="1"/>
    <xf numFmtId="164" fontId="4" fillId="0" borderId="4" xfId="1" applyNumberFormat="1" applyFont="1" applyFill="1" applyBorder="1" applyAlignment="1">
      <alignment horizontal="left" vertical="center"/>
    </xf>
    <xf numFmtId="164" fontId="3" fillId="0" borderId="4" xfId="1" applyNumberFormat="1" applyFont="1" applyFill="1" applyBorder="1" applyAlignment="1">
      <alignment horizontal="right"/>
    </xf>
    <xf numFmtId="0" fontId="4" fillId="0" borderId="4" xfId="0" applyFont="1" applyFill="1" applyBorder="1" applyAlignment="1">
      <alignment horizontal="left" wrapText="1"/>
    </xf>
    <xf numFmtId="0" fontId="4" fillId="7" borderId="4" xfId="0" applyFont="1" applyFill="1" applyBorder="1" applyAlignment="1">
      <alignment horizontal="left" wrapText="1"/>
    </xf>
    <xf numFmtId="0" fontId="4" fillId="0" borderId="4" xfId="0" applyFont="1" applyBorder="1" applyAlignment="1">
      <alignment horizontal="left" vertical="center" wrapText="1"/>
    </xf>
    <xf numFmtId="0" fontId="4" fillId="0" borderId="0" xfId="0" applyFont="1" applyFill="1"/>
    <xf numFmtId="164" fontId="4" fillId="0" borderId="4" xfId="1" applyNumberFormat="1" applyFont="1" applyFill="1" applyBorder="1" applyAlignment="1">
      <alignment horizontal="center" vertical="center"/>
    </xf>
    <xf numFmtId="164" fontId="4" fillId="3" borderId="4" xfId="1" applyNumberFormat="1" applyFont="1" applyFill="1" applyBorder="1" applyAlignment="1">
      <alignment horizontal="right" vertical="center"/>
    </xf>
    <xf numFmtId="0" fontId="12" fillId="0" borderId="4" xfId="0" applyFont="1" applyFill="1" applyBorder="1" applyAlignment="1">
      <alignment wrapText="1"/>
    </xf>
    <xf numFmtId="0" fontId="4" fillId="0" borderId="4" xfId="3" applyFont="1" applyFill="1" applyBorder="1" applyAlignment="1">
      <alignment horizontal="left" vertical="center"/>
    </xf>
    <xf numFmtId="164" fontId="3" fillId="7" borderId="4" xfId="0" applyNumberFormat="1" applyFont="1" applyFill="1" applyBorder="1" applyAlignment="1">
      <alignment horizontal="left" vertical="center" wrapText="1"/>
    </xf>
    <xf numFmtId="0" fontId="10" fillId="0" borderId="4" xfId="0" applyFont="1" applyBorder="1"/>
    <xf numFmtId="0" fontId="3" fillId="0" borderId="0" xfId="0" applyFont="1"/>
    <xf numFmtId="0" fontId="3" fillId="0" borderId="4" xfId="3" applyFont="1" applyFill="1" applyBorder="1" applyAlignment="1">
      <alignment horizontal="left" vertical="center"/>
    </xf>
    <xf numFmtId="164" fontId="4" fillId="0" borderId="4" xfId="1" applyNumberFormat="1" applyFont="1" applyFill="1" applyBorder="1" applyAlignment="1">
      <alignment horizontal="left" indent="1"/>
    </xf>
    <xf numFmtId="0" fontId="12" fillId="0" borderId="4" xfId="0" applyFont="1" applyFill="1" applyBorder="1" applyAlignment="1">
      <alignment horizontal="left" vertical="center"/>
    </xf>
    <xf numFmtId="164" fontId="3" fillId="7" borderId="4" xfId="1" applyNumberFormat="1" applyFont="1" applyFill="1" applyBorder="1" applyAlignment="1">
      <alignment horizontal="right" vertical="center" wrapText="1"/>
    </xf>
    <xf numFmtId="0" fontId="4" fillId="0" borderId="0" xfId="0" applyFont="1" applyAlignment="1">
      <alignment horizontal="left"/>
    </xf>
    <xf numFmtId="164" fontId="4" fillId="0" borderId="0" xfId="1" applyNumberFormat="1" applyFont="1"/>
    <xf numFmtId="0" fontId="12" fillId="0" borderId="0" xfId="0" applyFont="1" applyAlignment="1">
      <alignment horizontal="left"/>
    </xf>
    <xf numFmtId="0" fontId="12" fillId="0" borderId="0" xfId="0" applyFont="1" applyAlignment="1">
      <alignment horizontal="left" vertical="center" wrapText="1"/>
    </xf>
    <xf numFmtId="0" fontId="4" fillId="0" borderId="0" xfId="0" applyFont="1" applyAlignment="1">
      <alignment horizontal="left" vertical="center" wrapText="1"/>
    </xf>
    <xf numFmtId="164" fontId="4" fillId="0" borderId="0" xfId="1" applyNumberFormat="1" applyFont="1" applyAlignment="1">
      <alignment horizontal="right" vertical="center" wrapText="1"/>
    </xf>
    <xf numFmtId="0" fontId="12" fillId="0" borderId="0" xfId="0" applyFont="1"/>
    <xf numFmtId="0" fontId="16" fillId="0" borderId="0" xfId="0" applyFont="1" applyAlignment="1">
      <alignment vertical="center"/>
    </xf>
    <xf numFmtId="164" fontId="16" fillId="0" borderId="0" xfId="1" applyNumberFormat="1" applyFont="1" applyAlignment="1">
      <alignment vertical="center"/>
    </xf>
    <xf numFmtId="164" fontId="16" fillId="0" borderId="0" xfId="1" applyNumberFormat="1" applyFont="1" applyAlignment="1">
      <alignment vertical="center" wrapText="1"/>
    </xf>
    <xf numFmtId="0" fontId="16" fillId="0" borderId="0" xfId="0" applyFont="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Alignment="1">
      <alignment vertical="center"/>
    </xf>
    <xf numFmtId="164" fontId="4" fillId="0" borderId="0" xfId="1" applyNumberFormat="1" applyFont="1" applyAlignment="1">
      <alignment vertical="center"/>
    </xf>
    <xf numFmtId="0" fontId="16" fillId="0" borderId="4" xfId="0" applyFont="1" applyBorder="1" applyAlignment="1">
      <alignment vertical="center"/>
    </xf>
    <xf numFmtId="164" fontId="16" fillId="0" borderId="4" xfId="1" applyNumberFormat="1" applyFont="1" applyFill="1" applyBorder="1" applyAlignment="1">
      <alignment horizontal="right" vertical="center" wrapText="1"/>
    </xf>
    <xf numFmtId="0" fontId="16" fillId="3" borderId="4" xfId="0" applyFont="1" applyFill="1" applyBorder="1" applyAlignment="1">
      <alignment vertical="center"/>
    </xf>
    <xf numFmtId="0" fontId="12" fillId="0" borderId="4" xfId="0" applyFont="1" applyBorder="1" applyAlignment="1">
      <alignment vertical="center" wrapText="1"/>
    </xf>
    <xf numFmtId="0" fontId="12" fillId="0" borderId="4" xfId="0" applyFont="1" applyBorder="1" applyAlignment="1">
      <alignment vertical="center"/>
    </xf>
    <xf numFmtId="164" fontId="4" fillId="0" borderId="4" xfId="1" applyNumberFormat="1" applyFont="1" applyFill="1" applyBorder="1" applyAlignment="1">
      <alignment horizontal="left" vertical="center" wrapText="1"/>
    </xf>
    <xf numFmtId="0" fontId="10" fillId="0" borderId="4" xfId="0" applyFont="1" applyBorder="1" applyAlignment="1">
      <alignment horizontal="center" vertical="center" wrapText="1"/>
    </xf>
    <xf numFmtId="0" fontId="17" fillId="7" borderId="4" xfId="0" applyFont="1" applyFill="1" applyBorder="1" applyAlignment="1">
      <alignment vertical="center"/>
    </xf>
    <xf numFmtId="164" fontId="17" fillId="7" borderId="4" xfId="1" applyNumberFormat="1" applyFont="1" applyFill="1" applyBorder="1" applyAlignment="1">
      <alignment horizontal="right" vertical="center" wrapText="1"/>
    </xf>
    <xf numFmtId="164" fontId="3" fillId="7" borderId="4" xfId="1" applyNumberFormat="1" applyFont="1" applyFill="1" applyBorder="1" applyAlignment="1">
      <alignment vertical="center"/>
    </xf>
    <xf numFmtId="0" fontId="17" fillId="7" borderId="4" xfId="3" applyFont="1" applyFill="1" applyBorder="1" applyAlignment="1">
      <alignment vertical="center" wrapText="1"/>
    </xf>
    <xf numFmtId="0" fontId="17" fillId="7" borderId="4" xfId="0" applyFont="1" applyFill="1" applyBorder="1" applyAlignment="1">
      <alignment vertical="center" wrapText="1"/>
    </xf>
    <xf numFmtId="0" fontId="10" fillId="7" borderId="4" xfId="0" applyFont="1" applyFill="1" applyBorder="1" applyAlignment="1">
      <alignment horizontal="left" vertical="center"/>
    </xf>
    <xf numFmtId="0" fontId="10" fillId="7" borderId="4" xfId="0" applyFont="1" applyFill="1" applyBorder="1" applyAlignment="1">
      <alignment vertical="center"/>
    </xf>
    <xf numFmtId="0" fontId="16" fillId="0" borderId="4" xfId="0" applyFont="1" applyFill="1" applyBorder="1" applyAlignment="1">
      <alignment vertical="center" wrapText="1"/>
    </xf>
    <xf numFmtId="164" fontId="16" fillId="0" borderId="4" xfId="1" applyNumberFormat="1" applyFont="1" applyBorder="1" applyAlignment="1">
      <alignment vertical="center"/>
    </xf>
    <xf numFmtId="164" fontId="4" fillId="3" borderId="4" xfId="1" applyNumberFormat="1" applyFont="1" applyFill="1" applyBorder="1" applyAlignment="1">
      <alignment vertical="center"/>
    </xf>
    <xf numFmtId="49" fontId="16" fillId="0" borderId="4" xfId="4" applyNumberFormat="1"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vertical="center"/>
    </xf>
    <xf numFmtId="0" fontId="4" fillId="0" borderId="4" xfId="0" applyFont="1" applyFill="1" applyBorder="1" applyAlignment="1">
      <alignment vertical="center" wrapText="1"/>
    </xf>
    <xf numFmtId="0" fontId="19" fillId="7" borderId="4" xfId="3" applyFont="1" applyFill="1" applyBorder="1" applyAlignment="1">
      <alignment vertical="center" wrapText="1"/>
    </xf>
    <xf numFmtId="0" fontId="3" fillId="7" borderId="4" xfId="0" applyFont="1" applyFill="1" applyBorder="1" applyAlignment="1">
      <alignment vertical="center" wrapText="1"/>
    </xf>
    <xf numFmtId="164" fontId="16" fillId="0" borderId="4" xfId="1" applyNumberFormat="1" applyFont="1" applyFill="1" applyBorder="1" applyAlignment="1">
      <alignment vertical="center"/>
    </xf>
    <xf numFmtId="0" fontId="16" fillId="0" borderId="4" xfId="0" applyFont="1" applyFill="1" applyBorder="1" applyAlignment="1">
      <alignment vertical="center"/>
    </xf>
    <xf numFmtId="164" fontId="3" fillId="7" borderId="4" xfId="1" applyNumberFormat="1" applyFont="1" applyFill="1" applyBorder="1" applyAlignment="1">
      <alignment vertical="center" wrapText="1"/>
    </xf>
    <xf numFmtId="164" fontId="3" fillId="0" borderId="4" xfId="1" applyNumberFormat="1" applyFont="1" applyFill="1" applyBorder="1" applyAlignment="1">
      <alignment horizontal="left" vertical="center" wrapText="1"/>
    </xf>
    <xf numFmtId="0" fontId="11" fillId="5" borderId="4" xfId="0" applyFont="1" applyFill="1" applyBorder="1" applyAlignment="1">
      <alignment horizontal="center" vertical="center"/>
    </xf>
    <xf numFmtId="0" fontId="20" fillId="0" borderId="4" xfId="3" applyFont="1" applyFill="1" applyBorder="1" applyAlignment="1">
      <alignment vertical="center" wrapText="1"/>
    </xf>
    <xf numFmtId="164" fontId="4" fillId="0" borderId="4" xfId="1" applyNumberFormat="1" applyFont="1" applyBorder="1" applyAlignment="1">
      <alignment vertical="center" wrapText="1"/>
    </xf>
    <xf numFmtId="0" fontId="4" fillId="0" borderId="4" xfId="0" applyFont="1" applyBorder="1" applyAlignment="1">
      <alignment vertical="center" wrapText="1"/>
    </xf>
    <xf numFmtId="164" fontId="4" fillId="0" borderId="4" xfId="1" applyNumberFormat="1" applyFont="1" applyFill="1" applyBorder="1" applyAlignment="1">
      <alignment vertical="center"/>
    </xf>
    <xf numFmtId="164" fontId="4" fillId="0" borderId="4" xfId="1" applyNumberFormat="1" applyFont="1" applyBorder="1" applyAlignment="1">
      <alignment horizontal="right" vertical="center" wrapText="1"/>
    </xf>
    <xf numFmtId="0" fontId="16" fillId="0" borderId="4" xfId="3" applyFont="1" applyFill="1" applyBorder="1" applyAlignment="1">
      <alignment vertical="center" wrapText="1"/>
    </xf>
    <xf numFmtId="164" fontId="20" fillId="0" borderId="4" xfId="1" applyNumberFormat="1" applyFont="1" applyFill="1" applyBorder="1" applyAlignment="1">
      <alignment horizontal="right" vertical="center" wrapText="1"/>
    </xf>
    <xf numFmtId="0" fontId="21" fillId="7" borderId="4" xfId="0" applyFont="1" applyFill="1" applyBorder="1" applyAlignment="1">
      <alignment vertical="center"/>
    </xf>
    <xf numFmtId="164" fontId="10" fillId="7" borderId="4" xfId="0" applyNumberFormat="1" applyFont="1" applyFill="1" applyBorder="1" applyAlignment="1">
      <alignment horizontal="left" vertical="center"/>
    </xf>
    <xf numFmtId="0" fontId="12" fillId="6" borderId="4" xfId="0" applyFont="1" applyFill="1" applyBorder="1" applyAlignment="1">
      <alignment vertical="center"/>
    </xf>
    <xf numFmtId="164" fontId="22" fillId="6" borderId="4" xfId="2" applyNumberFormat="1" applyFont="1" applyFill="1" applyBorder="1" applyAlignment="1">
      <alignment vertical="center"/>
    </xf>
    <xf numFmtId="0" fontId="12" fillId="6" borderId="4" xfId="0" applyFont="1" applyFill="1" applyBorder="1" applyAlignment="1">
      <alignment horizontal="left" vertical="center"/>
    </xf>
    <xf numFmtId="164" fontId="3" fillId="6" borderId="4" xfId="1" applyNumberFormat="1" applyFont="1" applyFill="1" applyBorder="1" applyAlignment="1">
      <alignment horizontal="right" vertical="center"/>
    </xf>
    <xf numFmtId="0" fontId="17" fillId="6" borderId="4" xfId="0" applyFont="1" applyFill="1" applyBorder="1" applyAlignment="1">
      <alignment vertical="center"/>
    </xf>
    <xf numFmtId="0" fontId="16" fillId="6" borderId="4" xfId="0" applyFont="1" applyFill="1" applyBorder="1" applyAlignment="1">
      <alignment vertical="center"/>
    </xf>
    <xf numFmtId="164" fontId="16" fillId="0" borderId="4" xfId="1" applyNumberFormat="1" applyFont="1" applyBorder="1" applyAlignment="1">
      <alignment horizontal="right" vertical="center" wrapText="1"/>
    </xf>
    <xf numFmtId="164" fontId="16" fillId="0" borderId="4" xfId="1" applyNumberFormat="1" applyFont="1" applyBorder="1" applyAlignment="1">
      <alignment vertical="center" wrapText="1"/>
    </xf>
    <xf numFmtId="0" fontId="16" fillId="0" borderId="4" xfId="0" applyFont="1" applyBorder="1" applyAlignment="1">
      <alignment vertical="center" wrapText="1"/>
    </xf>
    <xf numFmtId="164" fontId="17" fillId="7" borderId="4" xfId="1" applyNumberFormat="1" applyFont="1" applyFill="1" applyBorder="1" applyAlignment="1">
      <alignment horizontal="left" vertical="center" wrapText="1"/>
    </xf>
    <xf numFmtId="0" fontId="23" fillId="0" borderId="0" xfId="0" applyFont="1" applyAlignment="1">
      <alignment horizontal="center" vertical="center" wrapText="1"/>
    </xf>
    <xf numFmtId="0" fontId="23" fillId="0" borderId="4" xfId="0" applyFont="1" applyFill="1" applyBorder="1" applyAlignment="1">
      <alignment vertical="center" wrapText="1"/>
    </xf>
    <xf numFmtId="0" fontId="17" fillId="0" borderId="4" xfId="0" applyFont="1" applyFill="1" applyBorder="1" applyAlignment="1">
      <alignment vertical="center"/>
    </xf>
    <xf numFmtId="0" fontId="10"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6" fillId="7" borderId="4" xfId="0" applyFont="1" applyFill="1" applyBorder="1" applyAlignment="1">
      <alignment vertical="center"/>
    </xf>
    <xf numFmtId="0" fontId="24" fillId="0" borderId="4" xfId="0" applyFont="1" applyFill="1" applyBorder="1" applyAlignment="1">
      <alignment vertical="center"/>
    </xf>
    <xf numFmtId="164" fontId="3" fillId="3" borderId="4" xfId="1" applyNumberFormat="1" applyFont="1" applyFill="1" applyBorder="1" applyAlignment="1">
      <alignment horizontal="right" vertical="center"/>
    </xf>
    <xf numFmtId="0" fontId="17" fillId="0" borderId="0" xfId="0" applyFont="1" applyAlignment="1">
      <alignment vertical="center"/>
    </xf>
    <xf numFmtId="0" fontId="17" fillId="0" borderId="4" xfId="0" applyFont="1" applyBorder="1" applyAlignment="1">
      <alignment vertical="center"/>
    </xf>
    <xf numFmtId="164" fontId="16" fillId="0" borderId="4" xfId="1" applyNumberFormat="1" applyFont="1" applyFill="1" applyBorder="1" applyAlignment="1">
      <alignment vertical="center" wrapText="1"/>
    </xf>
    <xf numFmtId="0" fontId="16" fillId="0" borderId="0" xfId="0" applyFont="1" applyFill="1" applyAlignment="1">
      <alignment vertical="center"/>
    </xf>
    <xf numFmtId="0" fontId="10" fillId="0" borderId="4" xfId="0" applyFont="1" applyFill="1" applyBorder="1" applyAlignment="1">
      <alignment horizontal="left" vertical="center"/>
    </xf>
    <xf numFmtId="0" fontId="10" fillId="0" borderId="4" xfId="0" applyFont="1" applyFill="1" applyBorder="1" applyAlignment="1">
      <alignment vertical="center"/>
    </xf>
    <xf numFmtId="0" fontId="4" fillId="0" borderId="4" xfId="0" applyFont="1" applyFill="1" applyBorder="1" applyAlignment="1">
      <alignment vertical="center"/>
    </xf>
    <xf numFmtId="0" fontId="16" fillId="0" borderId="0" xfId="0" applyFont="1" applyFill="1" applyAlignment="1">
      <alignment vertical="center" wrapText="1"/>
    </xf>
    <xf numFmtId="0" fontId="4" fillId="0" borderId="0" xfId="0" applyFont="1" applyAlignment="1">
      <alignment vertical="center"/>
    </xf>
    <xf numFmtId="164" fontId="4" fillId="0" borderId="4" xfId="1" applyNumberFormat="1" applyFont="1" applyBorder="1" applyAlignment="1">
      <alignment vertical="center"/>
    </xf>
    <xf numFmtId="164" fontId="17" fillId="7" borderId="4" xfId="1" applyNumberFormat="1" applyFont="1" applyFill="1" applyBorder="1" applyAlignment="1">
      <alignment horizontal="left" vertical="center"/>
    </xf>
    <xf numFmtId="164" fontId="17" fillId="7" borderId="4" xfId="1" applyNumberFormat="1" applyFont="1" applyFill="1" applyBorder="1" applyAlignment="1">
      <alignment vertical="center"/>
    </xf>
    <xf numFmtId="164" fontId="17" fillId="6" borderId="4" xfId="1" applyNumberFormat="1" applyFont="1" applyFill="1" applyBorder="1" applyAlignment="1">
      <alignment vertical="center"/>
    </xf>
    <xf numFmtId="0" fontId="25" fillId="0" borderId="0" xfId="0" applyFont="1" applyAlignment="1">
      <alignment vertical="center"/>
    </xf>
    <xf numFmtId="0" fontId="9" fillId="5" borderId="4" xfId="0" applyFont="1" applyFill="1" applyBorder="1" applyAlignment="1">
      <alignment vertical="center"/>
    </xf>
    <xf numFmtId="0" fontId="9" fillId="5" borderId="4" xfId="0" applyFont="1" applyFill="1" applyBorder="1" applyAlignment="1">
      <alignment horizontal="left" vertical="center"/>
    </xf>
    <xf numFmtId="3" fontId="8" fillId="5" borderId="4" xfId="1" applyNumberFormat="1" applyFont="1" applyFill="1" applyBorder="1" applyAlignment="1">
      <alignment horizontal="right" vertical="center"/>
    </xf>
    <xf numFmtId="0" fontId="26" fillId="5" borderId="4" xfId="0" applyFont="1" applyFill="1" applyBorder="1" applyAlignment="1">
      <alignment horizontal="left" vertical="center"/>
    </xf>
    <xf numFmtId="0" fontId="25" fillId="5" borderId="4" xfId="0" applyFont="1" applyFill="1" applyBorder="1" applyAlignment="1">
      <alignment vertical="center"/>
    </xf>
    <xf numFmtId="0" fontId="26" fillId="5" borderId="4" xfId="0" applyFont="1" applyFill="1" applyBorder="1" applyAlignment="1">
      <alignment vertical="center"/>
    </xf>
    <xf numFmtId="0" fontId="25" fillId="4" borderId="4" xfId="0" applyFont="1" applyFill="1" applyBorder="1" applyAlignment="1">
      <alignment vertical="center"/>
    </xf>
    <xf numFmtId="164" fontId="5" fillId="4" borderId="4" xfId="0" applyNumberFormat="1" applyFont="1" applyFill="1" applyBorder="1" applyAlignment="1">
      <alignment horizontal="left" vertical="center"/>
    </xf>
    <xf numFmtId="0" fontId="12" fillId="4" borderId="4"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9" fillId="4" borderId="4" xfId="0" applyFont="1" applyFill="1" applyBorder="1" applyAlignment="1">
      <alignment vertical="center"/>
    </xf>
    <xf numFmtId="3" fontId="8" fillId="4" borderId="4" xfId="1" applyNumberFormat="1" applyFont="1" applyFill="1" applyBorder="1" applyAlignment="1">
      <alignment horizontal="right" vertical="center"/>
    </xf>
    <xf numFmtId="0" fontId="26" fillId="4" borderId="4" xfId="0" applyFont="1" applyFill="1" applyBorder="1" applyAlignment="1">
      <alignment vertical="center"/>
    </xf>
    <xf numFmtId="0" fontId="17" fillId="3" borderId="4" xfId="1" applyNumberFormat="1" applyFont="1" applyFill="1" applyBorder="1" applyAlignment="1">
      <alignment horizontal="center" vertical="center" textRotation="90" wrapText="1"/>
    </xf>
    <xf numFmtId="164" fontId="17" fillId="3" borderId="4" xfId="1" applyNumberFormat="1" applyFont="1" applyFill="1" applyBorder="1" applyAlignment="1">
      <alignment horizontal="center" vertical="center" textRotation="90" wrapText="1"/>
    </xf>
    <xf numFmtId="164" fontId="17" fillId="3" borderId="4" xfId="1" applyNumberFormat="1" applyFont="1" applyFill="1" applyBorder="1" applyAlignment="1">
      <alignment vertical="center" textRotation="90" wrapText="1"/>
    </xf>
    <xf numFmtId="0" fontId="4" fillId="0" borderId="4" xfId="0" applyFont="1" applyBorder="1"/>
    <xf numFmtId="0" fontId="12" fillId="0" borderId="4" xfId="0" applyFont="1" applyBorder="1" applyAlignment="1">
      <alignment horizontal="left" wrapText="1"/>
    </xf>
    <xf numFmtId="0" fontId="4" fillId="0" borderId="4" xfId="0" applyFont="1" applyBorder="1" applyAlignment="1">
      <alignment horizontal="left"/>
    </xf>
    <xf numFmtId="164" fontId="4" fillId="0" borderId="4" xfId="1" applyNumberFormat="1" applyFont="1" applyBorder="1" applyAlignment="1">
      <alignment horizontal="right"/>
    </xf>
    <xf numFmtId="164" fontId="27" fillId="0" borderId="4" xfId="1" applyNumberFormat="1" applyFont="1" applyBorder="1" applyAlignment="1">
      <alignment vertical="center"/>
    </xf>
    <xf numFmtId="164" fontId="27" fillId="0" borderId="4" xfId="1" applyNumberFormat="1" applyFont="1" applyFill="1" applyBorder="1" applyAlignment="1">
      <alignment horizontal="right" vertical="center" wrapText="1"/>
    </xf>
    <xf numFmtId="0" fontId="27" fillId="0" borderId="4" xfId="0" applyFont="1" applyBorder="1" applyAlignment="1">
      <alignment horizontal="left" vertical="center"/>
    </xf>
    <xf numFmtId="0" fontId="27" fillId="0" borderId="4" xfId="0" applyFont="1" applyBorder="1" applyAlignment="1">
      <alignment horizontal="left" vertical="center" wrapText="1"/>
    </xf>
    <xf numFmtId="0" fontId="12" fillId="0" borderId="4" xfId="0" applyFont="1" applyFill="1" applyBorder="1" applyAlignment="1">
      <alignment horizontal="left" wrapText="1"/>
    </xf>
    <xf numFmtId="0" fontId="3" fillId="7" borderId="4" xfId="3" applyFont="1" applyFill="1" applyBorder="1" applyAlignment="1">
      <alignment horizontal="left" vertical="center"/>
    </xf>
    <xf numFmtId="164" fontId="27" fillId="0" borderId="4" xfId="1" applyNumberFormat="1" applyFont="1" applyFill="1" applyBorder="1" applyAlignment="1">
      <alignment vertical="center"/>
    </xf>
    <xf numFmtId="0" fontId="27" fillId="0" borderId="4" xfId="0" applyFont="1" applyFill="1" applyBorder="1" applyAlignment="1">
      <alignment horizontal="left" vertical="center" wrapText="1"/>
    </xf>
    <xf numFmtId="164" fontId="28" fillId="0" borderId="4" xfId="1" applyNumberFormat="1" applyFont="1" applyFill="1" applyBorder="1" applyAlignment="1">
      <alignment vertical="center"/>
    </xf>
    <xf numFmtId="164" fontId="4" fillId="0" borderId="4" xfId="1" applyNumberFormat="1" applyFont="1" applyBorder="1" applyAlignment="1"/>
    <xf numFmtId="0" fontId="10" fillId="0" borderId="4" xfId="0" applyFont="1" applyBorder="1" applyAlignment="1">
      <alignment horizontal="left" vertical="center" wrapText="1"/>
    </xf>
    <xf numFmtId="164" fontId="3" fillId="7" borderId="4" xfId="1" applyNumberFormat="1" applyFont="1" applyFill="1" applyBorder="1" applyAlignment="1">
      <alignment horizontal="left"/>
    </xf>
    <xf numFmtId="0" fontId="12" fillId="6" borderId="4" xfId="0" applyFont="1" applyFill="1" applyBorder="1" applyAlignment="1">
      <alignment horizontal="left" wrapText="1"/>
    </xf>
    <xf numFmtId="164" fontId="3" fillId="6" borderId="4" xfId="1" applyNumberFormat="1" applyFont="1" applyFill="1" applyBorder="1" applyAlignment="1">
      <alignment horizontal="left"/>
    </xf>
    <xf numFmtId="164" fontId="4" fillId="6" borderId="4" xfId="1" applyNumberFormat="1" applyFont="1" applyFill="1" applyBorder="1" applyAlignment="1">
      <alignment horizontal="left"/>
    </xf>
    <xf numFmtId="0" fontId="4" fillId="6" borderId="4" xfId="0" applyFont="1" applyFill="1" applyBorder="1" applyAlignment="1">
      <alignment horizontal="left"/>
    </xf>
    <xf numFmtId="0" fontId="12" fillId="6" borderId="4" xfId="0" applyFont="1" applyFill="1" applyBorder="1" applyAlignment="1">
      <alignment horizontal="left"/>
    </xf>
    <xf numFmtId="164" fontId="27" fillId="0" borderId="4" xfId="1" applyNumberFormat="1" applyFont="1" applyFill="1" applyBorder="1" applyAlignment="1">
      <alignment vertical="center" wrapText="1"/>
    </xf>
    <xf numFmtId="0" fontId="29" fillId="0" borderId="4" xfId="3" applyFont="1" applyFill="1" applyBorder="1" applyAlignment="1">
      <alignment horizontal="left" vertical="center" wrapText="1"/>
    </xf>
    <xf numFmtId="0" fontId="4" fillId="0" borderId="4" xfId="0" applyFont="1" applyFill="1" applyBorder="1" applyAlignment="1">
      <alignment horizontal="left" vertical="center"/>
    </xf>
    <xf numFmtId="0" fontId="27" fillId="0" borderId="4" xfId="0" applyFont="1" applyFill="1" applyBorder="1" applyAlignment="1">
      <alignment horizontal="left" vertical="center"/>
    </xf>
    <xf numFmtId="0" fontId="4" fillId="7" borderId="4" xfId="0" applyFont="1" applyFill="1" applyBorder="1" applyAlignment="1">
      <alignment horizontal="left" vertical="center" wrapText="1"/>
    </xf>
    <xf numFmtId="164" fontId="3" fillId="7" borderId="4" xfId="1" applyNumberFormat="1" applyFont="1" applyFill="1" applyBorder="1" applyAlignment="1"/>
    <xf numFmtId="0" fontId="10" fillId="6" borderId="4" xfId="0" applyFont="1" applyFill="1" applyBorder="1" applyAlignment="1">
      <alignment horizontal="left" wrapText="1" indent="1"/>
    </xf>
    <xf numFmtId="164" fontId="3" fillId="6" borderId="4" xfId="1" applyNumberFormat="1" applyFont="1" applyFill="1" applyBorder="1" applyAlignment="1">
      <alignment horizontal="left" indent="1"/>
    </xf>
    <xf numFmtId="0" fontId="4" fillId="0" borderId="4" xfId="0" applyFont="1" applyBorder="1" applyAlignment="1">
      <alignment horizontal="left" vertical="center"/>
    </xf>
    <xf numFmtId="164" fontId="27" fillId="0" borderId="4" xfId="1" applyNumberFormat="1" applyFont="1" applyBorder="1" applyAlignment="1">
      <alignment horizontal="right" vertical="center"/>
    </xf>
    <xf numFmtId="164" fontId="28" fillId="0" borderId="4" xfId="1" applyNumberFormat="1" applyFont="1" applyBorder="1" applyAlignment="1">
      <alignment horizontal="right" vertical="center"/>
    </xf>
    <xf numFmtId="164" fontId="27" fillId="0" borderId="4" xfId="1" applyNumberFormat="1" applyFont="1" applyFill="1" applyBorder="1" applyAlignment="1">
      <alignment horizontal="right" vertical="center"/>
    </xf>
    <xf numFmtId="164" fontId="28" fillId="0" borderId="4" xfId="1" applyNumberFormat="1" applyFont="1" applyFill="1" applyBorder="1" applyAlignment="1">
      <alignment horizontal="right" vertical="center"/>
    </xf>
    <xf numFmtId="164" fontId="27" fillId="0" borderId="4" xfId="1" applyNumberFormat="1" applyFont="1" applyFill="1" applyBorder="1" applyAlignment="1">
      <alignment horizontal="center" vertical="center" wrapText="1"/>
    </xf>
    <xf numFmtId="0" fontId="29" fillId="0" borderId="4" xfId="3" applyFont="1" applyFill="1" applyBorder="1" applyAlignment="1">
      <alignment horizontal="left" vertical="center"/>
    </xf>
    <xf numFmtId="0" fontId="30" fillId="0" borderId="4" xfId="4" applyFont="1" applyFill="1" applyBorder="1" applyAlignment="1">
      <alignment horizontal="left" vertical="center"/>
    </xf>
    <xf numFmtId="0" fontId="30" fillId="0" borderId="4" xfId="3" applyFont="1" applyFill="1" applyBorder="1" applyAlignment="1">
      <alignment horizontal="left" vertical="center"/>
    </xf>
    <xf numFmtId="0" fontId="3" fillId="7" borderId="4" xfId="0" applyFont="1" applyFill="1" applyBorder="1" applyAlignment="1">
      <alignment horizontal="left" wrapText="1"/>
    </xf>
    <xf numFmtId="164" fontId="3" fillId="7" borderId="4" xfId="1" applyNumberFormat="1" applyFont="1" applyFill="1" applyBorder="1" applyAlignment="1">
      <alignment horizontal="left" vertical="center"/>
    </xf>
    <xf numFmtId="164" fontId="4" fillId="0" borderId="4" xfId="1" applyNumberFormat="1" applyFont="1" applyBorder="1" applyAlignment="1">
      <alignment horizontal="right" vertical="center"/>
    </xf>
    <xf numFmtId="0" fontId="4" fillId="3" borderId="4" xfId="0" applyFont="1" applyFill="1" applyBorder="1" applyAlignment="1">
      <alignment horizontal="left" vertical="center"/>
    </xf>
    <xf numFmtId="164" fontId="4" fillId="0" borderId="4" xfId="1" applyNumberFormat="1" applyFont="1" applyBorder="1" applyAlignment="1">
      <alignment horizontal="left" vertical="center"/>
    </xf>
    <xf numFmtId="0" fontId="4" fillId="0" borderId="4" xfId="0" applyFont="1" applyFill="1" applyBorder="1"/>
    <xf numFmtId="0" fontId="4" fillId="3" borderId="4" xfId="0" applyFont="1" applyFill="1" applyBorder="1" applyAlignment="1">
      <alignment horizontal="left" wrapText="1"/>
    </xf>
    <xf numFmtId="0" fontId="31" fillId="0" borderId="4" xfId="0" applyFont="1" applyFill="1" applyBorder="1" applyAlignment="1">
      <alignment horizontal="left" vertical="center" wrapText="1"/>
    </xf>
    <xf numFmtId="164" fontId="3" fillId="7" borderId="4" xfId="1" applyNumberFormat="1" applyFont="1" applyFill="1" applyBorder="1" applyAlignment="1">
      <alignment horizontal="center"/>
    </xf>
    <xf numFmtId="164" fontId="3" fillId="7" borderId="4" xfId="1" applyNumberFormat="1" applyFont="1" applyFill="1" applyBorder="1" applyAlignment="1">
      <alignment horizontal="left" indent="1"/>
    </xf>
    <xf numFmtId="49" fontId="4" fillId="0" borderId="4" xfId="4" applyNumberFormat="1" applyFont="1" applyFill="1" applyBorder="1" applyAlignment="1">
      <alignment horizontal="left" vertical="center" wrapText="1"/>
    </xf>
    <xf numFmtId="164" fontId="4" fillId="9" borderId="4" xfId="1" applyNumberFormat="1" applyFont="1" applyFill="1" applyBorder="1" applyAlignment="1">
      <alignment horizontal="right" vertical="center"/>
    </xf>
    <xf numFmtId="0" fontId="10" fillId="7" borderId="4" xfId="0" applyFont="1" applyFill="1" applyBorder="1" applyAlignment="1">
      <alignment horizontal="left" wrapText="1" indent="1"/>
    </xf>
    <xf numFmtId="164" fontId="4" fillId="0" borderId="4" xfId="0" applyNumberFormat="1" applyFont="1" applyBorder="1"/>
    <xf numFmtId="164" fontId="4" fillId="6" borderId="4" xfId="1" applyNumberFormat="1" applyFont="1" applyFill="1" applyBorder="1"/>
    <xf numFmtId="0" fontId="10" fillId="5" borderId="4" xfId="0" applyFont="1" applyFill="1" applyBorder="1" applyAlignment="1">
      <alignment horizontal="left" wrapText="1" indent="1"/>
    </xf>
    <xf numFmtId="164" fontId="3" fillId="5" borderId="4" xfId="1" applyNumberFormat="1" applyFont="1" applyFill="1" applyBorder="1" applyAlignment="1">
      <alignment horizontal="left" indent="1"/>
    </xf>
    <xf numFmtId="0" fontId="3" fillId="5" borderId="4" xfId="0" applyFont="1" applyFill="1" applyBorder="1" applyAlignment="1">
      <alignment horizontal="left"/>
    </xf>
    <xf numFmtId="0" fontId="12" fillId="5" borderId="4" xfId="0" applyFont="1" applyFill="1" applyBorder="1" applyAlignment="1">
      <alignment horizontal="left"/>
    </xf>
    <xf numFmtId="164" fontId="3" fillId="5" borderId="4" xfId="1" applyNumberFormat="1" applyFont="1" applyFill="1" applyBorder="1" applyAlignment="1">
      <alignment horizontal="right"/>
    </xf>
    <xf numFmtId="0" fontId="4" fillId="5" borderId="4" xfId="0" applyFont="1" applyFill="1" applyBorder="1" applyAlignment="1">
      <alignment horizontal="left"/>
    </xf>
    <xf numFmtId="0" fontId="32" fillId="0" borderId="4" xfId="0" applyFont="1" applyBorder="1"/>
    <xf numFmtId="0" fontId="33" fillId="4" borderId="4" xfId="0" applyFont="1" applyFill="1" applyBorder="1" applyAlignment="1">
      <alignment horizontal="left" wrapText="1"/>
    </xf>
    <xf numFmtId="164" fontId="34" fillId="4" borderId="4" xfId="1" applyNumberFormat="1" applyFont="1" applyFill="1" applyBorder="1"/>
    <xf numFmtId="0" fontId="34" fillId="4" borderId="4" xfId="0" applyFont="1" applyFill="1" applyBorder="1" applyAlignment="1">
      <alignment horizontal="left"/>
    </xf>
    <xf numFmtId="0" fontId="7" fillId="4" borderId="4" xfId="0" applyFont="1" applyFill="1" applyBorder="1" applyAlignment="1">
      <alignment horizontal="left" vertical="center" wrapText="1"/>
    </xf>
    <xf numFmtId="0" fontId="7" fillId="4" borderId="4" xfId="0" applyFont="1" applyFill="1" applyBorder="1" applyAlignment="1">
      <alignment horizontal="left"/>
    </xf>
    <xf numFmtId="164" fontId="34" fillId="4" borderId="4" xfId="1" applyNumberFormat="1" applyFont="1" applyFill="1" applyBorder="1" applyAlignment="1">
      <alignment horizontal="right"/>
    </xf>
    <xf numFmtId="0" fontId="32" fillId="4" borderId="4" xfId="0" applyFont="1" applyFill="1" applyBorder="1" applyAlignment="1">
      <alignment horizontal="left"/>
    </xf>
    <xf numFmtId="0" fontId="4" fillId="0" borderId="4" xfId="0" applyFont="1" applyBorder="1" applyAlignment="1">
      <alignment horizontal="center"/>
    </xf>
    <xf numFmtId="0" fontId="3" fillId="3" borderId="4" xfId="1" applyNumberFormat="1" applyFont="1" applyFill="1" applyBorder="1" applyAlignment="1">
      <alignment horizontal="left" vertical="center" textRotation="90" wrapText="1"/>
    </xf>
    <xf numFmtId="164" fontId="3" fillId="3" borderId="4" xfId="1" applyNumberFormat="1" applyFont="1" applyFill="1" applyBorder="1" applyAlignment="1">
      <alignment horizontal="center" vertical="center" textRotation="90" wrapText="1"/>
    </xf>
    <xf numFmtId="0" fontId="3" fillId="6" borderId="4" xfId="0" applyFont="1" applyFill="1" applyBorder="1" applyAlignment="1"/>
    <xf numFmtId="0" fontId="4" fillId="6" borderId="4" xfId="0" applyFont="1" applyFill="1" applyBorder="1" applyAlignment="1"/>
    <xf numFmtId="164" fontId="3" fillId="6" borderId="4" xfId="0" applyNumberFormat="1" applyFont="1" applyFill="1" applyBorder="1" applyAlignment="1">
      <alignment horizontal="left"/>
    </xf>
    <xf numFmtId="0" fontId="3" fillId="7" borderId="4" xfId="0" applyFont="1" applyFill="1" applyBorder="1" applyAlignment="1"/>
    <xf numFmtId="0" fontId="4" fillId="0" borderId="4" xfId="0" applyFont="1" applyFill="1" applyBorder="1" applyAlignment="1"/>
    <xf numFmtId="0" fontId="3" fillId="0" borderId="4" xfId="0" applyFont="1" applyFill="1" applyBorder="1" applyAlignment="1"/>
    <xf numFmtId="164" fontId="4" fillId="0" borderId="4" xfId="1" applyNumberFormat="1" applyFont="1" applyFill="1" applyBorder="1" applyAlignment="1">
      <alignment horizontal="left"/>
    </xf>
    <xf numFmtId="0" fontId="4" fillId="3" borderId="4" xfId="0" applyFont="1" applyFill="1" applyBorder="1" applyAlignment="1"/>
    <xf numFmtId="0" fontId="4" fillId="0" borderId="4" xfId="0" applyFont="1" applyBorder="1" applyAlignment="1"/>
    <xf numFmtId="164" fontId="3" fillId="10" borderId="4" xfId="1" applyNumberFormat="1" applyFont="1" applyFill="1" applyBorder="1" applyAlignment="1">
      <alignment horizontal="right" vertical="center" wrapText="1"/>
    </xf>
    <xf numFmtId="0" fontId="10" fillId="7" borderId="4" xfId="0" applyFont="1" applyFill="1" applyBorder="1" applyAlignment="1">
      <alignment horizontal="left" vertical="center" wrapText="1"/>
    </xf>
    <xf numFmtId="164" fontId="4" fillId="11" borderId="4" xfId="1" applyNumberFormat="1" applyFont="1" applyFill="1" applyBorder="1" applyAlignment="1">
      <alignment horizontal="right" vertical="center" wrapText="1"/>
    </xf>
    <xf numFmtId="164" fontId="3" fillId="7" borderId="4" xfId="0" applyNumberFormat="1" applyFont="1" applyFill="1" applyBorder="1" applyAlignment="1"/>
    <xf numFmtId="164" fontId="4" fillId="0" borderId="4" xfId="1" applyNumberFormat="1" applyFont="1" applyBorder="1" applyAlignment="1">
      <alignment horizontal="left" vertical="center" wrapText="1"/>
    </xf>
    <xf numFmtId="0" fontId="4" fillId="12" borderId="4" xfId="3" applyFont="1" applyFill="1" applyBorder="1" applyAlignment="1">
      <alignment horizontal="left" vertical="center" wrapText="1"/>
    </xf>
    <xf numFmtId="164" fontId="4" fillId="12" borderId="4" xfId="1" applyNumberFormat="1" applyFont="1" applyFill="1" applyBorder="1" applyAlignment="1">
      <alignment horizontal="right" vertical="center" wrapText="1"/>
    </xf>
    <xf numFmtId="164" fontId="4" fillId="13" borderId="4" xfId="1" applyNumberFormat="1" applyFont="1" applyFill="1" applyBorder="1" applyAlignment="1">
      <alignment horizontal="right" vertical="center" wrapText="1"/>
    </xf>
    <xf numFmtId="0" fontId="10" fillId="0" borderId="4" xfId="0" applyFont="1" applyBorder="1" applyAlignment="1">
      <alignment horizontal="left"/>
    </xf>
    <xf numFmtId="164" fontId="4" fillId="0" borderId="4" xfId="1" applyNumberFormat="1" applyFont="1" applyBorder="1" applyAlignment="1">
      <alignment horizontal="center" vertical="center" wrapText="1"/>
    </xf>
    <xf numFmtId="164" fontId="4" fillId="3" borderId="4" xfId="1" applyNumberFormat="1" applyFont="1" applyFill="1" applyBorder="1" applyAlignment="1">
      <alignment horizontal="right" vertical="center" wrapText="1"/>
    </xf>
    <xf numFmtId="164" fontId="4" fillId="3" borderId="4" xfId="1" applyNumberFormat="1" applyFont="1" applyFill="1" applyBorder="1" applyAlignment="1">
      <alignment horizontal="left" vertical="center" wrapText="1"/>
    </xf>
    <xf numFmtId="0" fontId="3" fillId="0" borderId="3" xfId="0" applyFont="1" applyFill="1" applyBorder="1" applyAlignment="1">
      <alignment horizontal="left" indent="1"/>
    </xf>
    <xf numFmtId="0" fontId="3" fillId="0" borderId="4" xfId="0" applyFont="1" applyFill="1" applyBorder="1" applyAlignment="1">
      <alignment horizontal="left" indent="1"/>
    </xf>
    <xf numFmtId="0" fontId="4" fillId="3" borderId="4" xfId="3" applyFont="1" applyFill="1" applyBorder="1" applyAlignment="1">
      <alignment horizontal="left" vertical="center" wrapText="1"/>
    </xf>
    <xf numFmtId="49" fontId="4" fillId="0" borderId="4" xfId="0" applyNumberFormat="1" applyFont="1" applyBorder="1" applyAlignment="1">
      <alignment horizontal="left" vertical="center" wrapText="1"/>
    </xf>
    <xf numFmtId="164" fontId="4" fillId="9" borderId="4" xfId="1" applyNumberFormat="1" applyFont="1" applyFill="1" applyBorder="1" applyAlignment="1">
      <alignment horizontal="right" vertical="center" wrapText="1"/>
    </xf>
    <xf numFmtId="0" fontId="4" fillId="3" borderId="4" xfId="0" applyFont="1" applyFill="1" applyBorder="1" applyAlignment="1">
      <alignment horizontal="left" vertical="center" wrapText="1"/>
    </xf>
    <xf numFmtId="0" fontId="12" fillId="12" borderId="4" xfId="0" applyFont="1" applyFill="1" applyBorder="1" applyAlignment="1">
      <alignment horizontal="left" vertical="center" wrapText="1"/>
    </xf>
    <xf numFmtId="0" fontId="4" fillId="0" borderId="0" xfId="0" applyFont="1" applyAlignment="1"/>
    <xf numFmtId="0" fontId="3" fillId="0" borderId="4" xfId="0" applyFont="1" applyBorder="1" applyAlignment="1">
      <alignment vertical="center"/>
    </xf>
    <xf numFmtId="164" fontId="3" fillId="3" borderId="4" xfId="1" applyNumberFormat="1" applyFont="1" applyFill="1" applyBorder="1" applyAlignment="1">
      <alignment vertical="center" textRotation="90" wrapText="1"/>
    </xf>
    <xf numFmtId="0" fontId="3" fillId="3" borderId="4" xfId="1" applyNumberFormat="1" applyFont="1" applyFill="1" applyBorder="1" applyAlignment="1">
      <alignment vertical="center" wrapText="1"/>
    </xf>
    <xf numFmtId="0" fontId="3" fillId="0" borderId="4" xfId="1" applyNumberFormat="1" applyFont="1" applyFill="1" applyBorder="1" applyAlignment="1">
      <alignment horizontal="left" vertical="center" textRotation="90" wrapText="1"/>
    </xf>
    <xf numFmtId="0" fontId="16" fillId="0" borderId="0" xfId="0" applyFont="1" applyBorder="1" applyAlignment="1">
      <alignment horizontal="center"/>
    </xf>
    <xf numFmtId="0" fontId="3" fillId="4" borderId="4" xfId="0" applyFont="1" applyFill="1" applyBorder="1" applyAlignment="1"/>
    <xf numFmtId="0" fontId="4" fillId="4" borderId="4" xfId="0" applyFont="1" applyFill="1" applyBorder="1" applyAlignment="1"/>
    <xf numFmtId="0" fontId="12" fillId="4" borderId="4" xfId="0" applyFont="1" applyFill="1" applyBorder="1"/>
    <xf numFmtId="164" fontId="34" fillId="4" borderId="4" xfId="0" applyNumberFormat="1" applyFont="1" applyFill="1" applyBorder="1" applyAlignment="1">
      <alignment horizontal="center"/>
    </xf>
    <xf numFmtId="0" fontId="10" fillId="4" borderId="4" xfId="0" applyFont="1" applyFill="1" applyBorder="1" applyAlignment="1"/>
    <xf numFmtId="0" fontId="16" fillId="0" borderId="0" xfId="0" applyFont="1"/>
    <xf numFmtId="0" fontId="12" fillId="6" borderId="4" xfId="0" applyFont="1" applyFill="1" applyBorder="1"/>
    <xf numFmtId="164" fontId="3" fillId="6" borderId="4" xfId="0" applyNumberFormat="1" applyFont="1" applyFill="1" applyBorder="1" applyAlignment="1"/>
    <xf numFmtId="0" fontId="10" fillId="7" borderId="4" xfId="0" applyFont="1" applyFill="1" applyBorder="1"/>
    <xf numFmtId="0" fontId="37" fillId="7" borderId="4" xfId="0" applyFont="1" applyFill="1" applyBorder="1" applyAlignment="1">
      <alignment wrapText="1"/>
    </xf>
    <xf numFmtId="0" fontId="3" fillId="7" borderId="4" xfId="3" applyFont="1" applyFill="1" applyBorder="1" applyAlignment="1">
      <alignment wrapText="1"/>
    </xf>
    <xf numFmtId="0" fontId="4" fillId="7" borderId="4" xfId="0" applyFont="1" applyFill="1" applyBorder="1" applyAlignment="1">
      <alignment wrapText="1"/>
    </xf>
    <xf numFmtId="164" fontId="3" fillId="7" borderId="4" xfId="1" applyNumberFormat="1" applyFont="1" applyFill="1" applyBorder="1" applyAlignment="1">
      <alignment horizontal="left" wrapText="1"/>
    </xf>
    <xf numFmtId="164" fontId="3" fillId="10" borderId="4" xfId="1" applyNumberFormat="1" applyFont="1" applyFill="1" applyBorder="1" applyAlignment="1">
      <alignment horizontal="right"/>
    </xf>
    <xf numFmtId="0" fontId="12" fillId="7" borderId="4" xfId="0" applyFont="1" applyFill="1" applyBorder="1" applyAlignment="1">
      <alignment wrapText="1"/>
    </xf>
    <xf numFmtId="164" fontId="38" fillId="0" borderId="4" xfId="1" applyNumberFormat="1" applyFont="1" applyFill="1" applyBorder="1" applyAlignment="1">
      <alignment horizontal="left" wrapText="1"/>
    </xf>
    <xf numFmtId="0" fontId="4" fillId="0" borderId="4" xfId="3" applyFont="1" applyFill="1" applyBorder="1" applyAlignment="1">
      <alignment wrapText="1"/>
    </xf>
    <xf numFmtId="0" fontId="4" fillId="0" borderId="4" xfId="0" applyFont="1" applyFill="1" applyBorder="1" applyAlignment="1">
      <alignment wrapText="1"/>
    </xf>
    <xf numFmtId="0" fontId="16" fillId="0" borderId="0" xfId="0" applyFont="1" applyFill="1"/>
    <xf numFmtId="164" fontId="4" fillId="0" borderId="4" xfId="1" applyNumberFormat="1" applyFont="1" applyFill="1" applyBorder="1" applyAlignment="1">
      <alignment horizontal="left" wrapText="1"/>
    </xf>
    <xf numFmtId="0" fontId="12" fillId="0" borderId="0" xfId="0" applyFont="1" applyAlignment="1">
      <alignment horizontal="center" vertical="center" wrapText="1"/>
    </xf>
    <xf numFmtId="0" fontId="11" fillId="0" borderId="4" xfId="0" applyFont="1" applyFill="1" applyBorder="1" applyAlignment="1">
      <alignment horizontal="center"/>
    </xf>
    <xf numFmtId="0" fontId="12" fillId="0" borderId="4" xfId="0" applyFont="1" applyFill="1" applyBorder="1" applyAlignment="1">
      <alignment horizontal="center" vertical="center" wrapText="1"/>
    </xf>
    <xf numFmtId="0" fontId="4" fillId="0" borderId="5" xfId="0" applyFont="1" applyFill="1" applyBorder="1" applyAlignment="1"/>
    <xf numFmtId="164" fontId="4" fillId="0" borderId="5" xfId="1" applyNumberFormat="1" applyFont="1" applyFill="1" applyBorder="1" applyAlignment="1">
      <alignment horizontal="right"/>
    </xf>
    <xf numFmtId="0" fontId="12" fillId="0" borderId="5" xfId="0" applyFont="1" applyFill="1" applyBorder="1"/>
    <xf numFmtId="0" fontId="12" fillId="0" borderId="5" xfId="0" applyFont="1" applyFill="1" applyBorder="1" applyAlignment="1">
      <alignment horizontal="center" vertical="center" wrapText="1"/>
    </xf>
    <xf numFmtId="0" fontId="4" fillId="0" borderId="5" xfId="3" applyFont="1" applyFill="1" applyBorder="1" applyAlignment="1">
      <alignment wrapText="1"/>
    </xf>
    <xf numFmtId="0" fontId="4" fillId="0" borderId="5" xfId="0" applyFont="1" applyFill="1" applyBorder="1" applyAlignment="1">
      <alignment wrapText="1"/>
    </xf>
    <xf numFmtId="164" fontId="4" fillId="0" borderId="5" xfId="1" applyNumberFormat="1" applyFont="1" applyFill="1" applyBorder="1" applyAlignment="1">
      <alignment horizontal="left" wrapText="1"/>
    </xf>
    <xf numFmtId="164" fontId="4" fillId="0" borderId="5" xfId="1" applyNumberFormat="1" applyFont="1" applyBorder="1" applyAlignment="1">
      <alignment horizontal="right"/>
    </xf>
    <xf numFmtId="0" fontId="12" fillId="0" borderId="5" xfId="0" applyFont="1" applyBorder="1"/>
    <xf numFmtId="0" fontId="3" fillId="7" borderId="2" xfId="0" applyFont="1" applyFill="1" applyBorder="1" applyAlignment="1"/>
    <xf numFmtId="0" fontId="3" fillId="7" borderId="8" xfId="0" applyFont="1" applyFill="1" applyBorder="1" applyAlignment="1"/>
    <xf numFmtId="164" fontId="3" fillId="7" borderId="9" xfId="1" applyNumberFormat="1" applyFont="1" applyFill="1" applyBorder="1" applyAlignment="1">
      <alignment horizontal="right"/>
    </xf>
    <xf numFmtId="0" fontId="10" fillId="7" borderId="9" xfId="0" applyFont="1" applyFill="1" applyBorder="1"/>
    <xf numFmtId="0" fontId="3" fillId="7" borderId="9" xfId="3" applyFont="1" applyFill="1" applyBorder="1" applyAlignment="1">
      <alignment wrapText="1"/>
    </xf>
    <xf numFmtId="0" fontId="3" fillId="7" borderId="9" xfId="0" applyFont="1" applyFill="1" applyBorder="1" applyAlignment="1">
      <alignment wrapText="1"/>
    </xf>
    <xf numFmtId="0" fontId="12" fillId="7" borderId="10" xfId="0" applyFont="1" applyFill="1" applyBorder="1" applyAlignment="1">
      <alignment wrapText="1"/>
    </xf>
    <xf numFmtId="0" fontId="4" fillId="0" borderId="2" xfId="0" applyFont="1" applyFill="1" applyBorder="1" applyAlignment="1"/>
    <xf numFmtId="0" fontId="3" fillId="3" borderId="11" xfId="0" applyFont="1" applyFill="1" applyBorder="1" applyAlignment="1"/>
    <xf numFmtId="0" fontId="12" fillId="0" borderId="12" xfId="0" applyFont="1" applyBorder="1"/>
    <xf numFmtId="0" fontId="4" fillId="3" borderId="11" xfId="0" applyFont="1" applyFill="1" applyBorder="1" applyAlignment="1"/>
    <xf numFmtId="0" fontId="4" fillId="0" borderId="11" xfId="0" applyFont="1" applyFill="1" applyBorder="1" applyAlignment="1"/>
    <xf numFmtId="0" fontId="4" fillId="3" borderId="13" xfId="0" applyFont="1" applyFill="1" applyBorder="1" applyAlignment="1"/>
    <xf numFmtId="164" fontId="4" fillId="3" borderId="5" xfId="1" applyNumberFormat="1" applyFont="1" applyFill="1" applyBorder="1" applyAlignment="1">
      <alignment horizontal="right"/>
    </xf>
    <xf numFmtId="0" fontId="12" fillId="0" borderId="5" xfId="0" applyFont="1" applyBorder="1" applyAlignment="1">
      <alignment horizontal="center" vertical="center" wrapText="1"/>
    </xf>
    <xf numFmtId="164" fontId="4" fillId="0" borderId="5" xfId="1" applyNumberFormat="1" applyFont="1" applyFill="1" applyBorder="1" applyAlignment="1">
      <alignment vertical="center" wrapText="1"/>
    </xf>
    <xf numFmtId="0" fontId="12" fillId="0" borderId="14" xfId="0" applyFont="1" applyBorder="1"/>
    <xf numFmtId="0" fontId="4" fillId="0" borderId="8" xfId="0" applyFont="1" applyFill="1" applyBorder="1" applyAlignment="1"/>
    <xf numFmtId="164" fontId="4" fillId="3" borderId="9" xfId="1" applyNumberFormat="1" applyFont="1" applyFill="1" applyBorder="1" applyAlignment="1">
      <alignment horizontal="right"/>
    </xf>
    <xf numFmtId="0" fontId="12" fillId="0" borderId="9" xfId="0" applyFont="1" applyFill="1" applyBorder="1"/>
    <xf numFmtId="0" fontId="12" fillId="0" borderId="9" xfId="0" applyFont="1" applyBorder="1" applyAlignment="1">
      <alignment horizontal="center" vertical="center" wrapText="1"/>
    </xf>
    <xf numFmtId="0" fontId="4" fillId="0" borderId="9" xfId="3" applyFont="1" applyFill="1" applyBorder="1" applyAlignment="1">
      <alignment wrapText="1"/>
    </xf>
    <xf numFmtId="0" fontId="4" fillId="0" borderId="9" xfId="0" applyFont="1" applyFill="1" applyBorder="1" applyAlignment="1">
      <alignment wrapText="1"/>
    </xf>
    <xf numFmtId="164" fontId="4" fillId="0" borderId="9" xfId="1" applyNumberFormat="1" applyFont="1" applyFill="1" applyBorder="1" applyAlignment="1">
      <alignment vertical="center" wrapText="1"/>
    </xf>
    <xf numFmtId="164" fontId="4" fillId="0" borderId="9" xfId="1" applyNumberFormat="1" applyFont="1" applyFill="1" applyBorder="1" applyAlignment="1">
      <alignment horizontal="right"/>
    </xf>
    <xf numFmtId="0" fontId="4" fillId="0" borderId="17" xfId="0" applyFont="1" applyFill="1" applyBorder="1" applyAlignment="1"/>
    <xf numFmtId="164" fontId="4" fillId="3" borderId="18" xfId="1" applyNumberFormat="1" applyFont="1" applyFill="1" applyBorder="1" applyAlignment="1">
      <alignment horizontal="right"/>
    </xf>
    <xf numFmtId="0" fontId="12" fillId="0" borderId="18" xfId="0" applyFont="1" applyFill="1" applyBorder="1"/>
    <xf numFmtId="0" fontId="12" fillId="0" borderId="18" xfId="0" applyFont="1" applyBorder="1" applyAlignment="1">
      <alignment horizontal="center" vertical="center" wrapText="1"/>
    </xf>
    <xf numFmtId="0" fontId="4" fillId="0" borderId="18" xfId="3" applyFont="1" applyFill="1" applyBorder="1" applyAlignment="1">
      <alignment wrapText="1"/>
    </xf>
    <xf numFmtId="0" fontId="4" fillId="0" borderId="18" xfId="0" applyFont="1" applyFill="1" applyBorder="1" applyAlignment="1">
      <alignment wrapText="1"/>
    </xf>
    <xf numFmtId="164" fontId="4" fillId="0" borderId="18" xfId="1" applyNumberFormat="1" applyFont="1" applyFill="1" applyBorder="1" applyAlignment="1">
      <alignment vertical="center" wrapText="1"/>
    </xf>
    <xf numFmtId="164" fontId="4" fillId="0" borderId="18" xfId="1" applyNumberFormat="1" applyFont="1" applyFill="1" applyBorder="1" applyAlignment="1">
      <alignment horizontal="right"/>
    </xf>
    <xf numFmtId="0" fontId="4" fillId="0" borderId="20" xfId="0" applyFont="1" applyFill="1" applyBorder="1" applyAlignment="1"/>
    <xf numFmtId="164" fontId="4" fillId="0" borderId="1" xfId="1" applyNumberFormat="1" applyFont="1" applyFill="1" applyBorder="1" applyAlignment="1">
      <alignment horizontal="right"/>
    </xf>
    <xf numFmtId="0" fontId="12" fillId="0" borderId="1" xfId="0" applyFont="1" applyFill="1" applyBorder="1"/>
    <xf numFmtId="0" fontId="12" fillId="0" borderId="1" xfId="0" applyFont="1" applyFill="1" applyBorder="1" applyAlignment="1">
      <alignment horizontal="center" vertical="center" wrapText="1"/>
    </xf>
    <xf numFmtId="0" fontId="4" fillId="0" borderId="1" xfId="3" applyFont="1" applyFill="1" applyBorder="1" applyAlignment="1">
      <alignment wrapText="1"/>
    </xf>
    <xf numFmtId="0" fontId="4" fillId="0" borderId="1" xfId="0" applyFont="1" applyFill="1" applyBorder="1" applyAlignment="1">
      <alignment wrapText="1"/>
    </xf>
    <xf numFmtId="164" fontId="4" fillId="0" borderId="1" xfId="1" applyNumberFormat="1" applyFont="1" applyFill="1" applyBorder="1" applyAlignment="1">
      <alignment horizontal="left" wrapText="1"/>
    </xf>
    <xf numFmtId="0" fontId="12" fillId="0" borderId="21" xfId="0" applyFont="1" applyBorder="1"/>
    <xf numFmtId="0" fontId="12" fillId="0" borderId="18" xfId="0" applyFont="1" applyFill="1" applyBorder="1" applyAlignment="1">
      <alignment horizontal="center" vertical="center" wrapText="1"/>
    </xf>
    <xf numFmtId="164" fontId="4" fillId="0" borderId="18" xfId="1" applyNumberFormat="1" applyFont="1" applyFill="1" applyBorder="1" applyAlignment="1">
      <alignment horizontal="left" wrapText="1"/>
    </xf>
    <xf numFmtId="0" fontId="12" fillId="0" borderId="22" xfId="0" applyFont="1" applyBorder="1"/>
    <xf numFmtId="0" fontId="3" fillId="7" borderId="1" xfId="3" applyFont="1" applyFill="1" applyBorder="1" applyAlignment="1">
      <alignment wrapText="1"/>
    </xf>
    <xf numFmtId="0" fontId="3" fillId="7" borderId="1" xfId="0" applyFont="1" applyFill="1" applyBorder="1" applyAlignment="1"/>
    <xf numFmtId="164" fontId="3" fillId="7" borderId="1" xfId="1" applyNumberFormat="1" applyFont="1" applyFill="1" applyBorder="1" applyAlignment="1">
      <alignment horizontal="right"/>
    </xf>
    <xf numFmtId="0" fontId="10" fillId="7" borderId="1" xfId="0" applyFont="1" applyFill="1" applyBorder="1"/>
    <xf numFmtId="0" fontId="4" fillId="7" borderId="1" xfId="0" applyFont="1" applyFill="1" applyBorder="1" applyAlignment="1">
      <alignment wrapText="1"/>
    </xf>
    <xf numFmtId="0" fontId="12" fillId="7" borderId="1" xfId="0" applyFont="1" applyFill="1" applyBorder="1" applyAlignment="1">
      <alignment wrapText="1"/>
    </xf>
    <xf numFmtId="0" fontId="3" fillId="7" borderId="4" xfId="0" applyFont="1" applyFill="1" applyBorder="1" applyAlignment="1">
      <alignment wrapText="1"/>
    </xf>
    <xf numFmtId="164" fontId="3" fillId="0" borderId="4" xfId="1" applyNumberFormat="1" applyFont="1" applyFill="1" applyBorder="1" applyAlignment="1">
      <alignment horizontal="left" wrapText="1"/>
    </xf>
    <xf numFmtId="0" fontId="10" fillId="7" borderId="4" xfId="0" applyFont="1" applyFill="1" applyBorder="1" applyAlignment="1">
      <alignment horizontal="center" vertical="center"/>
    </xf>
    <xf numFmtId="0" fontId="10" fillId="7" borderId="4" xfId="0" applyFont="1" applyFill="1" applyBorder="1" applyAlignment="1">
      <alignment wrapText="1"/>
    </xf>
    <xf numFmtId="0" fontId="4" fillId="0" borderId="4" xfId="0" applyFont="1" applyBorder="1" applyAlignment="1">
      <alignment wrapText="1"/>
    </xf>
    <xf numFmtId="0" fontId="4" fillId="3" borderId="4" xfId="0" applyFont="1" applyFill="1" applyBorder="1" applyAlignment="1">
      <alignment vertical="center" wrapText="1"/>
    </xf>
    <xf numFmtId="0" fontId="4" fillId="3" borderId="4" xfId="0" applyFont="1" applyFill="1" applyBorder="1" applyAlignment="1">
      <alignment wrapText="1"/>
    </xf>
    <xf numFmtId="0" fontId="4" fillId="13" borderId="4" xfId="0" applyFont="1" applyFill="1" applyBorder="1" applyAlignment="1">
      <alignment wrapText="1"/>
    </xf>
    <xf numFmtId="0" fontId="4" fillId="0" borderId="4" xfId="5" applyFont="1" applyFill="1" applyBorder="1" applyAlignment="1">
      <alignment vertical="center" wrapText="1"/>
    </xf>
    <xf numFmtId="0" fontId="37" fillId="0" borderId="4" xfId="0" applyFont="1" applyFill="1" applyBorder="1" applyAlignment="1">
      <alignment horizontal="center" vertical="center" wrapText="1"/>
    </xf>
    <xf numFmtId="0" fontId="3" fillId="7" borderId="4" xfId="0" applyFont="1" applyFill="1" applyBorder="1"/>
    <xf numFmtId="0" fontId="37" fillId="6" borderId="4" xfId="0" applyFont="1" applyFill="1" applyBorder="1"/>
    <xf numFmtId="0" fontId="3" fillId="3" borderId="4" xfId="0" applyFont="1" applyFill="1" applyBorder="1" applyAlignment="1"/>
    <xf numFmtId="0" fontId="3" fillId="7" borderId="4" xfId="3" applyFont="1" applyFill="1" applyBorder="1" applyAlignment="1"/>
    <xf numFmtId="0" fontId="4" fillId="10" borderId="4" xfId="0" applyFont="1" applyFill="1" applyBorder="1" applyAlignment="1">
      <alignment wrapText="1"/>
    </xf>
    <xf numFmtId="164" fontId="4" fillId="10" borderId="4" xfId="1" applyNumberFormat="1" applyFont="1" applyFill="1" applyBorder="1" applyAlignment="1">
      <alignment horizontal="left" wrapText="1"/>
    </xf>
    <xf numFmtId="0" fontId="4" fillId="0" borderId="4" xfId="3" applyFont="1" applyFill="1" applyBorder="1" applyAlignment="1"/>
    <xf numFmtId="0" fontId="37" fillId="0" borderId="4" xfId="0" applyFont="1" applyBorder="1" applyAlignment="1">
      <alignment horizontal="center" vertical="center" wrapText="1"/>
    </xf>
    <xf numFmtId="0" fontId="39" fillId="0" borderId="4" xfId="0" applyFont="1" applyFill="1" applyBorder="1" applyAlignment="1">
      <alignment horizontal="center"/>
    </xf>
    <xf numFmtId="0" fontId="10" fillId="0" borderId="4" xfId="0" applyFont="1" applyFill="1" applyBorder="1" applyAlignment="1">
      <alignment horizontal="center"/>
    </xf>
    <xf numFmtId="0" fontId="3" fillId="7" borderId="4" xfId="3" applyFont="1" applyFill="1" applyBorder="1" applyAlignment="1">
      <alignment horizontal="left" wrapText="1"/>
    </xf>
    <xf numFmtId="0" fontId="3" fillId="10" borderId="4" xfId="3" applyFont="1" applyFill="1" applyBorder="1" applyAlignment="1">
      <alignment wrapText="1"/>
    </xf>
    <xf numFmtId="0" fontId="10" fillId="5" borderId="4" xfId="0" applyFont="1" applyFill="1" applyBorder="1" applyAlignment="1">
      <alignment horizontal="center"/>
    </xf>
    <xf numFmtId="0" fontId="37" fillId="0" borderId="4" xfId="0" applyFont="1" applyFill="1" applyBorder="1" applyAlignment="1">
      <alignment horizontal="center"/>
    </xf>
    <xf numFmtId="0" fontId="17" fillId="6" borderId="4" xfId="0" applyFont="1" applyFill="1" applyBorder="1" applyAlignment="1"/>
    <xf numFmtId="0" fontId="16" fillId="6" borderId="4" xfId="0" applyFont="1" applyFill="1" applyBorder="1" applyAlignment="1"/>
    <xf numFmtId="0" fontId="10" fillId="6" borderId="4" xfId="0" applyFont="1" applyFill="1" applyBorder="1"/>
    <xf numFmtId="0" fontId="40" fillId="6" borderId="4" xfId="0" applyFont="1" applyFill="1" applyBorder="1"/>
    <xf numFmtId="164" fontId="17" fillId="6" borderId="4" xfId="0" applyNumberFormat="1" applyFont="1" applyFill="1" applyBorder="1" applyAlignment="1"/>
    <xf numFmtId="0" fontId="17" fillId="7" borderId="4" xfId="0" applyFont="1" applyFill="1" applyBorder="1" applyAlignment="1"/>
    <xf numFmtId="0" fontId="21" fillId="7" borderId="4" xfId="0" applyFont="1" applyFill="1" applyBorder="1"/>
    <xf numFmtId="0" fontId="16" fillId="0" borderId="4" xfId="0" applyFont="1" applyFill="1" applyBorder="1" applyAlignment="1"/>
    <xf numFmtId="0" fontId="16" fillId="3" borderId="4" xfId="0" applyFont="1" applyFill="1" applyBorder="1" applyAlignment="1"/>
    <xf numFmtId="0" fontId="16" fillId="0" borderId="4" xfId="0" applyFont="1" applyBorder="1" applyAlignment="1"/>
    <xf numFmtId="0" fontId="3" fillId="14" borderId="4" xfId="0" applyFont="1" applyFill="1" applyBorder="1"/>
    <xf numFmtId="0" fontId="16" fillId="0" borderId="0" xfId="0" applyFont="1" applyAlignment="1"/>
    <xf numFmtId="164" fontId="16" fillId="0" borderId="0" xfId="1" applyNumberFormat="1" applyFont="1"/>
    <xf numFmtId="0" fontId="40" fillId="0" borderId="0" xfId="0" applyFont="1" applyAlignment="1">
      <alignment horizontal="center" vertical="center" wrapText="1"/>
    </xf>
    <xf numFmtId="0" fontId="43" fillId="0" borderId="0" xfId="0" applyFont="1"/>
    <xf numFmtId="0" fontId="43" fillId="0" borderId="0" xfId="0" applyFont="1" applyFill="1" applyBorder="1"/>
    <xf numFmtId="0" fontId="17" fillId="15" borderId="4" xfId="0" applyFont="1" applyFill="1" applyBorder="1" applyAlignment="1">
      <alignment vertical="center"/>
    </xf>
    <xf numFmtId="164" fontId="3" fillId="15" borderId="4" xfId="1" applyNumberFormat="1" applyFont="1" applyFill="1" applyBorder="1" applyAlignment="1">
      <alignment horizontal="right" vertical="center"/>
    </xf>
    <xf numFmtId="0" fontId="3" fillId="17" borderId="4" xfId="0" applyFont="1" applyFill="1" applyBorder="1" applyAlignment="1">
      <alignment horizontal="left"/>
    </xf>
    <xf numFmtId="164" fontId="3" fillId="17" borderId="4" xfId="1" applyNumberFormat="1" applyFont="1" applyFill="1" applyBorder="1" applyAlignment="1">
      <alignment horizontal="right"/>
    </xf>
    <xf numFmtId="0" fontId="43" fillId="18" borderId="4" xfId="0" applyFont="1" applyFill="1" applyBorder="1"/>
    <xf numFmtId="0" fontId="43" fillId="18" borderId="4" xfId="0" applyFont="1" applyFill="1" applyBorder="1" applyAlignment="1">
      <alignment wrapText="1"/>
    </xf>
    <xf numFmtId="0" fontId="3" fillId="17" borderId="4" xfId="0" applyFont="1" applyFill="1" applyBorder="1" applyAlignment="1"/>
    <xf numFmtId="0" fontId="17" fillId="19" borderId="4" xfId="0" applyFont="1" applyFill="1" applyBorder="1" applyAlignment="1"/>
    <xf numFmtId="0" fontId="3" fillId="20" borderId="4" xfId="0" applyFont="1" applyFill="1" applyBorder="1" applyAlignment="1"/>
    <xf numFmtId="164" fontId="3" fillId="20" borderId="4" xfId="1" applyNumberFormat="1" applyFont="1" applyFill="1" applyBorder="1" applyAlignment="1">
      <alignment horizontal="right"/>
    </xf>
    <xf numFmtId="0" fontId="17" fillId="20" borderId="4" xfId="0" applyFont="1" applyFill="1" applyBorder="1" applyAlignment="1"/>
    <xf numFmtId="0" fontId="16" fillId="20" borderId="4" xfId="0" applyFont="1" applyFill="1" applyBorder="1" applyAlignment="1"/>
    <xf numFmtId="0" fontId="4" fillId="0" borderId="0" xfId="0" applyFont="1" applyBorder="1" applyAlignment="1">
      <alignment horizontal="center"/>
    </xf>
    <xf numFmtId="0" fontId="34" fillId="4" borderId="4" xfId="0" applyFont="1" applyFill="1" applyBorder="1" applyAlignment="1"/>
    <xf numFmtId="0" fontId="32" fillId="4" borderId="4" xfId="0" applyFont="1" applyFill="1" applyBorder="1" applyAlignment="1"/>
    <xf numFmtId="0" fontId="32" fillId="4" borderId="4" xfId="0" applyFont="1" applyFill="1" applyBorder="1" applyAlignment="1">
      <alignment horizontal="left" vertical="center" wrapText="1"/>
    </xf>
    <xf numFmtId="0" fontId="33" fillId="4" borderId="4" xfId="0" applyFont="1" applyFill="1" applyBorder="1" applyAlignment="1">
      <alignment wrapText="1"/>
    </xf>
    <xf numFmtId="0" fontId="32" fillId="0" borderId="0" xfId="0" applyFont="1"/>
    <xf numFmtId="0" fontId="10" fillId="6" borderId="4" xfId="0" applyFont="1" applyFill="1" applyBorder="1" applyAlignment="1">
      <alignment horizontal="left" wrapText="1"/>
    </xf>
    <xf numFmtId="0" fontId="4" fillId="7" borderId="4" xfId="0" applyFont="1" applyFill="1" applyBorder="1" applyAlignment="1">
      <alignment horizontal="left"/>
    </xf>
    <xf numFmtId="0" fontId="4" fillId="0" borderId="4" xfId="3" applyFont="1" applyFill="1" applyBorder="1" applyAlignment="1">
      <alignment horizontal="left" wrapText="1"/>
    </xf>
    <xf numFmtId="164" fontId="4" fillId="0" borderId="4" xfId="1" applyNumberFormat="1" applyFont="1" applyFill="1" applyBorder="1" applyAlignment="1">
      <alignment vertical="top" wrapText="1"/>
    </xf>
    <xf numFmtId="0" fontId="12" fillId="0" borderId="4" xfId="0" applyFont="1" applyBorder="1" applyAlignment="1">
      <alignment wrapText="1"/>
    </xf>
    <xf numFmtId="0" fontId="4" fillId="0" borderId="4" xfId="0" applyFont="1" applyBorder="1" applyAlignment="1">
      <alignment horizontal="left" wrapText="1"/>
    </xf>
    <xf numFmtId="0" fontId="4" fillId="3" borderId="4" xfId="3" applyFont="1" applyFill="1" applyBorder="1" applyAlignment="1">
      <alignment horizontal="left" wrapText="1"/>
    </xf>
    <xf numFmtId="0" fontId="12" fillId="0" borderId="4" xfId="0" applyFont="1" applyFill="1" applyBorder="1" applyAlignment="1">
      <alignment vertical="top" wrapText="1"/>
    </xf>
    <xf numFmtId="0" fontId="44" fillId="5" borderId="4" xfId="0" applyFont="1" applyFill="1" applyBorder="1" applyAlignment="1">
      <alignment horizontal="center" vertical="center"/>
    </xf>
    <xf numFmtId="0" fontId="4" fillId="0" borderId="0" xfId="0" applyFont="1" applyAlignment="1">
      <alignment vertical="top"/>
    </xf>
    <xf numFmtId="164" fontId="4" fillId="3" borderId="4" xfId="1" applyNumberFormat="1" applyFont="1" applyFill="1" applyBorder="1" applyAlignment="1"/>
    <xf numFmtId="164" fontId="3" fillId="0" borderId="4" xfId="1" applyNumberFormat="1" applyFont="1" applyFill="1" applyBorder="1"/>
    <xf numFmtId="0" fontId="10" fillId="0" borderId="4" xfId="0" applyFont="1" applyFill="1" applyBorder="1" applyAlignment="1">
      <alignment wrapText="1"/>
    </xf>
    <xf numFmtId="49" fontId="4" fillId="0" borderId="4" xfId="0" applyNumberFormat="1" applyFont="1" applyBorder="1" applyAlignment="1">
      <alignment horizontal="left" wrapText="1"/>
    </xf>
    <xf numFmtId="164" fontId="4" fillId="0" borderId="4" xfId="1" applyNumberFormat="1" applyFont="1" applyBorder="1" applyAlignment="1">
      <alignment vertical="top" wrapText="1"/>
    </xf>
    <xf numFmtId="0" fontId="4" fillId="3" borderId="4" xfId="3" applyFont="1" applyFill="1" applyBorder="1" applyAlignment="1">
      <alignment horizontal="left"/>
    </xf>
    <xf numFmtId="0" fontId="3" fillId="7" borderId="4" xfId="3" applyFont="1" applyFill="1" applyBorder="1" applyAlignment="1">
      <alignment horizontal="left"/>
    </xf>
    <xf numFmtId="49" fontId="4" fillId="3" borderId="4" xfId="0" applyNumberFormat="1" applyFont="1" applyFill="1" applyBorder="1" applyAlignment="1">
      <alignment horizontal="left"/>
    </xf>
    <xf numFmtId="49" fontId="4" fillId="0" borderId="4" xfId="0" applyNumberFormat="1" applyFont="1" applyFill="1" applyBorder="1" applyAlignment="1">
      <alignment horizontal="left"/>
    </xf>
    <xf numFmtId="0" fontId="4" fillId="0" borderId="4" xfId="3" applyFont="1" applyFill="1" applyBorder="1" applyAlignment="1">
      <alignment horizontal="left"/>
    </xf>
    <xf numFmtId="49" fontId="4" fillId="0" borderId="4" xfId="0" applyNumberFormat="1" applyFont="1" applyBorder="1" applyAlignment="1">
      <alignment horizontal="left"/>
    </xf>
    <xf numFmtId="0" fontId="4" fillId="0" borderId="4" xfId="3" applyFont="1" applyFill="1" applyBorder="1" applyAlignment="1">
      <alignment horizontal="left" vertical="top"/>
    </xf>
    <xf numFmtId="0" fontId="4" fillId="0" borderId="4" xfId="0" applyFont="1" applyBorder="1" applyAlignment="1">
      <alignment horizontal="left" vertical="top"/>
    </xf>
    <xf numFmtId="164" fontId="4" fillId="0" borderId="4" xfId="1" applyNumberFormat="1" applyFont="1" applyFill="1" applyBorder="1" applyAlignment="1">
      <alignment vertical="top"/>
    </xf>
    <xf numFmtId="164" fontId="3" fillId="7" borderId="4" xfId="1" applyNumberFormat="1" applyFont="1" applyFill="1" applyBorder="1" applyAlignment="1">
      <alignment wrapText="1"/>
    </xf>
    <xf numFmtId="164" fontId="3" fillId="7" borderId="4" xfId="1" applyNumberFormat="1" applyFont="1" applyFill="1" applyBorder="1" applyAlignment="1">
      <alignment vertical="top"/>
    </xf>
    <xf numFmtId="0" fontId="4" fillId="0" borderId="4" xfId="3" applyFont="1" applyFill="1" applyBorder="1" applyAlignment="1">
      <alignment horizontal="left" vertical="top" wrapText="1"/>
    </xf>
    <xf numFmtId="0" fontId="4" fillId="0" borderId="4" xfId="0" applyFont="1" applyBorder="1" applyAlignment="1">
      <alignment horizontal="left" vertical="top" wrapText="1"/>
    </xf>
    <xf numFmtId="164" fontId="4" fillId="0" borderId="4" xfId="1" applyNumberFormat="1" applyFont="1" applyBorder="1" applyAlignment="1">
      <alignment horizontal="left" vertical="top" wrapText="1"/>
    </xf>
    <xf numFmtId="164" fontId="4" fillId="0" borderId="4" xfId="1" applyNumberFormat="1" applyFont="1" applyFill="1" applyBorder="1" applyAlignment="1">
      <alignment horizontal="left" vertical="top" wrapText="1"/>
    </xf>
    <xf numFmtId="0" fontId="4" fillId="3" borderId="4" xfId="0" applyFont="1" applyFill="1" applyBorder="1" applyAlignment="1">
      <alignment horizontal="left" vertical="top" wrapText="1"/>
    </xf>
    <xf numFmtId="0" fontId="12" fillId="0" borderId="0" xfId="0" applyFont="1" applyAlignment="1">
      <alignment wrapText="1"/>
    </xf>
    <xf numFmtId="0" fontId="40" fillId="0" borderId="0" xfId="0" applyFont="1" applyAlignment="1">
      <alignment horizontal="center" vertical="center"/>
    </xf>
    <xf numFmtId="0" fontId="3" fillId="21" borderId="4" xfId="3" applyFont="1" applyFill="1" applyBorder="1" applyAlignment="1">
      <alignment horizontal="center" vertical="center"/>
    </xf>
    <xf numFmtId="0" fontId="3" fillId="21" borderId="4" xfId="3" applyFont="1" applyFill="1" applyBorder="1" applyAlignment="1">
      <alignment horizontal="left" vertical="center" wrapText="1"/>
    </xf>
    <xf numFmtId="164" fontId="3" fillId="8" borderId="4" xfId="1" applyNumberFormat="1" applyFont="1" applyFill="1" applyBorder="1" applyAlignment="1">
      <alignment horizontal="center" vertical="center" textRotation="90" wrapText="1"/>
    </xf>
    <xf numFmtId="0" fontId="3" fillId="8" borderId="4" xfId="3" applyFont="1" applyFill="1" applyBorder="1" applyAlignment="1">
      <alignment horizontal="right" vertical="center" wrapText="1"/>
    </xf>
    <xf numFmtId="0" fontId="16" fillId="0" borderId="0" xfId="0" applyFont="1" applyBorder="1"/>
    <xf numFmtId="0" fontId="17" fillId="7" borderId="4" xfId="0" applyFont="1" applyFill="1" applyBorder="1"/>
    <xf numFmtId="1" fontId="10" fillId="7" borderId="4" xfId="0" applyNumberFormat="1" applyFont="1" applyFill="1" applyBorder="1" applyAlignment="1">
      <alignment horizontal="right"/>
    </xf>
    <xf numFmtId="0" fontId="16" fillId="0" borderId="4" xfId="0" applyFont="1" applyBorder="1"/>
    <xf numFmtId="1" fontId="12" fillId="0" borderId="4" xfId="0" applyNumberFormat="1" applyFont="1" applyBorder="1" applyAlignment="1">
      <alignment horizontal="right" vertical="center" wrapText="1"/>
    </xf>
    <xf numFmtId="1" fontId="10" fillId="7" borderId="4" xfId="0" applyNumberFormat="1" applyFont="1" applyFill="1" applyBorder="1" applyAlignment="1">
      <alignment horizontal="right" vertical="center"/>
    </xf>
    <xf numFmtId="164" fontId="4" fillId="22" borderId="4" xfId="1" applyNumberFormat="1" applyFont="1" applyFill="1" applyBorder="1" applyAlignment="1">
      <alignment horizontal="right"/>
    </xf>
    <xf numFmtId="1" fontId="12" fillId="0" borderId="4" xfId="0" applyNumberFormat="1" applyFont="1" applyFill="1" applyBorder="1" applyAlignment="1">
      <alignment horizontal="right" vertical="center" wrapText="1"/>
    </xf>
    <xf numFmtId="1" fontId="10" fillId="0" borderId="4" xfId="0" applyNumberFormat="1" applyFont="1" applyFill="1" applyBorder="1" applyAlignment="1">
      <alignment horizontal="right" vertical="center" wrapText="1"/>
    </xf>
    <xf numFmtId="1" fontId="10" fillId="0" borderId="4" xfId="0" applyNumberFormat="1" applyFont="1" applyBorder="1" applyAlignment="1">
      <alignment horizontal="right" vertical="center" wrapText="1"/>
    </xf>
    <xf numFmtId="1" fontId="3" fillId="7" borderId="4" xfId="1" applyNumberFormat="1" applyFont="1" applyFill="1" applyBorder="1" applyAlignment="1">
      <alignment horizontal="right" vertical="center"/>
    </xf>
    <xf numFmtId="1" fontId="10" fillId="0" borderId="4" xfId="0" applyNumberFormat="1" applyFont="1" applyFill="1" applyBorder="1" applyAlignment="1">
      <alignment horizontal="right" vertical="center"/>
    </xf>
    <xf numFmtId="1" fontId="12" fillId="0" borderId="4" xfId="0" applyNumberFormat="1" applyFont="1" applyFill="1" applyBorder="1" applyAlignment="1">
      <alignment horizontal="right" vertical="center"/>
    </xf>
    <xf numFmtId="0" fontId="16" fillId="23" borderId="4" xfId="0" applyFont="1" applyFill="1" applyBorder="1"/>
    <xf numFmtId="0" fontId="16" fillId="23" borderId="4" xfId="0" applyFont="1" applyFill="1" applyBorder="1" applyAlignment="1"/>
    <xf numFmtId="0" fontId="4" fillId="23" borderId="4" xfId="0" applyFont="1" applyFill="1" applyBorder="1" applyAlignment="1"/>
    <xf numFmtId="164" fontId="4" fillId="23" borderId="4" xfId="1" applyNumberFormat="1" applyFont="1" applyFill="1" applyBorder="1" applyAlignment="1">
      <alignment horizontal="right"/>
    </xf>
    <xf numFmtId="0" fontId="12" fillId="23" borderId="4" xfId="0" applyFont="1" applyFill="1" applyBorder="1" applyAlignment="1">
      <alignment horizontal="left"/>
    </xf>
    <xf numFmtId="1" fontId="17" fillId="23" borderId="4" xfId="1" applyNumberFormat="1" applyFont="1" applyFill="1" applyBorder="1" applyAlignment="1">
      <alignment horizontal="right" vertical="center"/>
    </xf>
    <xf numFmtId="43" fontId="16" fillId="0" borderId="0" xfId="1" applyFont="1"/>
    <xf numFmtId="0" fontId="40" fillId="0" borderId="0" xfId="0" applyFont="1" applyAlignment="1">
      <alignment horizontal="right" vertical="center" wrapText="1"/>
    </xf>
    <xf numFmtId="43" fontId="12" fillId="0" borderId="0" xfId="0" applyNumberFormat="1" applyFont="1" applyAlignment="1">
      <alignment horizontal="left"/>
    </xf>
    <xf numFmtId="164" fontId="16" fillId="0" borderId="0" xfId="0" applyNumberFormat="1" applyFont="1"/>
    <xf numFmtId="164" fontId="17" fillId="3" borderId="1" xfId="1" applyNumberFormat="1" applyFont="1" applyFill="1" applyBorder="1" applyAlignment="1">
      <alignment horizontal="center" vertical="center" textRotation="90" wrapText="1"/>
    </xf>
    <xf numFmtId="164" fontId="17" fillId="3" borderId="7" xfId="1" applyNumberFormat="1" applyFont="1" applyFill="1" applyBorder="1" applyAlignment="1">
      <alignment horizontal="center" vertical="center" textRotation="90" wrapText="1"/>
    </xf>
    <xf numFmtId="164" fontId="17" fillId="3" borderId="5" xfId="1" applyNumberFormat="1" applyFont="1" applyFill="1" applyBorder="1" applyAlignment="1">
      <alignment horizontal="center" textRotation="90" wrapText="1"/>
    </xf>
    <xf numFmtId="0" fontId="21" fillId="3" borderId="5" xfId="1" applyNumberFormat="1" applyFont="1" applyFill="1" applyBorder="1" applyAlignment="1">
      <alignment horizontal="left" vertical="center" textRotation="90" wrapText="1"/>
    </xf>
    <xf numFmtId="0" fontId="34" fillId="4" borderId="2" xfId="0" applyFont="1" applyFill="1" applyBorder="1" applyAlignment="1"/>
    <xf numFmtId="164" fontId="34" fillId="4" borderId="4" xfId="1" applyNumberFormat="1" applyFont="1" applyFill="1" applyBorder="1" applyAlignment="1">
      <alignment horizontal="center"/>
    </xf>
    <xf numFmtId="0" fontId="33" fillId="4" borderId="4" xfId="0" applyFont="1" applyFill="1" applyBorder="1" applyAlignment="1">
      <alignment horizontal="left"/>
    </xf>
    <xf numFmtId="0" fontId="17" fillId="6" borderId="2" xfId="0" applyFont="1" applyFill="1" applyBorder="1" applyAlignment="1"/>
    <xf numFmtId="164" fontId="17" fillId="6" borderId="4" xfId="1" applyNumberFormat="1" applyFont="1" applyFill="1" applyBorder="1" applyAlignment="1">
      <alignment horizontal="right"/>
    </xf>
    <xf numFmtId="0" fontId="16" fillId="6" borderId="4" xfId="0" applyFont="1" applyFill="1" applyBorder="1" applyAlignment="1">
      <alignment horizontal="left"/>
    </xf>
    <xf numFmtId="0" fontId="17" fillId="6" borderId="4" xfId="0" applyFont="1" applyFill="1" applyBorder="1" applyAlignment="1">
      <alignment horizontal="left"/>
    </xf>
    <xf numFmtId="164" fontId="17" fillId="6" borderId="4" xfId="1" applyNumberFormat="1" applyFont="1" applyFill="1" applyBorder="1" applyAlignment="1">
      <alignment horizontal="left" indent="1"/>
    </xf>
    <xf numFmtId="164" fontId="17" fillId="6" borderId="4" xfId="1" applyNumberFormat="1" applyFont="1" applyFill="1" applyBorder="1" applyAlignment="1">
      <alignment horizontal="center"/>
    </xf>
    <xf numFmtId="0" fontId="21" fillId="6" borderId="4" xfId="0" applyFont="1" applyFill="1" applyBorder="1" applyAlignment="1">
      <alignment horizontal="left"/>
    </xf>
    <xf numFmtId="0" fontId="17" fillId="7" borderId="2" xfId="0" applyFont="1" applyFill="1" applyBorder="1" applyAlignment="1"/>
    <xf numFmtId="164" fontId="17" fillId="7" borderId="4" xfId="1" applyNumberFormat="1" applyFont="1" applyFill="1" applyBorder="1" applyAlignment="1">
      <alignment horizontal="right"/>
    </xf>
    <xf numFmtId="0" fontId="17" fillId="7" borderId="4" xfId="0" applyFont="1" applyFill="1" applyBorder="1" applyAlignment="1">
      <alignment horizontal="left"/>
    </xf>
    <xf numFmtId="164" fontId="17" fillId="7" borderId="4" xfId="1" applyNumberFormat="1" applyFont="1" applyFill="1" applyBorder="1" applyAlignment="1">
      <alignment horizontal="left" indent="1"/>
    </xf>
    <xf numFmtId="164" fontId="17" fillId="7" borderId="4" xfId="1" applyNumberFormat="1" applyFont="1" applyFill="1" applyBorder="1" applyAlignment="1">
      <alignment horizontal="center"/>
    </xf>
    <xf numFmtId="0" fontId="21" fillId="7" borderId="4" xfId="0" applyFont="1" applyFill="1" applyBorder="1" applyAlignment="1">
      <alignment horizontal="left"/>
    </xf>
    <xf numFmtId="0" fontId="17" fillId="7" borderId="4"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16" fillId="0" borderId="2" xfId="0" applyFont="1" applyFill="1" applyBorder="1" applyAlignment="1"/>
    <xf numFmtId="0" fontId="17" fillId="0" borderId="4" xfId="0" applyFont="1" applyFill="1" applyBorder="1" applyAlignment="1"/>
    <xf numFmtId="164" fontId="16" fillId="0" borderId="4" xfId="1" applyNumberFormat="1" applyFont="1" applyFill="1" applyBorder="1" applyAlignment="1">
      <alignment horizontal="right"/>
    </xf>
    <xf numFmtId="0" fontId="16" fillId="0" borderId="4" xfId="0" applyFont="1" applyFill="1" applyBorder="1" applyAlignment="1">
      <alignment horizontal="left"/>
    </xf>
    <xf numFmtId="0" fontId="17" fillId="0" borderId="4" xfId="0" applyFont="1" applyBorder="1" applyAlignment="1">
      <alignment horizontal="center" vertical="center" wrapText="1"/>
    </xf>
    <xf numFmtId="0" fontId="16" fillId="0" borderId="4" xfId="0" applyFont="1" applyFill="1" applyBorder="1" applyAlignment="1">
      <alignment horizontal="left" wrapText="1"/>
    </xf>
    <xf numFmtId="0" fontId="16" fillId="0" borderId="4" xfId="0" applyFont="1" applyFill="1" applyBorder="1" applyAlignment="1">
      <alignment horizontal="left" vertical="center" wrapText="1"/>
    </xf>
    <xf numFmtId="164" fontId="16" fillId="0" borderId="4" xfId="1" applyNumberFormat="1" applyFont="1" applyFill="1" applyBorder="1" applyAlignment="1">
      <alignment horizontal="center"/>
    </xf>
    <xf numFmtId="0" fontId="40" fillId="0" borderId="4" xfId="0" applyFont="1" applyFill="1" applyBorder="1" applyAlignment="1">
      <alignment horizontal="left"/>
    </xf>
    <xf numFmtId="0" fontId="16" fillId="3" borderId="2" xfId="0" applyFont="1" applyFill="1" applyBorder="1" applyAlignment="1"/>
    <xf numFmtId="164" fontId="16" fillId="3" borderId="4" xfId="1" applyNumberFormat="1" applyFont="1" applyFill="1" applyBorder="1" applyAlignment="1">
      <alignment horizontal="right"/>
    </xf>
    <xf numFmtId="0" fontId="16" fillId="0" borderId="4" xfId="0" applyFont="1" applyBorder="1" applyAlignment="1">
      <alignment horizontal="left"/>
    </xf>
    <xf numFmtId="0" fontId="16" fillId="0" borderId="4" xfId="3" applyFont="1" applyFill="1" applyBorder="1" applyAlignment="1">
      <alignment horizontal="left" vertical="center" wrapText="1"/>
    </xf>
    <xf numFmtId="0" fontId="40" fillId="0" borderId="4" xfId="0" applyFont="1" applyBorder="1" applyAlignment="1">
      <alignment horizontal="left"/>
    </xf>
    <xf numFmtId="0" fontId="17" fillId="7" borderId="4" xfId="0" applyFont="1" applyFill="1" applyBorder="1" applyAlignment="1">
      <alignment horizontal="center"/>
    </xf>
    <xf numFmtId="0" fontId="16" fillId="0" borderId="4" xfId="0" applyFont="1" applyBorder="1" applyAlignment="1">
      <alignment horizontal="left" vertical="center" wrapText="1"/>
    </xf>
    <xf numFmtId="0" fontId="16" fillId="3" borderId="4" xfId="0" applyFont="1" applyFill="1" applyBorder="1" applyAlignment="1">
      <alignment horizontal="left"/>
    </xf>
    <xf numFmtId="164" fontId="16" fillId="0" borderId="4" xfId="1" applyNumberFormat="1" applyFont="1" applyBorder="1" applyAlignment="1">
      <alignment horizontal="center"/>
    </xf>
    <xf numFmtId="0" fontId="17" fillId="0" borderId="4" xfId="0" applyFont="1" applyFill="1" applyBorder="1" applyAlignment="1">
      <alignment horizontal="left"/>
    </xf>
    <xf numFmtId="0" fontId="16" fillId="0" borderId="5" xfId="0" applyFont="1" applyBorder="1" applyAlignment="1">
      <alignment vertical="center" wrapText="1"/>
    </xf>
    <xf numFmtId="0" fontId="16" fillId="0" borderId="1" xfId="0" applyFont="1" applyBorder="1" applyAlignment="1">
      <alignment vertical="center" wrapText="1"/>
    </xf>
    <xf numFmtId="0" fontId="17" fillId="0" borderId="4" xfId="0" applyFont="1" applyBorder="1" applyAlignment="1">
      <alignment vertical="center" wrapText="1"/>
    </xf>
    <xf numFmtId="49" fontId="16" fillId="0" borderId="4" xfId="4" applyNumberFormat="1" applyFont="1" applyFill="1" applyBorder="1" applyAlignment="1">
      <alignment horizontal="left" vertical="center" wrapText="1"/>
    </xf>
    <xf numFmtId="0" fontId="40" fillId="0" borderId="4" xfId="0" applyFont="1" applyFill="1" applyBorder="1" applyAlignment="1">
      <alignment horizontal="left" vertical="center" wrapText="1"/>
    </xf>
    <xf numFmtId="164" fontId="16" fillId="0" borderId="4" xfId="1"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2" xfId="0" applyFont="1" applyFill="1" applyBorder="1" applyAlignment="1"/>
    <xf numFmtId="164" fontId="17" fillId="0" borderId="4" xfId="1" applyNumberFormat="1" applyFont="1" applyFill="1" applyBorder="1" applyAlignment="1">
      <alignment horizontal="right"/>
    </xf>
    <xf numFmtId="0" fontId="17" fillId="0" borderId="4" xfId="0" applyFont="1" applyFill="1" applyBorder="1" applyAlignment="1">
      <alignment horizontal="center"/>
    </xf>
    <xf numFmtId="0" fontId="17" fillId="0" borderId="26" xfId="0" applyFont="1" applyFill="1" applyBorder="1" applyAlignment="1"/>
    <xf numFmtId="0" fontId="17" fillId="7" borderId="26" xfId="0" applyFont="1" applyFill="1" applyBorder="1" applyAlignment="1"/>
    <xf numFmtId="0" fontId="46" fillId="0" borderId="4" xfId="0" applyFont="1" applyFill="1" applyBorder="1" applyAlignment="1">
      <alignment vertical="center" wrapText="1"/>
    </xf>
    <xf numFmtId="164" fontId="16" fillId="0" borderId="4" xfId="1" applyNumberFormat="1" applyFont="1" applyFill="1" applyBorder="1"/>
    <xf numFmtId="164" fontId="16" fillId="0" borderId="4" xfId="1" applyNumberFormat="1" applyFont="1" applyBorder="1" applyAlignment="1">
      <alignment horizontal="center" vertical="center"/>
    </xf>
    <xf numFmtId="0" fontId="16" fillId="7" borderId="4" xfId="0" applyFont="1" applyFill="1" applyBorder="1" applyAlignment="1">
      <alignment horizontal="left"/>
    </xf>
    <xf numFmtId="0" fontId="40" fillId="7" borderId="4"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164" fontId="16" fillId="9" borderId="4" xfId="1" applyNumberFormat="1" applyFont="1" applyFill="1" applyBorder="1" applyAlignment="1">
      <alignment horizontal="right" vertical="center" wrapText="1"/>
    </xf>
    <xf numFmtId="164" fontId="16" fillId="3" borderId="4" xfId="1" applyNumberFormat="1" applyFont="1" applyFill="1" applyBorder="1" applyAlignment="1">
      <alignment horizontal="center"/>
    </xf>
    <xf numFmtId="164" fontId="16" fillId="0" borderId="4" xfId="1" applyNumberFormat="1" applyFont="1" applyBorder="1"/>
    <xf numFmtId="0" fontId="21" fillId="7" borderId="4" xfId="0" applyFont="1" applyFill="1" applyBorder="1" applyAlignment="1"/>
    <xf numFmtId="0" fontId="16" fillId="7" borderId="4" xfId="0" applyFont="1" applyFill="1" applyBorder="1" applyAlignment="1">
      <alignment horizontal="left" wrapText="1"/>
    </xf>
    <xf numFmtId="0" fontId="17" fillId="3" borderId="4" xfId="0" applyFont="1" applyFill="1" applyBorder="1" applyAlignment="1"/>
    <xf numFmtId="164" fontId="17" fillId="7" borderId="4" xfId="0" applyNumberFormat="1" applyFont="1" applyFill="1" applyBorder="1" applyAlignment="1">
      <alignment horizontal="left" vertical="center" wrapText="1"/>
    </xf>
    <xf numFmtId="43" fontId="16" fillId="0" borderId="4" xfId="0" applyNumberFormat="1" applyFont="1" applyBorder="1" applyAlignment="1">
      <alignment horizontal="left" vertical="center" wrapText="1"/>
    </xf>
    <xf numFmtId="0" fontId="21" fillId="7" borderId="4" xfId="0" applyFont="1" applyFill="1" applyBorder="1" applyAlignment="1">
      <alignment horizontal="center" wrapText="1"/>
    </xf>
    <xf numFmtId="0" fontId="40" fillId="0" borderId="4" xfId="0" applyFont="1" applyFill="1" applyBorder="1" applyAlignment="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164" fontId="16" fillId="0" borderId="0" xfId="1" applyNumberFormat="1" applyFont="1" applyAlignment="1">
      <alignment horizontal="center"/>
    </xf>
    <xf numFmtId="0" fontId="40" fillId="0" borderId="0" xfId="0" applyFont="1" applyAlignment="1">
      <alignment horizontal="left"/>
    </xf>
    <xf numFmtId="0" fontId="5" fillId="4" borderId="4" xfId="0" applyFont="1" applyFill="1" applyBorder="1" applyAlignment="1"/>
    <xf numFmtId="164" fontId="5" fillId="4" borderId="4" xfId="1" applyNumberFormat="1" applyFont="1" applyFill="1" applyBorder="1" applyAlignment="1">
      <alignment horizontal="right"/>
    </xf>
    <xf numFmtId="0" fontId="5" fillId="4" borderId="4" xfId="0" applyFont="1" applyFill="1" applyBorder="1" applyAlignment="1">
      <alignment horizontal="left"/>
    </xf>
    <xf numFmtId="0" fontId="33" fillId="4" borderId="4" xfId="0" applyFont="1" applyFill="1" applyBorder="1" applyAlignment="1">
      <alignment horizontal="left" vertical="center" wrapText="1"/>
    </xf>
    <xf numFmtId="164" fontId="5" fillId="4" borderId="4" xfId="1" applyNumberFormat="1" applyFont="1" applyFill="1" applyBorder="1"/>
    <xf numFmtId="0" fontId="5" fillId="0" borderId="0" xfId="0" applyFont="1"/>
    <xf numFmtId="0" fontId="26" fillId="6" borderId="4" xfId="0" applyFont="1" applyFill="1" applyBorder="1" applyAlignment="1"/>
    <xf numFmtId="0" fontId="25" fillId="6" borderId="4" xfId="0" applyFont="1" applyFill="1" applyBorder="1" applyAlignment="1"/>
    <xf numFmtId="164" fontId="26" fillId="6" borderId="4" xfId="1" applyNumberFormat="1" applyFont="1" applyFill="1" applyBorder="1" applyAlignment="1">
      <alignment horizontal="right"/>
    </xf>
    <xf numFmtId="0" fontId="25" fillId="6" borderId="4" xfId="0" applyFont="1" applyFill="1" applyBorder="1" applyAlignment="1">
      <alignment horizontal="left"/>
    </xf>
    <xf numFmtId="0" fontId="26" fillId="6" borderId="4" xfId="0" applyFont="1" applyFill="1" applyBorder="1" applyAlignment="1">
      <alignment horizontal="left"/>
    </xf>
    <xf numFmtId="164" fontId="26" fillId="6" borderId="4" xfId="1" applyNumberFormat="1" applyFont="1" applyFill="1" applyBorder="1" applyAlignment="1">
      <alignment horizontal="left" indent="1"/>
    </xf>
    <xf numFmtId="0" fontId="21" fillId="6" borderId="4" xfId="0" applyFont="1" applyFill="1" applyBorder="1" applyAlignment="1">
      <alignment horizontal="left" indent="1"/>
    </xf>
    <xf numFmtId="0" fontId="25" fillId="0" borderId="0" xfId="0" applyFont="1"/>
    <xf numFmtId="0" fontId="26" fillId="7" borderId="4" xfId="0" applyFont="1" applyFill="1" applyBorder="1" applyAlignment="1"/>
    <xf numFmtId="164" fontId="26" fillId="7" borderId="4" xfId="1" applyNumberFormat="1" applyFont="1" applyFill="1" applyBorder="1" applyAlignment="1">
      <alignment horizontal="right"/>
    </xf>
    <xf numFmtId="0" fontId="26" fillId="7" borderId="4" xfId="0" applyFont="1" applyFill="1" applyBorder="1" applyAlignment="1">
      <alignment horizontal="left"/>
    </xf>
    <xf numFmtId="0" fontId="17" fillId="7" borderId="4" xfId="3" applyFont="1" applyFill="1" applyBorder="1" applyAlignment="1">
      <alignment horizontal="left" vertical="center" wrapText="1"/>
    </xf>
    <xf numFmtId="0" fontId="25" fillId="3" borderId="4" xfId="0" applyFont="1" applyFill="1" applyBorder="1" applyAlignment="1"/>
    <xf numFmtId="0" fontId="25" fillId="0" borderId="4" xfId="0" applyFont="1" applyBorder="1" applyAlignment="1"/>
    <xf numFmtId="0" fontId="25" fillId="0" borderId="4" xfId="0" applyFont="1" applyFill="1" applyBorder="1" applyAlignment="1"/>
    <xf numFmtId="164" fontId="25" fillId="3" borderId="4" xfId="1" applyNumberFormat="1" applyFont="1" applyFill="1" applyBorder="1" applyAlignment="1">
      <alignment horizontal="right"/>
    </xf>
    <xf numFmtId="0" fontId="25" fillId="0" borderId="4" xfId="0" applyFont="1" applyBorder="1" applyAlignment="1">
      <alignment horizontal="left"/>
    </xf>
    <xf numFmtId="0" fontId="40" fillId="0" borderId="4" xfId="0" applyFont="1" applyBorder="1" applyAlignment="1">
      <alignment horizontal="left" vertical="center" wrapText="1"/>
    </xf>
    <xf numFmtId="0" fontId="48" fillId="0" borderId="4" xfId="0" applyFont="1" applyFill="1" applyBorder="1" applyAlignment="1">
      <alignment horizontal="left" vertical="center" wrapText="1"/>
    </xf>
    <xf numFmtId="164" fontId="49" fillId="0" borderId="4" xfId="1" applyNumberFormat="1" applyFont="1" applyFill="1" applyBorder="1" applyAlignment="1">
      <alignment horizontal="right" vertical="center" wrapText="1"/>
    </xf>
    <xf numFmtId="3" fontId="25" fillId="0" borderId="4" xfId="0" applyNumberFormat="1" applyFont="1" applyBorder="1" applyAlignment="1">
      <alignment horizontal="left"/>
    </xf>
    <xf numFmtId="0" fontId="25" fillId="3" borderId="4" xfId="0" applyFont="1" applyFill="1" applyBorder="1" applyAlignment="1">
      <alignment horizontal="left"/>
    </xf>
    <xf numFmtId="0" fontId="40" fillId="3" borderId="4" xfId="0" applyFont="1" applyFill="1" applyBorder="1" applyAlignment="1">
      <alignment horizontal="left" vertical="center" wrapText="1"/>
    </xf>
    <xf numFmtId="164" fontId="40" fillId="3" borderId="4" xfId="0" applyNumberFormat="1" applyFont="1" applyFill="1" applyBorder="1" applyAlignment="1">
      <alignment horizontal="left" vertical="center" wrapText="1"/>
    </xf>
    <xf numFmtId="0" fontId="48" fillId="3" borderId="4" xfId="0" applyFont="1" applyFill="1" applyBorder="1" applyAlignment="1">
      <alignment horizontal="left" vertical="center" wrapText="1"/>
    </xf>
    <xf numFmtId="164" fontId="25" fillId="3" borderId="4" xfId="1" applyNumberFormat="1" applyFont="1" applyFill="1" applyBorder="1"/>
    <xf numFmtId="164" fontId="49" fillId="3" borderId="4" xfId="1" applyNumberFormat="1" applyFont="1" applyFill="1" applyBorder="1" applyAlignment="1">
      <alignment horizontal="right" vertical="center" wrapText="1"/>
    </xf>
    <xf numFmtId="164" fontId="25" fillId="0" borderId="4" xfId="1" applyNumberFormat="1" applyFont="1" applyBorder="1"/>
    <xf numFmtId="3" fontId="26" fillId="7" borderId="4" xfId="1" applyNumberFormat="1" applyFont="1" applyFill="1" applyBorder="1" applyAlignment="1">
      <alignment horizontal="left"/>
    </xf>
    <xf numFmtId="0" fontId="25" fillId="16" borderId="4" xfId="0" applyFont="1" applyFill="1" applyBorder="1" applyAlignment="1"/>
    <xf numFmtId="164" fontId="25" fillId="16" borderId="4" xfId="1" applyNumberFormat="1" applyFont="1" applyFill="1" applyBorder="1" applyAlignment="1">
      <alignment horizontal="right"/>
    </xf>
    <xf numFmtId="0" fontId="25" fillId="16" borderId="4" xfId="0" applyFont="1" applyFill="1" applyBorder="1" applyAlignment="1">
      <alignment horizontal="left"/>
    </xf>
    <xf numFmtId="0" fontId="21" fillId="16" borderId="4" xfId="0" applyFont="1" applyFill="1" applyBorder="1" applyAlignment="1">
      <alignment horizontal="left"/>
    </xf>
    <xf numFmtId="0" fontId="16" fillId="16" borderId="4" xfId="0" applyFont="1" applyFill="1" applyBorder="1" applyAlignment="1">
      <alignment horizontal="left" vertical="center" wrapText="1"/>
    </xf>
    <xf numFmtId="164" fontId="49" fillId="16" borderId="4" xfId="1" applyNumberFormat="1" applyFont="1" applyFill="1" applyBorder="1" applyAlignment="1">
      <alignment horizontal="right" vertical="center" wrapText="1"/>
    </xf>
    <xf numFmtId="164" fontId="16" fillId="16" borderId="4" xfId="1" applyNumberFormat="1" applyFont="1" applyFill="1" applyBorder="1" applyAlignment="1">
      <alignment horizontal="right" vertical="center" wrapText="1"/>
    </xf>
    <xf numFmtId="0" fontId="40" fillId="16" borderId="4" xfId="0" applyFont="1" applyFill="1" applyBorder="1" applyAlignment="1">
      <alignment horizontal="left" vertical="center" wrapText="1"/>
    </xf>
    <xf numFmtId="49" fontId="16" fillId="16" borderId="4" xfId="0" applyNumberFormat="1" applyFont="1" applyFill="1" applyBorder="1" applyAlignment="1">
      <alignment horizontal="left" vertical="center" wrapText="1"/>
    </xf>
    <xf numFmtId="0" fontId="40" fillId="0" borderId="0" xfId="0" applyFont="1" applyFill="1" applyAlignment="1">
      <alignment horizontal="center" vertical="center" wrapText="1"/>
    </xf>
    <xf numFmtId="0" fontId="25" fillId="16" borderId="4" xfId="0" applyFont="1" applyFill="1" applyBorder="1" applyAlignment="1">
      <alignment horizontal="left" vertical="center"/>
    </xf>
    <xf numFmtId="164" fontId="25" fillId="16" borderId="4" xfId="1" applyNumberFormat="1" applyFont="1" applyFill="1" applyBorder="1" applyAlignment="1">
      <alignment horizontal="right" vertical="top" wrapText="1"/>
    </xf>
    <xf numFmtId="164" fontId="25" fillId="16" borderId="4" xfId="1" applyNumberFormat="1" applyFont="1" applyFill="1" applyBorder="1"/>
    <xf numFmtId="164" fontId="25" fillId="0" borderId="4" xfId="1" applyNumberFormat="1" applyFont="1" applyFill="1" applyBorder="1" applyAlignment="1">
      <alignment horizontal="right" vertical="top" wrapText="1"/>
    </xf>
    <xf numFmtId="0" fontId="40" fillId="3" borderId="4" xfId="0" applyFont="1" applyFill="1" applyBorder="1" applyAlignment="1">
      <alignment horizontal="left" wrapText="1"/>
    </xf>
    <xf numFmtId="164" fontId="25" fillId="0" borderId="4" xfId="1" applyNumberFormat="1" applyFont="1" applyBorder="1" applyAlignment="1">
      <alignment horizontal="right" vertical="top" wrapText="1"/>
    </xf>
    <xf numFmtId="0" fontId="25" fillId="3" borderId="4" xfId="0" applyFont="1" applyFill="1" applyBorder="1" applyAlignment="1">
      <alignment horizontal="left" vertical="center"/>
    </xf>
    <xf numFmtId="0" fontId="16" fillId="7" borderId="4" xfId="3" applyFont="1" applyFill="1" applyBorder="1" applyAlignment="1">
      <alignment horizontal="left" vertical="center" wrapText="1"/>
    </xf>
    <xf numFmtId="164" fontId="25" fillId="0" borderId="4" xfId="1" applyNumberFormat="1" applyFont="1" applyFill="1" applyBorder="1" applyAlignment="1">
      <alignment horizontal="right"/>
    </xf>
    <xf numFmtId="49" fontId="16" fillId="0" borderId="4" xfId="0" applyNumberFormat="1" applyFont="1" applyFill="1" applyBorder="1" applyAlignment="1">
      <alignment horizontal="left" vertical="center" wrapText="1"/>
    </xf>
    <xf numFmtId="49" fontId="16" fillId="3" borderId="4" xfId="0" applyNumberFormat="1" applyFont="1" applyFill="1" applyBorder="1" applyAlignment="1">
      <alignment horizontal="left" vertical="center" wrapText="1"/>
    </xf>
    <xf numFmtId="164" fontId="25" fillId="3" borderId="4" xfId="1" applyNumberFormat="1" applyFont="1" applyFill="1" applyBorder="1" applyAlignment="1">
      <alignment horizontal="right" vertical="top" wrapText="1"/>
    </xf>
    <xf numFmtId="164" fontId="26" fillId="7" borderId="4" xfId="1" applyNumberFormat="1" applyFont="1" applyFill="1" applyBorder="1"/>
    <xf numFmtId="0" fontId="25" fillId="7" borderId="4" xfId="0" applyFont="1" applyFill="1" applyBorder="1" applyAlignment="1"/>
    <xf numFmtId="0" fontId="25" fillId="7" borderId="4" xfId="0" applyFont="1" applyFill="1" applyBorder="1" applyAlignment="1">
      <alignment horizontal="left"/>
    </xf>
    <xf numFmtId="0" fontId="16" fillId="16" borderId="4" xfId="3" applyFont="1" applyFill="1" applyBorder="1" applyAlignment="1">
      <alignment horizontal="left" vertical="center" wrapText="1"/>
    </xf>
    <xf numFmtId="0" fontId="40" fillId="16" borderId="4" xfId="0" applyFont="1" applyFill="1" applyBorder="1" applyAlignment="1">
      <alignment horizontal="left"/>
    </xf>
    <xf numFmtId="164" fontId="26" fillId="0" borderId="4" xfId="1" applyNumberFormat="1" applyFont="1" applyFill="1" applyBorder="1" applyAlignment="1">
      <alignment horizontal="right"/>
    </xf>
    <xf numFmtId="0" fontId="26" fillId="0" borderId="4" xfId="0" applyFont="1" applyFill="1" applyBorder="1" applyAlignment="1">
      <alignment horizontal="left"/>
    </xf>
    <xf numFmtId="164" fontId="26" fillId="0" borderId="4" xfId="1" applyNumberFormat="1" applyFont="1" applyFill="1" applyBorder="1"/>
    <xf numFmtId="0" fontId="21" fillId="0" borderId="4" xfId="0" applyFont="1" applyFill="1" applyBorder="1" applyAlignment="1">
      <alignment horizontal="left"/>
    </xf>
    <xf numFmtId="0" fontId="25" fillId="0" borderId="0" xfId="0" applyFont="1" applyFill="1"/>
    <xf numFmtId="164" fontId="40" fillId="0" borderId="4" xfId="1" applyNumberFormat="1" applyFont="1" applyFill="1" applyBorder="1" applyAlignment="1">
      <alignment horizontal="center" vertical="center" wrapText="1"/>
    </xf>
    <xf numFmtId="164" fontId="16" fillId="0" borderId="4" xfId="1" applyNumberFormat="1" applyFont="1" applyFill="1" applyBorder="1" applyAlignment="1">
      <alignment horizontal="left" vertical="center" wrapText="1"/>
    </xf>
    <xf numFmtId="164" fontId="16" fillId="0" borderId="4" xfId="1" applyNumberFormat="1" applyFont="1" applyFill="1" applyBorder="1" applyAlignment="1">
      <alignment horizontal="left" vertical="center"/>
    </xf>
    <xf numFmtId="164" fontId="16" fillId="0" borderId="4" xfId="1" applyNumberFormat="1" applyFont="1" applyFill="1" applyBorder="1" applyAlignment="1">
      <alignment horizontal="right" vertical="center"/>
    </xf>
    <xf numFmtId="0" fontId="16" fillId="0" borderId="4" xfId="0" applyFont="1" applyFill="1" applyBorder="1" applyAlignment="1">
      <alignment horizontal="left" vertical="center"/>
    </xf>
    <xf numFmtId="0" fontId="25" fillId="0" borderId="4" xfId="0" applyFont="1" applyFill="1" applyBorder="1" applyAlignment="1">
      <alignment horizontal="left"/>
    </xf>
    <xf numFmtId="164" fontId="40" fillId="16" borderId="4" xfId="1" applyNumberFormat="1" applyFont="1" applyFill="1" applyBorder="1" applyAlignment="1">
      <alignment horizontal="center" vertical="center" wrapText="1"/>
    </xf>
    <xf numFmtId="164" fontId="40" fillId="3" borderId="4" xfId="1" applyNumberFormat="1" applyFont="1" applyFill="1" applyBorder="1" applyAlignment="1">
      <alignment horizontal="center" vertical="center" wrapText="1"/>
    </xf>
    <xf numFmtId="0" fontId="26" fillId="0" borderId="4" xfId="0" applyFont="1" applyFill="1" applyBorder="1" applyAlignment="1"/>
    <xf numFmtId="164" fontId="40" fillId="0" borderId="4" xfId="1" applyNumberFormat="1" applyFont="1" applyFill="1" applyBorder="1" applyAlignment="1">
      <alignment horizontal="right" vertical="center" wrapText="1"/>
    </xf>
    <xf numFmtId="164" fontId="40" fillId="3" borderId="4" xfId="1" applyNumberFormat="1" applyFont="1" applyFill="1" applyBorder="1" applyAlignment="1">
      <alignment horizontal="right" vertical="center" wrapText="1"/>
    </xf>
    <xf numFmtId="164" fontId="16" fillId="3" borderId="4" xfId="1" applyNumberFormat="1" applyFont="1" applyFill="1" applyBorder="1" applyAlignment="1">
      <alignment horizontal="right" vertical="center" wrapText="1"/>
    </xf>
    <xf numFmtId="164" fontId="40" fillId="16" borderId="4" xfId="1" applyNumberFormat="1" applyFont="1" applyFill="1" applyBorder="1" applyAlignment="1">
      <alignment horizontal="right" vertical="center" wrapText="1"/>
    </xf>
    <xf numFmtId="164" fontId="26" fillId="7" borderId="4" xfId="0" applyNumberFormat="1" applyFont="1" applyFill="1" applyBorder="1" applyAlignment="1"/>
    <xf numFmtId="0" fontId="16" fillId="3" borderId="4" xfId="3" applyFont="1" applyFill="1" applyBorder="1" applyAlignment="1">
      <alignment horizontal="left" vertical="center" wrapText="1"/>
    </xf>
    <xf numFmtId="164" fontId="16" fillId="3" borderId="4" xfId="1" applyNumberFormat="1" applyFont="1" applyFill="1" applyBorder="1" applyAlignment="1">
      <alignment horizontal="left" vertical="center" wrapText="1"/>
    </xf>
    <xf numFmtId="164" fontId="25" fillId="6" borderId="4" xfId="1" applyNumberFormat="1" applyFont="1" applyFill="1" applyBorder="1"/>
    <xf numFmtId="164" fontId="26" fillId="6" borderId="4" xfId="1" applyNumberFormat="1" applyFont="1" applyFill="1" applyBorder="1"/>
    <xf numFmtId="0" fontId="40" fillId="6" borderId="4" xfId="0" applyFont="1" applyFill="1" applyBorder="1" applyAlignment="1">
      <alignment horizontal="left"/>
    </xf>
    <xf numFmtId="0" fontId="25" fillId="0" borderId="4" xfId="0" applyFont="1" applyFill="1" applyBorder="1" applyAlignment="1">
      <alignment wrapText="1"/>
    </xf>
    <xf numFmtId="0" fontId="26" fillId="3" borderId="4" xfId="0" applyFont="1" applyFill="1" applyBorder="1" applyAlignment="1"/>
    <xf numFmtId="164" fontId="25" fillId="0" borderId="4" xfId="1" applyNumberFormat="1" applyFont="1" applyFill="1" applyBorder="1"/>
    <xf numFmtId="0" fontId="25" fillId="0" borderId="0" xfId="0" applyFont="1" applyAlignment="1"/>
    <xf numFmtId="164" fontId="25" fillId="0" borderId="0" xfId="1" applyNumberFormat="1" applyFont="1"/>
    <xf numFmtId="0" fontId="25" fillId="0" borderId="0" xfId="0" applyFont="1" applyAlignment="1">
      <alignment horizontal="left"/>
    </xf>
    <xf numFmtId="0" fontId="40" fillId="0" borderId="0" xfId="0" applyFont="1" applyAlignment="1">
      <alignment horizontal="left" vertical="center" wrapText="1"/>
    </xf>
    <xf numFmtId="164" fontId="17" fillId="19" borderId="4" xfId="1" applyNumberFormat="1" applyFont="1" applyFill="1" applyBorder="1" applyAlignment="1">
      <alignment horizontal="right"/>
    </xf>
    <xf numFmtId="0" fontId="17" fillId="19" borderId="4" xfId="0" applyFont="1" applyFill="1" applyBorder="1" applyAlignment="1">
      <alignment horizontal="left" vertical="center" wrapText="1"/>
    </xf>
    <xf numFmtId="164" fontId="3" fillId="3" borderId="2" xfId="1" applyNumberFormat="1" applyFont="1" applyFill="1" applyBorder="1" applyAlignment="1">
      <alignment horizontal="center" vertical="center" textRotation="90" wrapText="1"/>
    </xf>
    <xf numFmtId="164" fontId="3" fillId="3" borderId="3" xfId="1" applyNumberFormat="1" applyFont="1" applyFill="1" applyBorder="1" applyAlignment="1">
      <alignment horizontal="center" vertical="center" textRotation="90" wrapText="1"/>
    </xf>
    <xf numFmtId="164" fontId="4" fillId="0" borderId="2" xfId="1" applyNumberFormat="1" applyFont="1" applyFill="1" applyBorder="1" applyAlignment="1">
      <alignment horizontal="center" vertical="center" textRotation="90" wrapText="1"/>
    </xf>
    <xf numFmtId="164" fontId="4" fillId="0" borderId="3" xfId="1" applyNumberFormat="1" applyFont="1" applyFill="1" applyBorder="1" applyAlignment="1">
      <alignment horizontal="center" vertical="center" textRotation="90" wrapText="1"/>
    </xf>
    <xf numFmtId="0" fontId="12" fillId="0" borderId="5" xfId="0" applyFont="1" applyFill="1" applyBorder="1" applyAlignment="1">
      <alignment horizontal="center" wrapText="1"/>
    </xf>
    <xf numFmtId="0" fontId="12" fillId="0" borderId="7" xfId="0" applyFont="1" applyFill="1" applyBorder="1" applyAlignment="1">
      <alignment horizontal="center" wrapText="1"/>
    </xf>
    <xf numFmtId="0" fontId="12" fillId="0" borderId="1" xfId="0" applyFont="1" applyFill="1" applyBorder="1" applyAlignment="1">
      <alignment horizontal="center" wrapText="1"/>
    </xf>
    <xf numFmtId="0" fontId="4" fillId="0" borderId="4" xfId="0" applyFont="1" applyBorder="1" applyAlignment="1">
      <alignment horizontal="left" vertical="center"/>
    </xf>
    <xf numFmtId="164" fontId="4" fillId="0" borderId="4" xfId="1" applyNumberFormat="1" applyFont="1" applyFill="1" applyBorder="1" applyAlignment="1">
      <alignment horizontal="right" vertical="center"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0" fontId="12" fillId="0" borderId="1" xfId="0" applyFont="1" applyBorder="1" applyAlignment="1">
      <alignment horizontal="center" vertical="top"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164" fontId="3" fillId="0" borderId="4" xfId="1" applyNumberFormat="1" applyFont="1" applyFill="1" applyBorder="1" applyAlignment="1">
      <alignment horizontal="center" vertical="center" textRotation="90" wrapText="1"/>
    </xf>
    <xf numFmtId="0" fontId="4" fillId="0" borderId="4" xfId="0" applyFont="1" applyFill="1" applyBorder="1" applyAlignment="1">
      <alignment horizontal="left" vertical="center"/>
    </xf>
    <xf numFmtId="0" fontId="12" fillId="0" borderId="4" xfId="0" applyFont="1" applyBorder="1" applyAlignment="1">
      <alignment horizontal="center" vertical="center"/>
    </xf>
    <xf numFmtId="0" fontId="4" fillId="3" borderId="4" xfId="0" applyFont="1" applyFill="1" applyBorder="1" applyAlignment="1">
      <alignment horizontal="left" vertical="center"/>
    </xf>
    <xf numFmtId="0" fontId="16" fillId="0" borderId="6" xfId="0" applyFont="1" applyBorder="1" applyAlignment="1">
      <alignment horizontal="center" vertical="center" wrapText="1"/>
    </xf>
    <xf numFmtId="164" fontId="4" fillId="0" borderId="4" xfId="1" applyNumberFormat="1" applyFont="1" applyFill="1" applyBorder="1" applyAlignment="1">
      <alignment horizontal="center" vertical="center"/>
    </xf>
    <xf numFmtId="0" fontId="16" fillId="3" borderId="5" xfId="0" applyFont="1" applyFill="1" applyBorder="1" applyAlignment="1">
      <alignment horizontal="left" vertical="center"/>
    </xf>
    <xf numFmtId="0" fontId="16" fillId="3" borderId="1" xfId="0" applyFont="1" applyFill="1" applyBorder="1" applyAlignment="1">
      <alignment horizontal="left" vertical="center"/>
    </xf>
    <xf numFmtId="0" fontId="16" fillId="0" borderId="5" xfId="0" applyFont="1" applyBorder="1" applyAlignment="1">
      <alignment horizontal="left" vertical="center"/>
    </xf>
    <xf numFmtId="0" fontId="16" fillId="0" borderId="1" xfId="0" applyFont="1" applyBorder="1" applyAlignment="1">
      <alignment horizontal="left" vertical="center"/>
    </xf>
    <xf numFmtId="0" fontId="4" fillId="3" borderId="4" xfId="0" applyFont="1" applyFill="1" applyBorder="1" applyAlignment="1">
      <alignment horizontal="left" wrapText="1"/>
    </xf>
    <xf numFmtId="164" fontId="4" fillId="0" borderId="4" xfId="1" applyNumberFormat="1" applyFont="1" applyBorder="1" applyAlignment="1">
      <alignment horizontal="center" vertical="center" wrapText="1"/>
    </xf>
    <xf numFmtId="164" fontId="3" fillId="3" borderId="4" xfId="1" applyNumberFormat="1" applyFont="1" applyFill="1" applyBorder="1" applyAlignment="1">
      <alignment horizontal="center" vertical="center" textRotation="90" wrapText="1"/>
    </xf>
    <xf numFmtId="0" fontId="12" fillId="0" borderId="4" xfId="0" applyFont="1" applyFill="1" applyBorder="1" applyAlignment="1">
      <alignment horizontal="left" vertical="center" wrapText="1"/>
    </xf>
    <xf numFmtId="0" fontId="4" fillId="3" borderId="4" xfId="3" applyFont="1" applyFill="1" applyBorder="1" applyAlignment="1">
      <alignment horizontal="left" vertical="center" wrapText="1"/>
    </xf>
    <xf numFmtId="164" fontId="4" fillId="3" borderId="4" xfId="1" applyNumberFormat="1" applyFont="1" applyFill="1" applyBorder="1" applyAlignment="1">
      <alignment horizontal="center" vertical="center" wrapText="1"/>
    </xf>
    <xf numFmtId="164" fontId="3" fillId="0" borderId="2" xfId="1" applyNumberFormat="1" applyFont="1" applyFill="1" applyBorder="1" applyAlignment="1">
      <alignment horizontal="center" vertical="center" textRotation="90" wrapText="1"/>
    </xf>
    <xf numFmtId="164" fontId="3" fillId="0" borderId="3" xfId="1" applyNumberFormat="1" applyFont="1" applyFill="1" applyBorder="1" applyAlignment="1">
      <alignment horizontal="center" vertical="center" textRotation="90" wrapText="1"/>
    </xf>
    <xf numFmtId="0" fontId="31"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5" xfId="0" applyFont="1" applyBorder="1" applyAlignment="1">
      <alignment horizontal="center" wrapText="1"/>
    </xf>
    <xf numFmtId="0" fontId="12" fillId="0" borderId="1" xfId="0" applyFont="1" applyBorder="1" applyAlignment="1">
      <alignment horizontal="center" wrapText="1"/>
    </xf>
    <xf numFmtId="0" fontId="3" fillId="10" borderId="2" xfId="3" applyFont="1" applyFill="1" applyBorder="1" applyAlignment="1">
      <alignment horizontal="left" wrapText="1"/>
    </xf>
    <xf numFmtId="0" fontId="3" fillId="10" borderId="3" xfId="3" applyFont="1" applyFill="1" applyBorder="1" applyAlignment="1">
      <alignment horizontal="left" wrapText="1"/>
    </xf>
    <xf numFmtId="0" fontId="45" fillId="0" borderId="23" xfId="4" applyFont="1" applyBorder="1" applyAlignment="1">
      <alignment horizontal="left" vertical="center"/>
    </xf>
    <xf numFmtId="0" fontId="16" fillId="0" borderId="4" xfId="0" applyFont="1" applyBorder="1" applyAlignment="1">
      <alignment horizontal="center"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40" fillId="0" borderId="5"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4" xfId="0" applyFont="1" applyBorder="1" applyAlignment="1">
      <alignment horizontal="center" vertical="center" wrapText="1"/>
    </xf>
    <xf numFmtId="164" fontId="17" fillId="3" borderId="24" xfId="1" applyNumberFormat="1" applyFont="1" applyFill="1" applyBorder="1" applyAlignment="1">
      <alignment horizontal="center" vertical="center" textRotation="90" wrapText="1"/>
    </xf>
    <xf numFmtId="164" fontId="17" fillId="3" borderId="25" xfId="1" applyNumberFormat="1"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40" fillId="16" borderId="4" xfId="0" applyFont="1" applyFill="1" applyBorder="1" applyAlignment="1">
      <alignment horizontal="left" vertical="center"/>
    </xf>
    <xf numFmtId="0" fontId="40" fillId="16" borderId="4" xfId="0" applyFont="1" applyFill="1" applyBorder="1" applyAlignment="1">
      <alignment horizontal="left" vertical="top" wrapText="1"/>
    </xf>
    <xf numFmtId="0" fontId="40" fillId="16" borderId="4" xfId="0" applyFont="1" applyFill="1" applyBorder="1" applyAlignment="1">
      <alignment horizontal="center" wrapText="1"/>
    </xf>
    <xf numFmtId="0" fontId="42" fillId="16" borderId="4" xfId="0" applyFont="1" applyFill="1" applyBorder="1" applyAlignment="1">
      <alignment horizontal="left" vertical="top" wrapText="1"/>
    </xf>
    <xf numFmtId="0" fontId="40" fillId="16" borderId="4" xfId="0" applyFont="1" applyFill="1" applyBorder="1" applyAlignment="1">
      <alignment horizontal="center" vertical="center"/>
    </xf>
    <xf numFmtId="0" fontId="40" fillId="16" borderId="4" xfId="0" applyFont="1" applyFill="1" applyBorder="1" applyAlignment="1">
      <alignment horizontal="center"/>
    </xf>
    <xf numFmtId="0" fontId="40" fillId="0" borderId="4" xfId="0" applyFont="1" applyBorder="1" applyAlignment="1">
      <alignment horizontal="left" vertical="center"/>
    </xf>
    <xf numFmtId="164" fontId="17" fillId="3" borderId="4" xfId="1" applyNumberFormat="1" applyFont="1" applyFill="1" applyBorder="1" applyAlignment="1">
      <alignment horizontal="center" vertical="center" textRotation="90" wrapText="1"/>
    </xf>
    <xf numFmtId="0" fontId="40" fillId="16" borderId="4" xfId="0" applyFont="1" applyFill="1" applyBorder="1" applyAlignment="1">
      <alignment horizontal="left" vertical="center" wrapText="1"/>
    </xf>
    <xf numFmtId="0" fontId="40" fillId="3" borderId="4" xfId="0" applyFont="1" applyFill="1" applyBorder="1" applyAlignment="1">
      <alignment horizontal="left" vertical="top" wrapText="1"/>
    </xf>
    <xf numFmtId="0" fontId="43" fillId="0" borderId="4" xfId="0" applyFont="1" applyBorder="1"/>
    <xf numFmtId="0" fontId="0" fillId="0" borderId="4" xfId="0" applyBorder="1"/>
    <xf numFmtId="0" fontId="41" fillId="0" borderId="4" xfId="0" applyFont="1" applyBorder="1" applyAlignment="1">
      <alignment horizontal="center" wrapText="1"/>
    </xf>
  </cellXfs>
  <cellStyles count="6">
    <cellStyle name="Accent1" xfId="2" builtinId="29"/>
    <cellStyle name="Comma" xfId="1" builtinId="3"/>
    <cellStyle name="Normal" xfId="0" builtinId="0"/>
    <cellStyle name="Normal 12" xfId="5"/>
    <cellStyle name="Normal 2" xfId="4"/>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abSelected="1" workbookViewId="0">
      <selection activeCell="H6" sqref="H6"/>
    </sheetView>
  </sheetViews>
  <sheetFormatPr defaultRowHeight="15" x14ac:dyDescent="0.25"/>
  <cols>
    <col min="1" max="1" width="5" customWidth="1"/>
    <col min="2" max="2" width="34.28515625" customWidth="1"/>
    <col min="3" max="3" width="25.85546875" customWidth="1"/>
    <col min="4" max="4" width="30.5703125" customWidth="1"/>
    <col min="5" max="5" width="15.5703125" customWidth="1"/>
    <col min="6" max="6" width="17.7109375" customWidth="1"/>
    <col min="7" max="7" width="18.140625" customWidth="1"/>
    <col min="8" max="8" width="28.140625" customWidth="1"/>
  </cols>
  <sheetData>
    <row r="1" spans="1:8" ht="40.5" customHeight="1" x14ac:dyDescent="0.25">
      <c r="A1" s="409"/>
      <c r="B1" s="726" t="s">
        <v>0</v>
      </c>
      <c r="C1" s="726" t="s">
        <v>1</v>
      </c>
      <c r="D1" s="726" t="s">
        <v>2276</v>
      </c>
      <c r="E1" s="726"/>
      <c r="F1" s="726" t="s">
        <v>2277</v>
      </c>
      <c r="G1" s="726" t="s">
        <v>2278</v>
      </c>
      <c r="H1" s="726" t="s">
        <v>2279</v>
      </c>
    </row>
    <row r="2" spans="1:8" x14ac:dyDescent="0.25">
      <c r="A2" s="409">
        <v>1</v>
      </c>
      <c r="B2" s="415" t="s">
        <v>14</v>
      </c>
      <c r="C2" s="415" t="s">
        <v>85</v>
      </c>
      <c r="D2" s="415" t="s">
        <v>115</v>
      </c>
      <c r="E2" s="415"/>
      <c r="F2" s="415">
        <v>6493</v>
      </c>
      <c r="G2" s="724"/>
      <c r="H2" s="724"/>
    </row>
    <row r="3" spans="1:8" x14ac:dyDescent="0.25">
      <c r="A3" s="409">
        <v>2</v>
      </c>
      <c r="B3" s="415" t="s">
        <v>14</v>
      </c>
      <c r="C3" s="415" t="s">
        <v>85</v>
      </c>
      <c r="D3" s="415" t="s">
        <v>116</v>
      </c>
      <c r="E3" s="415" t="s">
        <v>116</v>
      </c>
      <c r="F3" s="415">
        <v>3483</v>
      </c>
      <c r="G3" s="724"/>
      <c r="H3" s="724"/>
    </row>
    <row r="4" spans="1:8" x14ac:dyDescent="0.25">
      <c r="A4" s="409">
        <v>3</v>
      </c>
      <c r="B4" s="415" t="s">
        <v>14</v>
      </c>
      <c r="C4" s="415" t="s">
        <v>85</v>
      </c>
      <c r="D4" s="415" t="s">
        <v>121</v>
      </c>
      <c r="E4" s="415"/>
      <c r="F4" s="415">
        <v>4110</v>
      </c>
      <c r="G4" s="724"/>
      <c r="H4" s="724"/>
    </row>
    <row r="5" spans="1:8" x14ac:dyDescent="0.25">
      <c r="A5" s="409">
        <v>4</v>
      </c>
      <c r="B5" s="415" t="s">
        <v>14</v>
      </c>
      <c r="C5" s="415" t="s">
        <v>85</v>
      </c>
      <c r="D5" s="415" t="s">
        <v>124</v>
      </c>
      <c r="E5" s="415"/>
      <c r="F5" s="415">
        <v>3182</v>
      </c>
      <c r="G5" s="724"/>
      <c r="H5" s="724"/>
    </row>
    <row r="6" spans="1:8" ht="26.25" x14ac:dyDescent="0.25">
      <c r="A6" s="409">
        <v>5</v>
      </c>
      <c r="B6" s="415" t="s">
        <v>14</v>
      </c>
      <c r="C6" s="415" t="s">
        <v>85</v>
      </c>
      <c r="D6" s="415" t="s">
        <v>85</v>
      </c>
      <c r="E6" s="416" t="s">
        <v>131</v>
      </c>
      <c r="F6" s="415">
        <v>3883</v>
      </c>
      <c r="G6" s="724"/>
      <c r="H6" s="724"/>
    </row>
    <row r="7" spans="1:8" x14ac:dyDescent="0.25">
      <c r="A7" s="409">
        <v>6</v>
      </c>
      <c r="B7" s="415" t="s">
        <v>14</v>
      </c>
      <c r="C7" s="415" t="s">
        <v>85</v>
      </c>
      <c r="D7" s="415" t="s">
        <v>148</v>
      </c>
      <c r="E7" s="415"/>
      <c r="F7" s="415">
        <v>4162</v>
      </c>
      <c r="G7" s="724"/>
      <c r="H7" s="724"/>
    </row>
    <row r="8" spans="1:8" x14ac:dyDescent="0.25">
      <c r="A8" s="409">
        <v>7</v>
      </c>
      <c r="B8" s="415" t="s">
        <v>14</v>
      </c>
      <c r="C8" s="415" t="s">
        <v>155</v>
      </c>
      <c r="D8" s="415" t="s">
        <v>218</v>
      </c>
      <c r="E8" s="415"/>
      <c r="F8" s="415">
        <v>3208</v>
      </c>
      <c r="G8" s="724"/>
      <c r="H8" s="724"/>
    </row>
    <row r="9" spans="1:8" x14ac:dyDescent="0.25">
      <c r="A9" s="409">
        <v>8</v>
      </c>
      <c r="B9" s="415" t="s">
        <v>14</v>
      </c>
      <c r="C9" s="415" t="s">
        <v>228</v>
      </c>
      <c r="D9" s="415" t="s">
        <v>236</v>
      </c>
      <c r="E9" s="415"/>
      <c r="F9" s="415">
        <v>5200</v>
      </c>
      <c r="G9" s="724"/>
      <c r="H9" s="724"/>
    </row>
    <row r="10" spans="1:8" x14ac:dyDescent="0.25">
      <c r="A10" s="409">
        <v>9</v>
      </c>
      <c r="B10" s="415" t="s">
        <v>14</v>
      </c>
      <c r="C10" s="415" t="s">
        <v>228</v>
      </c>
      <c r="D10" s="415" t="s">
        <v>242</v>
      </c>
      <c r="E10" s="415"/>
      <c r="F10" s="415">
        <v>6813</v>
      </c>
      <c r="G10" s="724"/>
      <c r="H10" s="724"/>
    </row>
    <row r="11" spans="1:8" x14ac:dyDescent="0.25">
      <c r="A11" s="409">
        <v>10</v>
      </c>
      <c r="B11" s="415" t="s">
        <v>14</v>
      </c>
      <c r="C11" s="415" t="s">
        <v>228</v>
      </c>
      <c r="D11" s="415" t="s">
        <v>245</v>
      </c>
      <c r="E11" s="415" t="s">
        <v>246</v>
      </c>
      <c r="F11" s="415">
        <v>3115</v>
      </c>
      <c r="G11" s="724"/>
      <c r="H11" s="724"/>
    </row>
    <row r="12" spans="1:8" x14ac:dyDescent="0.25">
      <c r="A12" s="409">
        <v>11</v>
      </c>
      <c r="B12" s="415" t="s">
        <v>14</v>
      </c>
      <c r="C12" s="415" t="s">
        <v>228</v>
      </c>
      <c r="D12" s="415" t="s">
        <v>245</v>
      </c>
      <c r="E12" s="415"/>
      <c r="F12" s="415">
        <v>5958</v>
      </c>
      <c r="G12" s="724"/>
      <c r="H12" s="724"/>
    </row>
    <row r="13" spans="1:8" x14ac:dyDescent="0.25">
      <c r="A13" s="409">
        <v>12</v>
      </c>
      <c r="B13" s="415" t="s">
        <v>14</v>
      </c>
      <c r="C13" s="415" t="s">
        <v>228</v>
      </c>
      <c r="D13" s="415" t="s">
        <v>253</v>
      </c>
      <c r="E13" s="415"/>
      <c r="F13" s="415">
        <v>3461</v>
      </c>
      <c r="G13" s="724"/>
      <c r="H13" s="724"/>
    </row>
    <row r="14" spans="1:8" x14ac:dyDescent="0.25">
      <c r="A14" s="409">
        <v>13</v>
      </c>
      <c r="B14" s="415" t="s">
        <v>14</v>
      </c>
      <c r="C14" s="415" t="s">
        <v>228</v>
      </c>
      <c r="D14" s="415" t="s">
        <v>265</v>
      </c>
      <c r="E14" s="415"/>
      <c r="F14" s="415">
        <v>3087</v>
      </c>
      <c r="G14" s="724"/>
      <c r="H14" s="724"/>
    </row>
    <row r="15" spans="1:8" x14ac:dyDescent="0.25">
      <c r="A15" s="409">
        <v>14</v>
      </c>
      <c r="B15" s="415" t="s">
        <v>14</v>
      </c>
      <c r="C15" s="415" t="s">
        <v>228</v>
      </c>
      <c r="D15" s="415" t="s">
        <v>289</v>
      </c>
      <c r="E15" s="415"/>
      <c r="F15" s="415">
        <v>3210</v>
      </c>
      <c r="G15" s="724"/>
      <c r="H15" s="724"/>
    </row>
    <row r="16" spans="1:8" x14ac:dyDescent="0.25">
      <c r="A16" s="409">
        <v>15</v>
      </c>
      <c r="B16" s="415" t="s">
        <v>14</v>
      </c>
      <c r="C16" s="415" t="s">
        <v>302</v>
      </c>
      <c r="D16" s="415" t="s">
        <v>315</v>
      </c>
      <c r="E16" s="415"/>
      <c r="F16" s="415">
        <v>4147</v>
      </c>
      <c r="G16" s="724"/>
      <c r="H16" s="724"/>
    </row>
    <row r="17" spans="1:8" x14ac:dyDescent="0.25">
      <c r="A17" s="409">
        <v>16</v>
      </c>
      <c r="B17" s="415" t="s">
        <v>14</v>
      </c>
      <c r="C17" s="415" t="s">
        <v>302</v>
      </c>
      <c r="D17" s="415" t="s">
        <v>329</v>
      </c>
      <c r="E17" s="415"/>
      <c r="F17" s="415">
        <v>3205</v>
      </c>
      <c r="G17" s="724"/>
      <c r="H17" s="724"/>
    </row>
    <row r="18" spans="1:8" x14ac:dyDescent="0.25">
      <c r="A18" s="409">
        <v>1</v>
      </c>
      <c r="B18" s="413" t="s">
        <v>644</v>
      </c>
      <c r="C18" s="413" t="s">
        <v>1114</v>
      </c>
      <c r="D18" s="413" t="s">
        <v>1141</v>
      </c>
      <c r="E18" s="413"/>
      <c r="F18" s="414">
        <v>3440</v>
      </c>
      <c r="G18" s="725"/>
      <c r="H18" s="725"/>
    </row>
    <row r="19" spans="1:8" x14ac:dyDescent="0.25">
      <c r="A19" s="410">
        <v>2</v>
      </c>
      <c r="B19" s="413" t="s">
        <v>644</v>
      </c>
      <c r="C19" s="413" t="s">
        <v>1114</v>
      </c>
      <c r="D19" s="413" t="s">
        <v>1140</v>
      </c>
      <c r="E19" s="413"/>
      <c r="F19" s="414">
        <v>3994</v>
      </c>
      <c r="G19" s="725"/>
      <c r="H19" s="725"/>
    </row>
    <row r="20" spans="1:8" x14ac:dyDescent="0.25">
      <c r="A20" s="410">
        <v>3</v>
      </c>
      <c r="B20" s="413" t="s">
        <v>644</v>
      </c>
      <c r="C20" s="413" t="s">
        <v>920</v>
      </c>
      <c r="D20" s="413" t="s">
        <v>510</v>
      </c>
      <c r="E20" s="413"/>
      <c r="F20" s="414">
        <v>3672</v>
      </c>
      <c r="G20" s="725"/>
      <c r="H20" s="725"/>
    </row>
    <row r="21" spans="1:8" x14ac:dyDescent="0.25">
      <c r="A21" s="410">
        <v>4</v>
      </c>
      <c r="B21" s="413" t="s">
        <v>644</v>
      </c>
      <c r="C21" s="413" t="s">
        <v>920</v>
      </c>
      <c r="D21" s="413" t="s">
        <v>1039</v>
      </c>
      <c r="E21" s="413"/>
      <c r="F21" s="414">
        <v>3359</v>
      </c>
      <c r="G21" s="725"/>
      <c r="H21" s="725"/>
    </row>
    <row r="22" spans="1:8" x14ac:dyDescent="0.25">
      <c r="A22" s="410">
        <v>5</v>
      </c>
      <c r="B22" s="413" t="s">
        <v>644</v>
      </c>
      <c r="C22" s="413" t="s">
        <v>949</v>
      </c>
      <c r="D22" s="413" t="s">
        <v>985</v>
      </c>
      <c r="E22" s="413"/>
      <c r="F22" s="414">
        <v>3798</v>
      </c>
      <c r="G22" s="725"/>
      <c r="H22" s="725"/>
    </row>
    <row r="23" spans="1:8" x14ac:dyDescent="0.25">
      <c r="A23" s="410">
        <v>6</v>
      </c>
      <c r="B23" s="413" t="s">
        <v>644</v>
      </c>
      <c r="C23" s="413" t="s">
        <v>949</v>
      </c>
      <c r="D23" s="413" t="s">
        <v>223</v>
      </c>
      <c r="E23" s="413"/>
      <c r="F23" s="414">
        <v>3453</v>
      </c>
      <c r="G23" s="725"/>
      <c r="H23" s="725"/>
    </row>
    <row r="24" spans="1:8" x14ac:dyDescent="0.25">
      <c r="A24" s="410">
        <v>7</v>
      </c>
      <c r="B24" s="413" t="s">
        <v>644</v>
      </c>
      <c r="C24" s="413" t="s">
        <v>845</v>
      </c>
      <c r="D24" s="413" t="s">
        <v>851</v>
      </c>
      <c r="E24" s="413"/>
      <c r="F24" s="414">
        <v>3357</v>
      </c>
      <c r="G24" s="725"/>
      <c r="H24" s="725"/>
    </row>
    <row r="25" spans="1:8" x14ac:dyDescent="0.25">
      <c r="A25" s="410">
        <v>8</v>
      </c>
      <c r="B25" s="413" t="s">
        <v>644</v>
      </c>
      <c r="C25" s="413" t="s">
        <v>845</v>
      </c>
      <c r="D25" s="413" t="s">
        <v>845</v>
      </c>
      <c r="E25" s="413"/>
      <c r="F25" s="414">
        <v>3568</v>
      </c>
      <c r="G25" s="725"/>
      <c r="H25" s="725"/>
    </row>
    <row r="26" spans="1:8" x14ac:dyDescent="0.25">
      <c r="A26" s="410">
        <v>9</v>
      </c>
      <c r="B26" s="413" t="s">
        <v>644</v>
      </c>
      <c r="C26" s="413" t="s">
        <v>781</v>
      </c>
      <c r="D26" s="413" t="s">
        <v>829</v>
      </c>
      <c r="E26" s="413"/>
      <c r="F26" s="414">
        <v>3049</v>
      </c>
      <c r="G26" s="725"/>
      <c r="H26" s="725"/>
    </row>
    <row r="27" spans="1:8" x14ac:dyDescent="0.25">
      <c r="A27" s="410">
        <v>10</v>
      </c>
      <c r="B27" s="413" t="s">
        <v>644</v>
      </c>
      <c r="C27" s="413" t="s">
        <v>781</v>
      </c>
      <c r="D27" s="413" t="s">
        <v>813</v>
      </c>
      <c r="E27" s="413"/>
      <c r="F27" s="414">
        <v>3402</v>
      </c>
      <c r="G27" s="725"/>
      <c r="H27" s="725"/>
    </row>
    <row r="28" spans="1:8" x14ac:dyDescent="0.25">
      <c r="A28" s="410">
        <v>1</v>
      </c>
      <c r="B28" s="411" t="s">
        <v>399</v>
      </c>
      <c r="C28" s="411" t="s">
        <v>575</v>
      </c>
      <c r="D28" s="411" t="s">
        <v>597</v>
      </c>
      <c r="E28" s="411"/>
      <c r="F28" s="412">
        <v>3250</v>
      </c>
      <c r="G28" s="725"/>
      <c r="H28" s="725"/>
    </row>
    <row r="29" spans="1:8" x14ac:dyDescent="0.25">
      <c r="A29" s="410">
        <v>2</v>
      </c>
      <c r="B29" s="411" t="s">
        <v>399</v>
      </c>
      <c r="C29" s="411" t="s">
        <v>490</v>
      </c>
      <c r="D29" s="411" t="s">
        <v>570</v>
      </c>
      <c r="E29" s="411"/>
      <c r="F29" s="412">
        <v>2898</v>
      </c>
      <c r="G29" s="725"/>
      <c r="H29" s="725"/>
    </row>
    <row r="30" spans="1:8" x14ac:dyDescent="0.25">
      <c r="A30" s="410">
        <v>3</v>
      </c>
      <c r="B30" s="411" t="s">
        <v>399</v>
      </c>
      <c r="C30" s="411" t="s">
        <v>490</v>
      </c>
      <c r="D30" s="411" t="s">
        <v>535</v>
      </c>
      <c r="E30" s="411"/>
      <c r="F30" s="412">
        <v>2982</v>
      </c>
      <c r="G30" s="725"/>
      <c r="H30" s="725"/>
    </row>
    <row r="31" spans="1:8" x14ac:dyDescent="0.25">
      <c r="A31" s="410">
        <v>4</v>
      </c>
      <c r="B31" s="411" t="s">
        <v>399</v>
      </c>
      <c r="C31" s="411" t="s">
        <v>490</v>
      </c>
      <c r="D31" s="411" t="s">
        <v>519</v>
      </c>
      <c r="E31" s="411"/>
      <c r="F31" s="412">
        <v>4448</v>
      </c>
      <c r="G31" s="725"/>
      <c r="H31" s="725"/>
    </row>
    <row r="32" spans="1:8" x14ac:dyDescent="0.25">
      <c r="A32" s="410">
        <v>5</v>
      </c>
      <c r="B32" s="411" t="s">
        <v>399</v>
      </c>
      <c r="C32" s="411" t="s">
        <v>490</v>
      </c>
      <c r="D32" s="411" t="s">
        <v>512</v>
      </c>
      <c r="E32" s="411"/>
      <c r="F32" s="412">
        <v>3824</v>
      </c>
      <c r="G32" s="725"/>
      <c r="H32" s="725"/>
    </row>
    <row r="33" spans="1:8" x14ac:dyDescent="0.25">
      <c r="A33" s="410">
        <v>1</v>
      </c>
      <c r="B33" s="258" t="s">
        <v>1269</v>
      </c>
      <c r="C33" s="258" t="s">
        <v>1271</v>
      </c>
      <c r="D33" s="258" t="s">
        <v>1277</v>
      </c>
      <c r="E33" s="258"/>
      <c r="F33" s="26">
        <v>3351</v>
      </c>
      <c r="G33" s="725"/>
      <c r="H33" s="725"/>
    </row>
    <row r="34" spans="1:8" x14ac:dyDescent="0.25">
      <c r="A34" s="410">
        <v>2</v>
      </c>
      <c r="B34" s="258" t="s">
        <v>1269</v>
      </c>
      <c r="C34" s="258" t="s">
        <v>1271</v>
      </c>
      <c r="D34" s="258" t="s">
        <v>1295</v>
      </c>
      <c r="E34" s="258"/>
      <c r="F34" s="267">
        <v>5626</v>
      </c>
      <c r="G34" s="725"/>
      <c r="H34" s="725"/>
    </row>
    <row r="35" spans="1:8" x14ac:dyDescent="0.25">
      <c r="A35" s="410">
        <v>3</v>
      </c>
      <c r="B35" s="258" t="s">
        <v>1269</v>
      </c>
      <c r="C35" s="258" t="s">
        <v>1389</v>
      </c>
      <c r="D35" s="258" t="s">
        <v>1390</v>
      </c>
      <c r="E35" s="258"/>
      <c r="F35" s="26">
        <v>8024</v>
      </c>
      <c r="G35" s="725"/>
      <c r="H35" s="725"/>
    </row>
    <row r="36" spans="1:8" x14ac:dyDescent="0.25">
      <c r="A36" s="410">
        <v>4</v>
      </c>
      <c r="B36" s="258" t="s">
        <v>1269</v>
      </c>
      <c r="C36" s="258" t="s">
        <v>1389</v>
      </c>
      <c r="D36" s="258" t="s">
        <v>1402</v>
      </c>
      <c r="E36" s="258"/>
      <c r="F36" s="26">
        <v>3738</v>
      </c>
      <c r="G36" s="725"/>
      <c r="H36" s="725"/>
    </row>
    <row r="37" spans="1:8" x14ac:dyDescent="0.25">
      <c r="A37" s="410">
        <v>5</v>
      </c>
      <c r="B37" s="258" t="s">
        <v>1269</v>
      </c>
      <c r="C37" s="258" t="s">
        <v>1389</v>
      </c>
      <c r="D37" s="258" t="s">
        <v>1407</v>
      </c>
      <c r="E37" s="258"/>
      <c r="F37" s="26">
        <v>4508</v>
      </c>
      <c r="G37" s="725"/>
      <c r="H37" s="725"/>
    </row>
    <row r="38" spans="1:8" x14ac:dyDescent="0.25">
      <c r="A38" s="410">
        <v>6</v>
      </c>
      <c r="B38" s="258" t="s">
        <v>1269</v>
      </c>
      <c r="C38" s="258" t="s">
        <v>1389</v>
      </c>
      <c r="D38" s="258" t="s">
        <v>1413</v>
      </c>
      <c r="E38" s="258"/>
      <c r="F38" s="26">
        <v>3873</v>
      </c>
      <c r="G38" s="725"/>
      <c r="H38" s="725"/>
    </row>
    <row r="39" spans="1:8" x14ac:dyDescent="0.25">
      <c r="A39" s="410">
        <v>7</v>
      </c>
      <c r="B39" s="258" t="s">
        <v>1269</v>
      </c>
      <c r="C39" s="258" t="s">
        <v>1389</v>
      </c>
      <c r="D39" s="258" t="s">
        <v>1423</v>
      </c>
      <c r="E39" s="258"/>
      <c r="F39" s="26">
        <v>3922</v>
      </c>
      <c r="G39" s="725"/>
      <c r="H39" s="725"/>
    </row>
    <row r="40" spans="1:8" x14ac:dyDescent="0.25">
      <c r="A40" s="410">
        <v>8</v>
      </c>
      <c r="B40" s="258" t="s">
        <v>1269</v>
      </c>
      <c r="C40" s="258" t="s">
        <v>1431</v>
      </c>
      <c r="D40" s="258" t="s">
        <v>1432</v>
      </c>
      <c r="E40" s="258"/>
      <c r="F40" s="26">
        <v>5940</v>
      </c>
      <c r="G40" s="725"/>
      <c r="H40" s="725"/>
    </row>
    <row r="41" spans="1:8" x14ac:dyDescent="0.25">
      <c r="A41" s="410">
        <v>9</v>
      </c>
      <c r="B41" s="258" t="s">
        <v>1269</v>
      </c>
      <c r="C41" s="258" t="s">
        <v>1455</v>
      </c>
      <c r="D41" s="258" t="s">
        <v>1472</v>
      </c>
      <c r="E41" s="258"/>
      <c r="F41" s="26">
        <v>3962</v>
      </c>
      <c r="G41" s="725"/>
      <c r="H41" s="725"/>
    </row>
    <row r="42" spans="1:8" x14ac:dyDescent="0.25">
      <c r="A42" s="410">
        <v>10</v>
      </c>
      <c r="B42" s="258" t="s">
        <v>1269</v>
      </c>
      <c r="C42" s="258" t="s">
        <v>1455</v>
      </c>
      <c r="D42" s="258" t="s">
        <v>1476</v>
      </c>
      <c r="E42" s="258"/>
      <c r="F42" s="26">
        <v>3735</v>
      </c>
      <c r="G42" s="725"/>
      <c r="H42" s="725"/>
    </row>
    <row r="43" spans="1:8" x14ac:dyDescent="0.25">
      <c r="A43" s="410">
        <v>11</v>
      </c>
      <c r="B43" s="258" t="s">
        <v>1269</v>
      </c>
      <c r="C43" s="258" t="s">
        <v>1455</v>
      </c>
      <c r="D43" s="258" t="s">
        <v>1488</v>
      </c>
      <c r="E43" s="258"/>
      <c r="F43" s="26">
        <v>4891</v>
      </c>
      <c r="G43" s="725"/>
      <c r="H43" s="725"/>
    </row>
    <row r="44" spans="1:8" x14ac:dyDescent="0.25">
      <c r="A44" s="410">
        <v>12</v>
      </c>
      <c r="B44" s="258" t="s">
        <v>1269</v>
      </c>
      <c r="C44" s="258" t="s">
        <v>1491</v>
      </c>
      <c r="D44" s="258" t="s">
        <v>1499</v>
      </c>
      <c r="E44" s="258"/>
      <c r="F44" s="26">
        <v>4651</v>
      </c>
      <c r="G44" s="725"/>
      <c r="H44" s="725"/>
    </row>
    <row r="45" spans="1:8" x14ac:dyDescent="0.25">
      <c r="A45" s="410">
        <v>13</v>
      </c>
      <c r="B45" s="258" t="s">
        <v>1269</v>
      </c>
      <c r="C45" s="258" t="s">
        <v>1491</v>
      </c>
      <c r="D45" s="258" t="s">
        <v>1513</v>
      </c>
      <c r="E45" s="258" t="s">
        <v>1514</v>
      </c>
      <c r="F45" s="26">
        <v>10764</v>
      </c>
      <c r="G45" s="725"/>
      <c r="H45" s="725"/>
    </row>
    <row r="46" spans="1:8" x14ac:dyDescent="0.25">
      <c r="A46" s="410">
        <v>14</v>
      </c>
      <c r="B46" s="258" t="s">
        <v>1269</v>
      </c>
      <c r="C46" s="258" t="s">
        <v>1491</v>
      </c>
      <c r="D46" s="258" t="s">
        <v>1531</v>
      </c>
      <c r="E46" s="258"/>
      <c r="F46" s="26">
        <v>3059</v>
      </c>
      <c r="G46" s="725"/>
      <c r="H46" s="725"/>
    </row>
    <row r="47" spans="1:8" x14ac:dyDescent="0.25">
      <c r="A47" s="410">
        <v>15</v>
      </c>
      <c r="B47" s="258" t="s">
        <v>1269</v>
      </c>
      <c r="C47" s="258" t="s">
        <v>1572</v>
      </c>
      <c r="D47" s="258" t="s">
        <v>1573</v>
      </c>
      <c r="E47" s="258"/>
      <c r="F47" s="26">
        <v>10871</v>
      </c>
      <c r="G47" s="725"/>
      <c r="H47" s="725"/>
    </row>
    <row r="48" spans="1:8" x14ac:dyDescent="0.25">
      <c r="A48" s="410">
        <v>16</v>
      </c>
      <c r="B48" s="258" t="s">
        <v>1269</v>
      </c>
      <c r="C48" s="258" t="s">
        <v>1572</v>
      </c>
      <c r="D48" s="258" t="s">
        <v>1599</v>
      </c>
      <c r="E48" s="258"/>
      <c r="F48" s="26">
        <v>3266</v>
      </c>
      <c r="G48" s="725"/>
      <c r="H48" s="725"/>
    </row>
    <row r="49" spans="1:8" x14ac:dyDescent="0.25">
      <c r="A49" s="410">
        <v>17</v>
      </c>
      <c r="B49" s="258" t="s">
        <v>1269</v>
      </c>
      <c r="C49" s="258" t="s">
        <v>1572</v>
      </c>
      <c r="D49" s="258" t="s">
        <v>1608</v>
      </c>
      <c r="E49" s="258"/>
      <c r="F49" s="26">
        <v>4445</v>
      </c>
      <c r="G49" s="725"/>
      <c r="H49" s="725"/>
    </row>
    <row r="50" spans="1:8" x14ac:dyDescent="0.25">
      <c r="A50" s="410">
        <v>18</v>
      </c>
      <c r="B50" s="258" t="s">
        <v>1269</v>
      </c>
      <c r="C50" s="258" t="s">
        <v>1572</v>
      </c>
      <c r="D50" s="258" t="s">
        <v>1610</v>
      </c>
      <c r="E50" s="258"/>
      <c r="F50" s="26">
        <v>4607</v>
      </c>
      <c r="G50" s="725"/>
      <c r="H50" s="725"/>
    </row>
    <row r="51" spans="1:8" x14ac:dyDescent="0.25">
      <c r="A51" s="410">
        <v>19</v>
      </c>
      <c r="B51" s="258" t="s">
        <v>1269</v>
      </c>
      <c r="C51" s="258" t="s">
        <v>1572</v>
      </c>
      <c r="D51" s="258" t="s">
        <v>1615</v>
      </c>
      <c r="E51" s="258"/>
      <c r="F51" s="26">
        <v>5980</v>
      </c>
      <c r="G51" s="725"/>
      <c r="H51" s="725"/>
    </row>
    <row r="52" spans="1:8" x14ac:dyDescent="0.25">
      <c r="A52" s="410">
        <v>20</v>
      </c>
      <c r="B52" s="258" t="s">
        <v>1269</v>
      </c>
      <c r="C52" s="258" t="s">
        <v>1572</v>
      </c>
      <c r="D52" s="258" t="s">
        <v>1621</v>
      </c>
      <c r="E52" s="258"/>
      <c r="F52" s="26">
        <v>3359</v>
      </c>
      <c r="G52" s="725"/>
      <c r="H52" s="725"/>
    </row>
    <row r="53" spans="1:8" x14ac:dyDescent="0.25">
      <c r="A53" s="410">
        <v>21</v>
      </c>
      <c r="B53" s="258" t="s">
        <v>1269</v>
      </c>
      <c r="C53" s="258" t="s">
        <v>1639</v>
      </c>
      <c r="D53" s="258" t="s">
        <v>1641</v>
      </c>
      <c r="E53" s="258"/>
      <c r="F53" s="26">
        <v>4815</v>
      </c>
      <c r="G53" s="725"/>
      <c r="H53" s="725"/>
    </row>
    <row r="54" spans="1:8" x14ac:dyDescent="0.25">
      <c r="A54" s="410">
        <v>22</v>
      </c>
      <c r="B54" s="258" t="s">
        <v>1269</v>
      </c>
      <c r="C54" s="258" t="s">
        <v>1639</v>
      </c>
      <c r="D54" s="258" t="s">
        <v>1511</v>
      </c>
      <c r="E54" s="258"/>
      <c r="F54" s="26">
        <v>3145</v>
      </c>
      <c r="G54" s="725"/>
      <c r="H54" s="725"/>
    </row>
    <row r="55" spans="1:8" ht="24.75" customHeight="1" x14ac:dyDescent="0.25">
      <c r="A55" s="410">
        <v>23</v>
      </c>
      <c r="B55" s="258" t="s">
        <v>1269</v>
      </c>
      <c r="C55" s="258" t="s">
        <v>1664</v>
      </c>
      <c r="D55" s="258" t="s">
        <v>269</v>
      </c>
      <c r="E55" s="258"/>
      <c r="F55" s="26">
        <v>4980</v>
      </c>
      <c r="G55" s="725"/>
      <c r="H55" s="725"/>
    </row>
    <row r="56" spans="1:8" x14ac:dyDescent="0.25">
      <c r="A56" s="410">
        <v>24</v>
      </c>
      <c r="B56" s="258" t="s">
        <v>1269</v>
      </c>
      <c r="C56" s="258" t="s">
        <v>1664</v>
      </c>
      <c r="D56" s="258" t="s">
        <v>1678</v>
      </c>
      <c r="E56" s="258"/>
      <c r="F56" s="26">
        <v>3927</v>
      </c>
      <c r="G56" s="725"/>
      <c r="H56" s="725"/>
    </row>
    <row r="57" spans="1:8" x14ac:dyDescent="0.25">
      <c r="A57" s="410">
        <v>25</v>
      </c>
      <c r="B57" s="258" t="s">
        <v>1269</v>
      </c>
      <c r="C57" s="258" t="s">
        <v>1664</v>
      </c>
      <c r="D57" s="32" t="s">
        <v>1679</v>
      </c>
      <c r="E57" s="258"/>
      <c r="F57" s="26">
        <v>7391</v>
      </c>
      <c r="G57" s="725"/>
      <c r="H57" s="725"/>
    </row>
    <row r="58" spans="1:8" x14ac:dyDescent="0.25">
      <c r="A58" s="410">
        <v>1</v>
      </c>
      <c r="B58" s="419" t="s">
        <v>1690</v>
      </c>
      <c r="C58" s="419" t="s">
        <v>2143</v>
      </c>
      <c r="D58" s="419" t="s">
        <v>2185</v>
      </c>
      <c r="E58" s="419"/>
      <c r="F58" s="420">
        <v>5548</v>
      </c>
      <c r="G58" s="725"/>
      <c r="H58" s="725"/>
    </row>
    <row r="59" spans="1:8" x14ac:dyDescent="0.25">
      <c r="A59" s="410">
        <v>2</v>
      </c>
      <c r="B59" s="419" t="s">
        <v>1690</v>
      </c>
      <c r="C59" s="419" t="s">
        <v>2143</v>
      </c>
      <c r="D59" s="419" t="s">
        <v>2195</v>
      </c>
      <c r="E59" s="419"/>
      <c r="F59" s="420">
        <v>7735</v>
      </c>
      <c r="G59" s="725"/>
      <c r="H59" s="725"/>
    </row>
    <row r="60" spans="1:8" x14ac:dyDescent="0.25">
      <c r="A60" s="410">
        <v>3</v>
      </c>
      <c r="B60" s="419" t="s">
        <v>1690</v>
      </c>
      <c r="C60" s="419" t="s">
        <v>2143</v>
      </c>
      <c r="D60" s="419" t="s">
        <v>2207</v>
      </c>
      <c r="E60" s="419"/>
      <c r="F60" s="420">
        <v>4568</v>
      </c>
      <c r="G60" s="725"/>
      <c r="H60" s="725"/>
    </row>
    <row r="61" spans="1:8" x14ac:dyDescent="0.25">
      <c r="A61" s="410">
        <v>4</v>
      </c>
      <c r="B61" s="419" t="s">
        <v>1690</v>
      </c>
      <c r="C61" s="419" t="s">
        <v>2143</v>
      </c>
      <c r="D61" s="419" t="s">
        <v>2213</v>
      </c>
      <c r="E61" s="419"/>
      <c r="F61" s="420">
        <v>3078</v>
      </c>
      <c r="G61" s="725"/>
      <c r="H61" s="725"/>
    </row>
    <row r="62" spans="1:8" x14ac:dyDescent="0.25">
      <c r="A62" s="410">
        <v>5</v>
      </c>
      <c r="B62" s="419" t="s">
        <v>1690</v>
      </c>
      <c r="C62" s="419" t="s">
        <v>2143</v>
      </c>
      <c r="D62" s="419" t="s">
        <v>2219</v>
      </c>
      <c r="E62" s="419"/>
      <c r="F62" s="420">
        <v>9350</v>
      </c>
      <c r="G62" s="725"/>
      <c r="H62" s="725"/>
    </row>
    <row r="63" spans="1:8" x14ac:dyDescent="0.25">
      <c r="A63" s="410">
        <v>6</v>
      </c>
      <c r="B63" s="419" t="s">
        <v>1690</v>
      </c>
      <c r="C63" s="419" t="s">
        <v>2143</v>
      </c>
      <c r="D63" s="419" t="s">
        <v>2224</v>
      </c>
      <c r="E63" s="419"/>
      <c r="F63" s="420">
        <v>6204</v>
      </c>
      <c r="G63" s="725"/>
      <c r="H63" s="725"/>
    </row>
    <row r="64" spans="1:8" x14ac:dyDescent="0.25">
      <c r="A64" s="410">
        <v>7</v>
      </c>
      <c r="B64" s="421" t="s">
        <v>1690</v>
      </c>
      <c r="C64" s="421" t="s">
        <v>2229</v>
      </c>
      <c r="D64" s="422"/>
      <c r="E64" s="421"/>
      <c r="F64" s="420">
        <v>3795</v>
      </c>
      <c r="G64" s="725"/>
      <c r="H64" s="725"/>
    </row>
    <row r="65" spans="1:8" x14ac:dyDescent="0.25">
      <c r="A65" s="410">
        <v>1</v>
      </c>
      <c r="B65" s="258" t="s">
        <v>2280</v>
      </c>
      <c r="C65" s="258" t="s">
        <v>2331</v>
      </c>
      <c r="D65" s="258" t="s">
        <v>2349</v>
      </c>
      <c r="E65" s="258"/>
      <c r="F65" s="26">
        <v>3084</v>
      </c>
      <c r="G65" s="725"/>
      <c r="H65" s="725"/>
    </row>
    <row r="66" spans="1:8" x14ac:dyDescent="0.25">
      <c r="A66" s="410">
        <v>2</v>
      </c>
      <c r="B66" s="258" t="s">
        <v>2280</v>
      </c>
      <c r="C66" s="258" t="s">
        <v>2331</v>
      </c>
      <c r="D66" s="258" t="s">
        <v>2355</v>
      </c>
      <c r="E66" s="258"/>
      <c r="F66" s="26">
        <v>3640</v>
      </c>
      <c r="G66" s="725"/>
      <c r="H66" s="725"/>
    </row>
    <row r="67" spans="1:8" x14ac:dyDescent="0.25">
      <c r="A67" s="410">
        <v>3</v>
      </c>
      <c r="B67" s="258" t="s">
        <v>2280</v>
      </c>
      <c r="C67" s="258" t="s">
        <v>2331</v>
      </c>
      <c r="D67" s="258" t="s">
        <v>2364</v>
      </c>
      <c r="E67" s="258"/>
      <c r="F67" s="26">
        <v>4834</v>
      </c>
      <c r="G67" s="725"/>
      <c r="H67" s="725"/>
    </row>
    <row r="68" spans="1:8" x14ac:dyDescent="0.25">
      <c r="A68" s="410">
        <v>4</v>
      </c>
      <c r="B68" s="258" t="s">
        <v>2280</v>
      </c>
      <c r="C68" s="258" t="s">
        <v>2331</v>
      </c>
      <c r="D68" s="258" t="s">
        <v>2368</v>
      </c>
      <c r="E68" s="258"/>
      <c r="F68" s="26">
        <v>4024</v>
      </c>
      <c r="G68" s="725"/>
      <c r="H68" s="725"/>
    </row>
    <row r="69" spans="1:8" x14ac:dyDescent="0.25">
      <c r="A69" s="410">
        <v>5</v>
      </c>
      <c r="B69" s="258" t="s">
        <v>2280</v>
      </c>
      <c r="C69" s="258" t="s">
        <v>2331</v>
      </c>
      <c r="D69" s="258" t="s">
        <v>2380</v>
      </c>
      <c r="E69" s="258"/>
      <c r="F69" s="26">
        <v>2972</v>
      </c>
      <c r="G69" s="725"/>
      <c r="H69" s="725"/>
    </row>
    <row r="70" spans="1:8" x14ac:dyDescent="0.25">
      <c r="A70" s="410">
        <v>6</v>
      </c>
      <c r="B70" s="258" t="s">
        <v>2280</v>
      </c>
      <c r="C70" s="258" t="s">
        <v>2331</v>
      </c>
      <c r="D70" s="258" t="s">
        <v>2385</v>
      </c>
      <c r="E70" s="258"/>
      <c r="F70" s="26">
        <v>2998</v>
      </c>
      <c r="G70" s="725"/>
      <c r="H70" s="725"/>
    </row>
    <row r="71" spans="1:8" x14ac:dyDescent="0.25">
      <c r="A71" s="410">
        <v>7</v>
      </c>
      <c r="B71" s="258" t="s">
        <v>2280</v>
      </c>
      <c r="C71" s="258" t="s">
        <v>2331</v>
      </c>
      <c r="D71" s="258" t="s">
        <v>2396</v>
      </c>
      <c r="E71" s="258"/>
      <c r="F71" s="26">
        <v>5530</v>
      </c>
      <c r="G71" s="725"/>
      <c r="H71" s="725"/>
    </row>
    <row r="72" spans="1:8" x14ac:dyDescent="0.25">
      <c r="A72" s="410">
        <v>8</v>
      </c>
      <c r="B72" s="258" t="s">
        <v>2280</v>
      </c>
      <c r="C72" s="258" t="s">
        <v>2331</v>
      </c>
      <c r="D72" s="258" t="s">
        <v>2410</v>
      </c>
      <c r="E72" s="258"/>
      <c r="F72" s="26">
        <v>3208</v>
      </c>
      <c r="G72" s="725"/>
      <c r="H72" s="725"/>
    </row>
    <row r="73" spans="1:8" x14ac:dyDescent="0.25">
      <c r="A73" s="410">
        <v>9</v>
      </c>
      <c r="B73" s="258" t="s">
        <v>2280</v>
      </c>
      <c r="C73" s="258" t="s">
        <v>2331</v>
      </c>
      <c r="D73" s="258" t="s">
        <v>2415</v>
      </c>
      <c r="E73" s="258"/>
      <c r="F73" s="26">
        <v>3309</v>
      </c>
      <c r="G73" s="725"/>
      <c r="H73" s="725"/>
    </row>
    <row r="74" spans="1:8" x14ac:dyDescent="0.25">
      <c r="A74" s="410">
        <v>10</v>
      </c>
      <c r="B74" s="258" t="s">
        <v>2280</v>
      </c>
      <c r="C74" s="258" t="s">
        <v>2331</v>
      </c>
      <c r="D74" s="258" t="s">
        <v>2423</v>
      </c>
      <c r="E74" s="258"/>
      <c r="F74" s="26">
        <v>3293</v>
      </c>
      <c r="G74" s="725"/>
      <c r="H74" s="725"/>
    </row>
    <row r="75" spans="1:8" hidden="1" x14ac:dyDescent="0.25">
      <c r="B75" s="262" t="s">
        <v>2280</v>
      </c>
      <c r="C75" s="263" t="s">
        <v>2331</v>
      </c>
      <c r="D75" s="262" t="s">
        <v>2423</v>
      </c>
      <c r="E75" s="262" t="s">
        <v>2423</v>
      </c>
      <c r="F75" s="36">
        <v>3293</v>
      </c>
      <c r="G75" s="725"/>
      <c r="H75" s="725"/>
    </row>
    <row r="76" spans="1:8" x14ac:dyDescent="0.25">
      <c r="A76" s="410">
        <v>11</v>
      </c>
      <c r="B76" s="258" t="s">
        <v>2280</v>
      </c>
      <c r="C76" s="258" t="s">
        <v>2429</v>
      </c>
      <c r="D76" s="258" t="s">
        <v>2430</v>
      </c>
      <c r="E76" s="258"/>
      <c r="F76" s="26">
        <v>4425</v>
      </c>
      <c r="G76" s="725"/>
      <c r="H76" s="725"/>
    </row>
    <row r="77" spans="1:8" x14ac:dyDescent="0.25">
      <c r="A77" s="410">
        <v>12</v>
      </c>
      <c r="B77" s="258" t="s">
        <v>2280</v>
      </c>
      <c r="C77" s="258" t="s">
        <v>2429</v>
      </c>
      <c r="D77" s="258" t="s">
        <v>2458</v>
      </c>
      <c r="E77" s="258"/>
      <c r="F77" s="26">
        <v>4825</v>
      </c>
      <c r="G77" s="725"/>
      <c r="H77" s="725"/>
    </row>
    <row r="78" spans="1:8" x14ac:dyDescent="0.25">
      <c r="A78" s="410">
        <v>13</v>
      </c>
      <c r="B78" s="258" t="s">
        <v>2280</v>
      </c>
      <c r="C78" s="258" t="s">
        <v>2705</v>
      </c>
      <c r="D78" s="258" t="s">
        <v>2758</v>
      </c>
      <c r="E78" s="258"/>
      <c r="F78" s="26">
        <v>3001</v>
      </c>
      <c r="G78" s="725"/>
      <c r="H78" s="725"/>
    </row>
    <row r="79" spans="1:8" x14ac:dyDescent="0.25">
      <c r="A79" s="410">
        <v>14</v>
      </c>
      <c r="B79" s="258" t="s">
        <v>2280</v>
      </c>
      <c r="C79" s="258" t="s">
        <v>2774</v>
      </c>
      <c r="D79" s="258" t="s">
        <v>2774</v>
      </c>
      <c r="E79" s="258"/>
      <c r="F79" s="26">
        <v>3716</v>
      </c>
      <c r="G79" s="725"/>
      <c r="H79" s="725"/>
    </row>
    <row r="80" spans="1:8" x14ac:dyDescent="0.25">
      <c r="A80" s="410">
        <v>15</v>
      </c>
      <c r="B80" s="258" t="s">
        <v>2280</v>
      </c>
      <c r="C80" s="258" t="s">
        <v>2774</v>
      </c>
      <c r="D80" s="258" t="s">
        <v>2783</v>
      </c>
      <c r="E80" s="258"/>
      <c r="F80" s="26">
        <v>3121</v>
      </c>
      <c r="G80" s="725"/>
      <c r="H80" s="725"/>
    </row>
    <row r="81" spans="1:8" x14ac:dyDescent="0.25">
      <c r="A81" s="410">
        <v>16</v>
      </c>
      <c r="B81" s="258" t="s">
        <v>2280</v>
      </c>
      <c r="C81" s="258" t="s">
        <v>2811</v>
      </c>
      <c r="D81" s="258" t="s">
        <v>172</v>
      </c>
      <c r="E81" s="258"/>
      <c r="F81" s="26">
        <v>4361</v>
      </c>
      <c r="G81" s="725"/>
      <c r="H81" s="725"/>
    </row>
    <row r="82" spans="1:8" x14ac:dyDescent="0.25">
      <c r="A82" s="410">
        <v>17</v>
      </c>
      <c r="B82" s="258" t="s">
        <v>2280</v>
      </c>
      <c r="C82" s="258" t="s">
        <v>2867</v>
      </c>
      <c r="D82" s="258" t="s">
        <v>2868</v>
      </c>
      <c r="E82" s="258"/>
      <c r="F82" s="26">
        <v>4242</v>
      </c>
      <c r="G82" s="725"/>
      <c r="H82" s="725"/>
    </row>
    <row r="83" spans="1:8" ht="25.5" x14ac:dyDescent="0.25">
      <c r="A83" s="410">
        <v>18</v>
      </c>
      <c r="B83" s="258" t="s">
        <v>2280</v>
      </c>
      <c r="C83" s="258" t="s">
        <v>2867</v>
      </c>
      <c r="D83" s="32" t="s">
        <v>2884</v>
      </c>
      <c r="E83" s="258"/>
      <c r="F83" s="26">
        <v>3246</v>
      </c>
      <c r="G83" s="725"/>
      <c r="H83" s="725"/>
    </row>
    <row r="84" spans="1:8" x14ac:dyDescent="0.25">
      <c r="A84" s="410">
        <v>1</v>
      </c>
      <c r="B84" s="417" t="s">
        <v>3120</v>
      </c>
      <c r="C84" s="417" t="s">
        <v>3002</v>
      </c>
      <c r="D84" s="417" t="s">
        <v>3003</v>
      </c>
      <c r="E84" s="417"/>
      <c r="F84" s="414">
        <v>3217</v>
      </c>
      <c r="G84" s="725"/>
      <c r="H84" s="725"/>
    </row>
    <row r="85" spans="1:8" x14ac:dyDescent="0.25">
      <c r="A85" s="410">
        <v>2</v>
      </c>
      <c r="B85" s="417" t="s">
        <v>3120</v>
      </c>
      <c r="C85" s="417" t="s">
        <v>3002</v>
      </c>
      <c r="D85" s="417" t="s">
        <v>3017</v>
      </c>
      <c r="E85" s="417"/>
      <c r="F85" s="414">
        <v>3751</v>
      </c>
      <c r="G85" s="725"/>
      <c r="H85" s="725"/>
    </row>
    <row r="86" spans="1:8" x14ac:dyDescent="0.25">
      <c r="A86" s="410">
        <v>3</v>
      </c>
      <c r="B86" s="417" t="s">
        <v>3120</v>
      </c>
      <c r="C86" s="417" t="s">
        <v>3002</v>
      </c>
      <c r="D86" s="417" t="s">
        <v>3024</v>
      </c>
      <c r="E86" s="417"/>
      <c r="F86" s="414">
        <v>3435</v>
      </c>
      <c r="G86" s="725"/>
      <c r="H86" s="725"/>
    </row>
    <row r="87" spans="1:8" x14ac:dyDescent="0.25">
      <c r="A87" s="410">
        <v>4</v>
      </c>
      <c r="B87" s="417" t="s">
        <v>3120</v>
      </c>
      <c r="C87" s="417" t="s">
        <v>3002</v>
      </c>
      <c r="D87" s="417" t="s">
        <v>3031</v>
      </c>
      <c r="E87" s="417"/>
      <c r="F87" s="414">
        <v>3032</v>
      </c>
      <c r="G87" s="725"/>
      <c r="H87" s="725"/>
    </row>
    <row r="88" spans="1:8" x14ac:dyDescent="0.25">
      <c r="A88" s="410">
        <v>5</v>
      </c>
      <c r="B88" s="417" t="s">
        <v>3120</v>
      </c>
      <c r="C88" s="417" t="s">
        <v>3002</v>
      </c>
      <c r="D88" s="417" t="s">
        <v>3037</v>
      </c>
      <c r="E88" s="417"/>
      <c r="F88" s="414">
        <v>4705</v>
      </c>
      <c r="G88" s="725"/>
      <c r="H88" s="725"/>
    </row>
    <row r="89" spans="1:8" x14ac:dyDescent="0.25">
      <c r="A89" s="410">
        <v>6</v>
      </c>
      <c r="B89" s="417" t="s">
        <v>3120</v>
      </c>
      <c r="C89" s="417" t="s">
        <v>3076</v>
      </c>
      <c r="D89" s="417" t="s">
        <v>3093</v>
      </c>
      <c r="E89" s="417"/>
      <c r="F89" s="414">
        <v>2944</v>
      </c>
      <c r="G89" s="725"/>
      <c r="H89" s="725"/>
    </row>
    <row r="90" spans="1:8" x14ac:dyDescent="0.25">
      <c r="A90" s="410">
        <v>1</v>
      </c>
      <c r="B90" s="503" t="s">
        <v>3121</v>
      </c>
      <c r="C90" s="400" t="s">
        <v>3124</v>
      </c>
      <c r="D90" s="525" t="s">
        <v>3136</v>
      </c>
      <c r="E90" s="400"/>
      <c r="F90" s="504">
        <v>4977</v>
      </c>
      <c r="G90" s="725"/>
      <c r="H90" s="725"/>
    </row>
    <row r="91" spans="1:8" x14ac:dyDescent="0.25">
      <c r="A91" s="410">
        <v>2</v>
      </c>
      <c r="B91" s="503" t="s">
        <v>3121</v>
      </c>
      <c r="C91" s="400" t="s">
        <v>3124</v>
      </c>
      <c r="D91" s="400" t="s">
        <v>3147</v>
      </c>
      <c r="E91" s="400"/>
      <c r="F91" s="504">
        <v>5044</v>
      </c>
      <c r="G91" s="725"/>
      <c r="H91" s="725"/>
    </row>
    <row r="92" spans="1:8" x14ac:dyDescent="0.25">
      <c r="A92" s="410">
        <v>3</v>
      </c>
      <c r="B92" s="503" t="s">
        <v>3121</v>
      </c>
      <c r="C92" s="400" t="s">
        <v>3124</v>
      </c>
      <c r="D92" s="400" t="s">
        <v>3151</v>
      </c>
      <c r="E92" s="400"/>
      <c r="F92" s="504">
        <v>5123</v>
      </c>
      <c r="G92" s="725"/>
      <c r="H92" s="725"/>
    </row>
    <row r="93" spans="1:8" x14ac:dyDescent="0.25">
      <c r="A93" s="410">
        <v>4</v>
      </c>
      <c r="B93" s="503" t="s">
        <v>3121</v>
      </c>
      <c r="C93" s="400" t="s">
        <v>3124</v>
      </c>
      <c r="D93" s="400" t="s">
        <v>3159</v>
      </c>
      <c r="E93" s="400"/>
      <c r="F93" s="504">
        <v>3740</v>
      </c>
      <c r="G93" s="725"/>
      <c r="H93" s="725"/>
    </row>
    <row r="94" spans="1:8" x14ac:dyDescent="0.25">
      <c r="A94" s="410">
        <v>5</v>
      </c>
      <c r="B94" s="503" t="s">
        <v>3121</v>
      </c>
      <c r="C94" s="400" t="s">
        <v>3124</v>
      </c>
      <c r="D94" s="400" t="s">
        <v>3165</v>
      </c>
      <c r="E94" s="400"/>
      <c r="F94" s="504">
        <v>3732</v>
      </c>
      <c r="G94" s="725"/>
      <c r="H94" s="725"/>
    </row>
    <row r="95" spans="1:8" x14ac:dyDescent="0.25">
      <c r="A95" s="410">
        <v>6</v>
      </c>
      <c r="B95" s="503" t="s">
        <v>3121</v>
      </c>
      <c r="C95" s="400" t="s">
        <v>3124</v>
      </c>
      <c r="D95" s="400" t="s">
        <v>3190</v>
      </c>
      <c r="E95" s="400"/>
      <c r="F95" s="504">
        <v>5749</v>
      </c>
      <c r="G95" s="725"/>
      <c r="H95" s="725"/>
    </row>
    <row r="96" spans="1:8" x14ac:dyDescent="0.25">
      <c r="A96" s="410">
        <v>7</v>
      </c>
      <c r="B96" s="541" t="s">
        <v>3121</v>
      </c>
      <c r="C96" s="400" t="s">
        <v>3210</v>
      </c>
      <c r="D96" s="400" t="s">
        <v>3216</v>
      </c>
      <c r="E96" s="400"/>
      <c r="F96" s="504">
        <v>3361</v>
      </c>
      <c r="G96" s="725"/>
      <c r="H96" s="725"/>
    </row>
    <row r="97" spans="1:8" x14ac:dyDescent="0.25">
      <c r="A97" s="410">
        <v>8</v>
      </c>
      <c r="B97" s="503" t="s">
        <v>3121</v>
      </c>
      <c r="C97" s="400" t="s">
        <v>3210</v>
      </c>
      <c r="D97" s="400" t="s">
        <v>1436</v>
      </c>
      <c r="E97" s="400"/>
      <c r="F97" s="504">
        <v>5677</v>
      </c>
      <c r="G97" s="725"/>
      <c r="H97" s="725"/>
    </row>
    <row r="98" spans="1:8" x14ac:dyDescent="0.25">
      <c r="A98" s="410">
        <v>9</v>
      </c>
      <c r="B98" s="503" t="s">
        <v>3121</v>
      </c>
      <c r="C98" s="400" t="s">
        <v>3210</v>
      </c>
      <c r="D98" s="400" t="s">
        <v>3240</v>
      </c>
      <c r="E98" s="400"/>
      <c r="F98" s="504">
        <v>3550</v>
      </c>
      <c r="G98" s="725"/>
      <c r="H98" s="725"/>
    </row>
    <row r="99" spans="1:8" x14ac:dyDescent="0.25">
      <c r="A99" s="410">
        <v>10</v>
      </c>
      <c r="B99" s="503" t="s">
        <v>3121</v>
      </c>
      <c r="C99" s="400" t="s">
        <v>3210</v>
      </c>
      <c r="D99" s="400" t="s">
        <v>3248</v>
      </c>
      <c r="E99" s="400"/>
      <c r="F99" s="504">
        <v>4174</v>
      </c>
      <c r="G99" s="725"/>
      <c r="H99" s="725"/>
    </row>
    <row r="100" spans="1:8" x14ac:dyDescent="0.25">
      <c r="A100" s="410">
        <v>11</v>
      </c>
      <c r="B100" s="503" t="s">
        <v>3121</v>
      </c>
      <c r="C100" s="400" t="s">
        <v>3210</v>
      </c>
      <c r="D100" s="400" t="s">
        <v>3265</v>
      </c>
      <c r="E100" s="400"/>
      <c r="F100" s="504">
        <v>4850</v>
      </c>
      <c r="G100" s="725"/>
      <c r="H100" s="725"/>
    </row>
    <row r="101" spans="1:8" x14ac:dyDescent="0.25">
      <c r="A101" s="410">
        <v>12</v>
      </c>
      <c r="B101" s="503" t="s">
        <v>3121</v>
      </c>
      <c r="C101" s="400" t="s">
        <v>3210</v>
      </c>
      <c r="D101" s="400" t="s">
        <v>2303</v>
      </c>
      <c r="E101" s="400"/>
      <c r="F101" s="504">
        <v>3817</v>
      </c>
      <c r="G101" s="725"/>
      <c r="H101" s="725"/>
    </row>
    <row r="102" spans="1:8" x14ac:dyDescent="0.25">
      <c r="A102" s="410">
        <v>13</v>
      </c>
      <c r="B102" s="503" t="s">
        <v>3121</v>
      </c>
      <c r="C102" s="400" t="s">
        <v>3210</v>
      </c>
      <c r="D102" s="400" t="s">
        <v>1614</v>
      </c>
      <c r="E102" s="400"/>
      <c r="F102" s="504">
        <v>4793</v>
      </c>
      <c r="G102" s="725"/>
      <c r="H102" s="725"/>
    </row>
    <row r="103" spans="1:8" x14ac:dyDescent="0.25">
      <c r="A103" s="410">
        <v>14</v>
      </c>
      <c r="B103" s="503" t="s">
        <v>3121</v>
      </c>
      <c r="C103" s="400" t="s">
        <v>3210</v>
      </c>
      <c r="D103" s="400" t="s">
        <v>3275</v>
      </c>
      <c r="E103" s="400"/>
      <c r="F103" s="504">
        <v>4136</v>
      </c>
      <c r="G103" s="725"/>
      <c r="H103" s="725"/>
    </row>
    <row r="104" spans="1:8" x14ac:dyDescent="0.25">
      <c r="A104" s="410">
        <v>15</v>
      </c>
      <c r="B104" s="503" t="s">
        <v>3121</v>
      </c>
      <c r="C104" s="400" t="s">
        <v>3387</v>
      </c>
      <c r="D104" s="400" t="s">
        <v>3388</v>
      </c>
      <c r="E104" s="400"/>
      <c r="F104" s="504">
        <v>3093</v>
      </c>
      <c r="G104" s="725"/>
      <c r="H104" s="725"/>
    </row>
    <row r="105" spans="1:8" x14ac:dyDescent="0.25">
      <c r="A105" s="410">
        <v>16</v>
      </c>
      <c r="B105" s="503" t="s">
        <v>3121</v>
      </c>
      <c r="C105" s="400" t="s">
        <v>3387</v>
      </c>
      <c r="D105" s="509" t="s">
        <v>3425</v>
      </c>
      <c r="E105" s="400"/>
      <c r="F105" s="504">
        <v>3030</v>
      </c>
      <c r="G105" s="725"/>
      <c r="H105" s="725"/>
    </row>
    <row r="106" spans="1:8" x14ac:dyDescent="0.25">
      <c r="A106" s="410">
        <v>17</v>
      </c>
      <c r="B106" s="503" t="s">
        <v>3121</v>
      </c>
      <c r="C106" s="400" t="s">
        <v>3387</v>
      </c>
      <c r="D106" s="509" t="s">
        <v>3475</v>
      </c>
      <c r="E106" s="400"/>
      <c r="F106" s="504">
        <v>5141</v>
      </c>
      <c r="G106" s="725"/>
      <c r="H106" s="725"/>
    </row>
    <row r="107" spans="1:8" x14ac:dyDescent="0.25">
      <c r="A107" s="410">
        <v>18</v>
      </c>
      <c r="B107" s="503" t="s">
        <v>3121</v>
      </c>
      <c r="C107" s="400" t="s">
        <v>3516</v>
      </c>
      <c r="D107" s="400" t="s">
        <v>3535</v>
      </c>
      <c r="E107" s="400"/>
      <c r="F107" s="504">
        <v>3618</v>
      </c>
      <c r="G107" s="725"/>
      <c r="H107" s="725"/>
    </row>
    <row r="108" spans="1:8" x14ac:dyDescent="0.25">
      <c r="A108" s="410">
        <v>19</v>
      </c>
      <c r="B108" s="503" t="s">
        <v>3121</v>
      </c>
      <c r="C108" s="400" t="s">
        <v>3516</v>
      </c>
      <c r="D108" s="400" t="s">
        <v>3568</v>
      </c>
      <c r="E108" s="400"/>
      <c r="F108" s="504">
        <v>5505</v>
      </c>
      <c r="G108" s="725"/>
      <c r="H108" s="725"/>
    </row>
    <row r="109" spans="1:8" x14ac:dyDescent="0.25">
      <c r="A109" s="410">
        <v>20</v>
      </c>
      <c r="B109" s="503" t="s">
        <v>3121</v>
      </c>
      <c r="C109" s="400" t="s">
        <v>3516</v>
      </c>
      <c r="D109" s="400" t="s">
        <v>3583</v>
      </c>
      <c r="E109" s="400"/>
      <c r="F109" s="504">
        <v>4816</v>
      </c>
      <c r="G109" s="725"/>
      <c r="H109" s="725"/>
    </row>
    <row r="110" spans="1:8" x14ac:dyDescent="0.25">
      <c r="A110" s="410">
        <v>21</v>
      </c>
      <c r="B110" s="503" t="s">
        <v>3121</v>
      </c>
      <c r="C110" s="400" t="s">
        <v>3516</v>
      </c>
      <c r="D110" s="400" t="s">
        <v>3597</v>
      </c>
      <c r="E110" s="400"/>
      <c r="F110" s="504">
        <v>4285</v>
      </c>
      <c r="G110" s="725"/>
      <c r="H110" s="725"/>
    </row>
    <row r="111" spans="1:8" x14ac:dyDescent="0.25">
      <c r="A111" s="410">
        <v>22</v>
      </c>
      <c r="B111" s="503" t="s">
        <v>3121</v>
      </c>
      <c r="C111" s="400" t="s">
        <v>3516</v>
      </c>
      <c r="D111" s="400" t="s">
        <v>3624</v>
      </c>
      <c r="E111" s="400"/>
      <c r="F111" s="504">
        <v>3723</v>
      </c>
      <c r="G111" s="725"/>
      <c r="H111" s="725"/>
    </row>
    <row r="112" spans="1:8" x14ac:dyDescent="0.25">
      <c r="A112" s="410">
        <v>23</v>
      </c>
      <c r="B112" s="503" t="s">
        <v>3121</v>
      </c>
      <c r="C112" s="400" t="s">
        <v>3516</v>
      </c>
      <c r="D112" s="400" t="s">
        <v>3631</v>
      </c>
      <c r="E112" s="400"/>
      <c r="F112" s="504">
        <v>4540</v>
      </c>
      <c r="G112" s="725"/>
      <c r="H112" s="725"/>
    </row>
    <row r="113" spans="1:8" x14ac:dyDescent="0.25">
      <c r="A113" s="410">
        <v>1</v>
      </c>
      <c r="B113" s="418" t="s">
        <v>3727</v>
      </c>
      <c r="C113" s="418" t="s">
        <v>188</v>
      </c>
      <c r="D113" s="418" t="s">
        <v>3729</v>
      </c>
      <c r="E113" s="418"/>
      <c r="F113" s="656">
        <v>3070</v>
      </c>
      <c r="G113" s="725"/>
      <c r="H113" s="725"/>
    </row>
    <row r="114" spans="1:8" x14ac:dyDescent="0.25">
      <c r="A114" s="410">
        <v>2</v>
      </c>
      <c r="B114" s="418" t="s">
        <v>3727</v>
      </c>
      <c r="C114" s="418" t="s">
        <v>188</v>
      </c>
      <c r="D114" s="418" t="s">
        <v>3753</v>
      </c>
      <c r="E114" s="418"/>
      <c r="F114" s="656">
        <v>7414</v>
      </c>
      <c r="G114" s="725"/>
      <c r="H114" s="725"/>
    </row>
    <row r="115" spans="1:8" x14ac:dyDescent="0.25">
      <c r="A115" s="410">
        <v>3</v>
      </c>
      <c r="B115" s="418" t="s">
        <v>3727</v>
      </c>
      <c r="C115" s="418" t="s">
        <v>188</v>
      </c>
      <c r="D115" s="418" t="s">
        <v>3774</v>
      </c>
      <c r="E115" s="418"/>
      <c r="F115" s="656">
        <v>4941</v>
      </c>
      <c r="G115" s="725"/>
      <c r="H115" s="725"/>
    </row>
    <row r="116" spans="1:8" x14ac:dyDescent="0.25">
      <c r="A116" s="410">
        <v>4</v>
      </c>
      <c r="B116" s="418" t="s">
        <v>3727</v>
      </c>
      <c r="C116" s="418" t="s">
        <v>188</v>
      </c>
      <c r="D116" s="418" t="s">
        <v>3777</v>
      </c>
      <c r="E116" s="418"/>
      <c r="F116" s="656">
        <v>4028</v>
      </c>
      <c r="G116" s="725"/>
      <c r="H116" s="725"/>
    </row>
    <row r="117" spans="1:8" x14ac:dyDescent="0.25">
      <c r="A117" s="410">
        <v>5</v>
      </c>
      <c r="B117" s="418" t="s">
        <v>3727</v>
      </c>
      <c r="C117" s="418" t="s">
        <v>188</v>
      </c>
      <c r="D117" s="418" t="s">
        <v>3783</v>
      </c>
      <c r="E117" s="418"/>
      <c r="F117" s="656">
        <v>8406</v>
      </c>
      <c r="G117" s="725"/>
      <c r="H117" s="725"/>
    </row>
    <row r="118" spans="1:8" x14ac:dyDescent="0.25">
      <c r="A118" s="410">
        <v>6</v>
      </c>
      <c r="B118" s="418" t="s">
        <v>3727</v>
      </c>
      <c r="C118" s="418" t="s">
        <v>188</v>
      </c>
      <c r="D118" s="418" t="s">
        <v>3828</v>
      </c>
      <c r="E118" s="418"/>
      <c r="F118" s="656">
        <v>3833</v>
      </c>
      <c r="G118" s="725"/>
      <c r="H118" s="725"/>
    </row>
    <row r="119" spans="1:8" x14ac:dyDescent="0.25">
      <c r="A119" s="410">
        <v>7</v>
      </c>
      <c r="B119" s="418" t="s">
        <v>3727</v>
      </c>
      <c r="C119" s="418" t="s">
        <v>188</v>
      </c>
      <c r="D119" s="418" t="s">
        <v>3833</v>
      </c>
      <c r="E119" s="418"/>
      <c r="F119" s="656">
        <v>6935</v>
      </c>
      <c r="G119" s="725"/>
      <c r="H119" s="725"/>
    </row>
    <row r="120" spans="1:8" x14ac:dyDescent="0.25">
      <c r="A120" s="410">
        <v>8</v>
      </c>
      <c r="B120" s="418" t="s">
        <v>3727</v>
      </c>
      <c r="C120" s="418" t="s">
        <v>188</v>
      </c>
      <c r="D120" s="418" t="s">
        <v>3849</v>
      </c>
      <c r="E120" s="418"/>
      <c r="F120" s="656">
        <v>5194</v>
      </c>
      <c r="G120" s="725"/>
      <c r="H120" s="725"/>
    </row>
    <row r="121" spans="1:8" x14ac:dyDescent="0.25">
      <c r="A121" s="410">
        <v>9</v>
      </c>
      <c r="B121" s="418" t="s">
        <v>3727</v>
      </c>
      <c r="C121" s="418" t="s">
        <v>188</v>
      </c>
      <c r="D121" s="418" t="s">
        <v>404</v>
      </c>
      <c r="E121" s="418"/>
      <c r="F121" s="656">
        <v>3539</v>
      </c>
      <c r="G121" s="725"/>
      <c r="H121" s="725"/>
    </row>
    <row r="122" spans="1:8" x14ac:dyDescent="0.25">
      <c r="A122" s="410">
        <v>10</v>
      </c>
      <c r="B122" s="418" t="s">
        <v>3727</v>
      </c>
      <c r="C122" s="418" t="s">
        <v>3853</v>
      </c>
      <c r="D122" s="418" t="s">
        <v>3857</v>
      </c>
      <c r="E122" s="418"/>
      <c r="F122" s="656">
        <v>3425</v>
      </c>
      <c r="G122" s="725"/>
      <c r="H122" s="725"/>
    </row>
    <row r="123" spans="1:8" x14ac:dyDescent="0.25">
      <c r="A123" s="410">
        <v>11</v>
      </c>
      <c r="B123" s="418" t="s">
        <v>3727</v>
      </c>
      <c r="C123" s="418" t="s">
        <v>3853</v>
      </c>
      <c r="D123" s="657" t="s">
        <v>3880</v>
      </c>
      <c r="E123" s="418"/>
      <c r="F123" s="656">
        <v>3373</v>
      </c>
      <c r="G123" s="725"/>
      <c r="H123" s="725"/>
    </row>
    <row r="124" spans="1:8" x14ac:dyDescent="0.25">
      <c r="A124" s="410">
        <v>12</v>
      </c>
      <c r="B124" s="418" t="s">
        <v>3727</v>
      </c>
      <c r="C124" s="418" t="s">
        <v>3853</v>
      </c>
      <c r="D124" s="418" t="s">
        <v>3910</v>
      </c>
      <c r="E124" s="418"/>
      <c r="F124" s="656">
        <v>2973</v>
      </c>
      <c r="G124" s="725"/>
      <c r="H124" s="725"/>
    </row>
    <row r="125" spans="1:8" x14ac:dyDescent="0.25">
      <c r="A125" s="410">
        <v>13</v>
      </c>
      <c r="B125" s="418" t="s">
        <v>3727</v>
      </c>
      <c r="C125" s="418" t="s">
        <v>3853</v>
      </c>
      <c r="D125" s="418" t="s">
        <v>3028</v>
      </c>
      <c r="E125" s="418"/>
      <c r="F125" s="656">
        <v>3461</v>
      </c>
      <c r="G125" s="725"/>
      <c r="H125" s="725"/>
    </row>
    <row r="126" spans="1:8" x14ac:dyDescent="0.25">
      <c r="A126" s="410">
        <v>14</v>
      </c>
      <c r="B126" s="418" t="s">
        <v>3727</v>
      </c>
      <c r="C126" s="418" t="s">
        <v>3936</v>
      </c>
      <c r="D126" s="418" t="s">
        <v>3937</v>
      </c>
      <c r="E126" s="418"/>
      <c r="F126" s="656">
        <v>6654</v>
      </c>
      <c r="G126" s="725"/>
      <c r="H126" s="725"/>
    </row>
    <row r="127" spans="1:8" x14ac:dyDescent="0.25">
      <c r="A127" s="410">
        <v>15</v>
      </c>
      <c r="B127" s="418" t="s">
        <v>3727</v>
      </c>
      <c r="C127" s="418" t="s">
        <v>3936</v>
      </c>
      <c r="D127" s="418" t="s">
        <v>3938</v>
      </c>
      <c r="E127" s="418"/>
      <c r="F127" s="656">
        <v>5994</v>
      </c>
      <c r="G127" s="725"/>
      <c r="H127" s="725"/>
    </row>
    <row r="128" spans="1:8" x14ac:dyDescent="0.25">
      <c r="A128" s="410">
        <v>16</v>
      </c>
      <c r="B128" s="418" t="s">
        <v>3727</v>
      </c>
      <c r="C128" s="418" t="s">
        <v>3936</v>
      </c>
      <c r="D128" s="657" t="s">
        <v>3969</v>
      </c>
      <c r="E128" s="418"/>
      <c r="F128" s="656">
        <v>3964</v>
      </c>
      <c r="G128" s="725"/>
      <c r="H128" s="725"/>
    </row>
    <row r="129" spans="1:8" x14ac:dyDescent="0.25">
      <c r="A129" s="410">
        <v>17</v>
      </c>
      <c r="B129" s="418" t="s">
        <v>3727</v>
      </c>
      <c r="C129" s="418" t="s">
        <v>3936</v>
      </c>
      <c r="D129" s="418" t="s">
        <v>3980</v>
      </c>
      <c r="E129" s="418"/>
      <c r="F129" s="656">
        <v>2922</v>
      </c>
      <c r="G129" s="725"/>
      <c r="H129" s="725"/>
    </row>
    <row r="130" spans="1:8" x14ac:dyDescent="0.25">
      <c r="A130" s="410">
        <v>18</v>
      </c>
      <c r="B130" s="418" t="s">
        <v>3727</v>
      </c>
      <c r="C130" s="418" t="s">
        <v>3936</v>
      </c>
      <c r="D130" s="657" t="s">
        <v>4021</v>
      </c>
      <c r="E130" s="418"/>
      <c r="F130" s="656">
        <v>6248</v>
      </c>
      <c r="G130" s="725"/>
      <c r="H130" s="725"/>
    </row>
    <row r="131" spans="1:8" x14ac:dyDescent="0.25">
      <c r="A131" s="410">
        <v>19</v>
      </c>
      <c r="B131" s="418" t="s">
        <v>3727</v>
      </c>
      <c r="C131" s="418" t="s">
        <v>4024</v>
      </c>
      <c r="D131" s="418" t="s">
        <v>4026</v>
      </c>
      <c r="E131" s="418"/>
      <c r="F131" s="656">
        <v>8615</v>
      </c>
      <c r="G131" s="725"/>
      <c r="H131" s="725"/>
    </row>
    <row r="132" spans="1:8" x14ac:dyDescent="0.25">
      <c r="A132" s="410">
        <v>20</v>
      </c>
      <c r="B132" s="418" t="s">
        <v>3727</v>
      </c>
      <c r="C132" s="418" t="s">
        <v>4024</v>
      </c>
      <c r="D132" s="418" t="s">
        <v>510</v>
      </c>
      <c r="E132" s="418"/>
      <c r="F132" s="656">
        <v>2954</v>
      </c>
      <c r="G132" s="725"/>
      <c r="H132" s="725"/>
    </row>
    <row r="133" spans="1:8" x14ac:dyDescent="0.25">
      <c r="A133" s="410">
        <v>21</v>
      </c>
      <c r="B133" s="418" t="s">
        <v>3727</v>
      </c>
      <c r="C133" s="418" t="s">
        <v>4024</v>
      </c>
      <c r="D133" s="418" t="s">
        <v>4064</v>
      </c>
      <c r="E133" s="418"/>
      <c r="F133" s="656">
        <v>3892</v>
      </c>
      <c r="G133" s="725"/>
      <c r="H133" s="72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O463"/>
  <sheetViews>
    <sheetView zoomScale="80" zoomScaleNormal="80" workbookViewId="0">
      <selection activeCell="A5" sqref="A5:E396"/>
    </sheetView>
  </sheetViews>
  <sheetFormatPr defaultColWidth="20.7109375" defaultRowHeight="15" x14ac:dyDescent="0.3"/>
  <cols>
    <col min="1" max="1" width="18.42578125" style="652" customWidth="1"/>
    <col min="2" max="2" width="20.7109375" style="652"/>
    <col min="3" max="3" width="31.5703125" style="652" customWidth="1"/>
    <col min="4" max="4" width="20.7109375" style="652"/>
    <col min="5" max="5" width="12.7109375" style="653" customWidth="1"/>
    <col min="6" max="6" width="10.7109375" style="654" customWidth="1"/>
    <col min="7" max="7" width="5.85546875" style="655" customWidth="1"/>
    <col min="8" max="8" width="8.7109375" style="655" customWidth="1"/>
    <col min="9" max="9" width="23.7109375" style="654" customWidth="1"/>
    <col min="10" max="10" width="20.5703125" style="654" customWidth="1"/>
    <col min="11" max="11" width="13.7109375" style="653" customWidth="1"/>
    <col min="12" max="12" width="6.7109375" style="653" customWidth="1"/>
    <col min="13" max="13" width="7" style="653" customWidth="1"/>
    <col min="14" max="14" width="33" style="562" customWidth="1"/>
    <col min="15" max="16384" width="20.7109375" style="576"/>
  </cols>
  <sheetData>
    <row r="1" spans="1:14" s="466" customFormat="1" ht="107.25" customHeight="1" x14ac:dyDescent="0.25">
      <c r="A1" s="183" t="s">
        <v>0</v>
      </c>
      <c r="B1" s="183" t="s">
        <v>1</v>
      </c>
      <c r="C1" s="183" t="s">
        <v>2</v>
      </c>
      <c r="D1" s="183" t="s">
        <v>3</v>
      </c>
      <c r="E1" s="183" t="s">
        <v>4</v>
      </c>
      <c r="F1" s="183" t="s">
        <v>6</v>
      </c>
      <c r="G1" s="721" t="s">
        <v>7</v>
      </c>
      <c r="H1" s="721"/>
      <c r="I1" s="183" t="s">
        <v>8</v>
      </c>
      <c r="J1" s="183" t="s">
        <v>9</v>
      </c>
      <c r="K1" s="183" t="s">
        <v>10</v>
      </c>
      <c r="L1" s="183" t="s">
        <v>11</v>
      </c>
      <c r="M1" s="183" t="s">
        <v>12</v>
      </c>
      <c r="N1" s="182" t="s">
        <v>13</v>
      </c>
    </row>
    <row r="2" spans="1:14" s="568" customFormat="1" hidden="1" x14ac:dyDescent="0.3">
      <c r="A2" s="563" t="s">
        <v>3727</v>
      </c>
      <c r="B2" s="563"/>
      <c r="C2" s="563"/>
      <c r="D2" s="563"/>
      <c r="E2" s="564">
        <f>E3+E4+E156+E251+E351</f>
        <v>263382</v>
      </c>
      <c r="F2" s="565"/>
      <c r="G2" s="566"/>
      <c r="H2" s="566"/>
      <c r="I2" s="565"/>
      <c r="J2" s="565"/>
      <c r="K2" s="567"/>
      <c r="L2" s="567">
        <f>L4+L156+L251+L351</f>
        <v>133</v>
      </c>
      <c r="M2" s="567">
        <f>M4+M156+M251+M351</f>
        <v>159</v>
      </c>
      <c r="N2" s="495"/>
    </row>
    <row r="3" spans="1:14" hidden="1" x14ac:dyDescent="0.3">
      <c r="A3" s="569" t="s">
        <v>3727</v>
      </c>
      <c r="B3" s="569" t="s">
        <v>3728</v>
      </c>
      <c r="C3" s="570"/>
      <c r="D3" s="569"/>
      <c r="E3" s="571">
        <v>48143</v>
      </c>
      <c r="F3" s="572"/>
      <c r="G3" s="572"/>
      <c r="H3" s="572"/>
      <c r="I3" s="573"/>
      <c r="J3" s="573"/>
      <c r="K3" s="574"/>
      <c r="L3" s="574"/>
      <c r="M3" s="574"/>
      <c r="N3" s="575"/>
    </row>
    <row r="4" spans="1:14" hidden="1" x14ac:dyDescent="0.3">
      <c r="A4" s="569" t="s">
        <v>3727</v>
      </c>
      <c r="B4" s="569" t="s">
        <v>188</v>
      </c>
      <c r="C4" s="570"/>
      <c r="D4" s="569"/>
      <c r="E4" s="571">
        <f>E5+E22+E36+E42+E55+E59+E65+E73+E78+E85+E97+E101+E111+E118+E122+E128+E134+E138+E142+E149+E154</f>
        <v>77549</v>
      </c>
      <c r="F4" s="572"/>
      <c r="G4" s="572"/>
      <c r="H4" s="572"/>
      <c r="I4" s="573"/>
      <c r="J4" s="573"/>
      <c r="K4" s="574"/>
      <c r="L4" s="574">
        <f>SUM(L5:L155)</f>
        <v>51</v>
      </c>
      <c r="M4" s="574">
        <f>SUM(M5:M155)</f>
        <v>65</v>
      </c>
      <c r="N4" s="575"/>
    </row>
    <row r="5" spans="1:14" x14ac:dyDescent="0.3">
      <c r="A5" s="577" t="s">
        <v>3727</v>
      </c>
      <c r="B5" s="577" t="s">
        <v>188</v>
      </c>
      <c r="C5" s="577" t="s">
        <v>3729</v>
      </c>
      <c r="D5" s="577"/>
      <c r="E5" s="578">
        <v>3070</v>
      </c>
      <c r="F5" s="579"/>
      <c r="G5" s="579"/>
      <c r="H5" s="579"/>
      <c r="I5" s="509" t="s">
        <v>3729</v>
      </c>
      <c r="J5" s="580"/>
      <c r="K5" s="578">
        <f>SUM(K6:K21)</f>
        <v>3808</v>
      </c>
      <c r="L5" s="108">
        <v>2</v>
      </c>
      <c r="M5" s="108">
        <v>2</v>
      </c>
      <c r="N5" s="508"/>
    </row>
    <row r="6" spans="1:14" hidden="1" x14ac:dyDescent="0.3">
      <c r="A6" s="581" t="s">
        <v>3727</v>
      </c>
      <c r="B6" s="582" t="s">
        <v>188</v>
      </c>
      <c r="C6" s="583" t="s">
        <v>3729</v>
      </c>
      <c r="D6" s="583" t="s">
        <v>3729</v>
      </c>
      <c r="E6" s="584">
        <v>861</v>
      </c>
      <c r="F6" s="585"/>
      <c r="G6" s="586"/>
      <c r="H6" s="586"/>
      <c r="I6" s="587" t="s">
        <v>3729</v>
      </c>
      <c r="J6" s="517" t="s">
        <v>3729</v>
      </c>
      <c r="K6" s="588">
        <v>3069</v>
      </c>
      <c r="L6" s="101"/>
      <c r="M6" s="101"/>
      <c r="N6" s="524"/>
    </row>
    <row r="7" spans="1:14" hidden="1" x14ac:dyDescent="0.3">
      <c r="A7" s="581" t="s">
        <v>3727</v>
      </c>
      <c r="B7" s="582" t="s">
        <v>188</v>
      </c>
      <c r="C7" s="583" t="s">
        <v>3729</v>
      </c>
      <c r="D7" s="583" t="s">
        <v>3730</v>
      </c>
      <c r="E7" s="584">
        <v>212</v>
      </c>
      <c r="F7" s="589"/>
      <c r="G7" s="586"/>
      <c r="H7" s="586"/>
      <c r="I7" s="587" t="s">
        <v>3729</v>
      </c>
      <c r="J7" s="517" t="s">
        <v>3730</v>
      </c>
      <c r="K7" s="588">
        <v>281</v>
      </c>
      <c r="L7" s="101"/>
      <c r="M7" s="101"/>
      <c r="N7" s="524"/>
    </row>
    <row r="8" spans="1:14" hidden="1" x14ac:dyDescent="0.3">
      <c r="A8" s="581" t="s">
        <v>3727</v>
      </c>
      <c r="B8" s="582" t="s">
        <v>188</v>
      </c>
      <c r="C8" s="583" t="s">
        <v>3729</v>
      </c>
      <c r="D8" s="581"/>
      <c r="E8" s="584">
        <v>643</v>
      </c>
      <c r="F8" s="590"/>
      <c r="G8" s="591"/>
      <c r="H8" s="592" t="e">
        <f>E4-#REF!</f>
        <v>#REF!</v>
      </c>
      <c r="I8" s="593" t="s">
        <v>3729</v>
      </c>
      <c r="J8" s="590"/>
      <c r="K8" s="594"/>
      <c r="L8" s="101"/>
      <c r="M8" s="101"/>
      <c r="N8" s="524"/>
    </row>
    <row r="9" spans="1:14" hidden="1" x14ac:dyDescent="0.3">
      <c r="A9" s="581" t="s">
        <v>3727</v>
      </c>
      <c r="B9" s="582" t="s">
        <v>188</v>
      </c>
      <c r="C9" s="583" t="s">
        <v>3729</v>
      </c>
      <c r="D9" s="581"/>
      <c r="E9" s="584">
        <v>125</v>
      </c>
      <c r="F9" s="590"/>
      <c r="G9" s="591"/>
      <c r="H9" s="591"/>
      <c r="I9" s="593" t="s">
        <v>3729</v>
      </c>
      <c r="J9" s="590"/>
      <c r="K9" s="594"/>
      <c r="L9" s="101"/>
      <c r="M9" s="101"/>
      <c r="N9" s="524"/>
    </row>
    <row r="10" spans="1:14" hidden="1" x14ac:dyDescent="0.3">
      <c r="A10" s="581" t="s">
        <v>3727</v>
      </c>
      <c r="B10" s="582" t="s">
        <v>188</v>
      </c>
      <c r="C10" s="583" t="s">
        <v>3729</v>
      </c>
      <c r="D10" s="581"/>
      <c r="E10" s="584">
        <v>196</v>
      </c>
      <c r="F10" s="590"/>
      <c r="G10" s="591"/>
      <c r="H10" s="591"/>
      <c r="I10" s="593" t="s">
        <v>3729</v>
      </c>
      <c r="J10" s="590"/>
      <c r="K10" s="594"/>
      <c r="L10" s="101"/>
      <c r="M10" s="101"/>
      <c r="N10" s="524"/>
    </row>
    <row r="11" spans="1:14" hidden="1" x14ac:dyDescent="0.3">
      <c r="A11" s="581" t="s">
        <v>3727</v>
      </c>
      <c r="B11" s="582" t="s">
        <v>188</v>
      </c>
      <c r="C11" s="583" t="s">
        <v>3729</v>
      </c>
      <c r="D11" s="581"/>
      <c r="E11" s="584">
        <v>0</v>
      </c>
      <c r="F11" s="590"/>
      <c r="G11" s="591"/>
      <c r="H11" s="591"/>
      <c r="I11" s="593" t="s">
        <v>3729</v>
      </c>
      <c r="J11" s="590"/>
      <c r="K11" s="594"/>
      <c r="L11" s="101"/>
      <c r="M11" s="101"/>
      <c r="N11" s="524"/>
    </row>
    <row r="12" spans="1:14" hidden="1" x14ac:dyDescent="0.3">
      <c r="A12" s="581" t="s">
        <v>3727</v>
      </c>
      <c r="B12" s="582" t="s">
        <v>188</v>
      </c>
      <c r="C12" s="583" t="s">
        <v>3729</v>
      </c>
      <c r="D12" s="581" t="s">
        <v>3731</v>
      </c>
      <c r="E12" s="584" t="s">
        <v>137</v>
      </c>
      <c r="F12" s="590"/>
      <c r="G12" s="591"/>
      <c r="H12" s="591"/>
      <c r="I12" s="593" t="s">
        <v>3729</v>
      </c>
      <c r="J12" s="548" t="s">
        <v>3732</v>
      </c>
      <c r="K12" s="595"/>
      <c r="L12" s="596"/>
      <c r="M12" s="596"/>
      <c r="N12" s="524"/>
    </row>
    <row r="13" spans="1:14" hidden="1" x14ac:dyDescent="0.3">
      <c r="A13" s="581" t="s">
        <v>3727</v>
      </c>
      <c r="B13" s="582" t="s">
        <v>188</v>
      </c>
      <c r="C13" s="583" t="s">
        <v>3729</v>
      </c>
      <c r="D13" s="581" t="s">
        <v>3733</v>
      </c>
      <c r="E13" s="584">
        <v>0</v>
      </c>
      <c r="F13" s="590"/>
      <c r="G13" s="591"/>
      <c r="H13" s="591"/>
      <c r="I13" s="593" t="s">
        <v>3729</v>
      </c>
      <c r="J13" s="590"/>
      <c r="K13" s="594"/>
      <c r="L13" s="596"/>
      <c r="M13" s="596"/>
      <c r="N13" s="524"/>
    </row>
    <row r="14" spans="1:14" hidden="1" x14ac:dyDescent="0.3">
      <c r="A14" s="581" t="s">
        <v>3727</v>
      </c>
      <c r="B14" s="582" t="s">
        <v>188</v>
      </c>
      <c r="C14" s="583" t="s">
        <v>3729</v>
      </c>
      <c r="D14" s="581" t="s">
        <v>3734</v>
      </c>
      <c r="E14" s="584">
        <v>77</v>
      </c>
      <c r="F14" s="590"/>
      <c r="G14" s="591"/>
      <c r="H14" s="591"/>
      <c r="I14" s="593" t="s">
        <v>3729</v>
      </c>
      <c r="J14" s="548" t="s">
        <v>3734</v>
      </c>
      <c r="K14" s="595">
        <v>137</v>
      </c>
      <c r="L14" s="596"/>
      <c r="M14" s="596"/>
      <c r="N14" s="524"/>
    </row>
    <row r="15" spans="1:14" hidden="1" x14ac:dyDescent="0.3">
      <c r="A15" s="581" t="s">
        <v>3727</v>
      </c>
      <c r="B15" s="582" t="s">
        <v>188</v>
      </c>
      <c r="C15" s="583" t="s">
        <v>3729</v>
      </c>
      <c r="D15" s="581"/>
      <c r="E15" s="584">
        <v>56</v>
      </c>
      <c r="F15" s="590"/>
      <c r="G15" s="591"/>
      <c r="H15" s="591"/>
      <c r="I15" s="593" t="s">
        <v>3729</v>
      </c>
      <c r="J15" s="590"/>
      <c r="K15" s="594"/>
      <c r="L15" s="596"/>
      <c r="M15" s="596"/>
      <c r="N15" s="524"/>
    </row>
    <row r="16" spans="1:14" hidden="1" x14ac:dyDescent="0.3">
      <c r="A16" s="581" t="s">
        <v>3727</v>
      </c>
      <c r="B16" s="582" t="s">
        <v>188</v>
      </c>
      <c r="C16" s="583" t="s">
        <v>3729</v>
      </c>
      <c r="D16" s="581" t="s">
        <v>3735</v>
      </c>
      <c r="E16" s="584">
        <v>24</v>
      </c>
      <c r="F16" s="590" t="s">
        <v>6</v>
      </c>
      <c r="G16" s="591"/>
      <c r="H16" s="591"/>
      <c r="I16" s="593" t="s">
        <v>3729</v>
      </c>
      <c r="J16" s="548" t="s">
        <v>3735</v>
      </c>
      <c r="K16" s="595">
        <v>38</v>
      </c>
      <c r="L16" s="596"/>
      <c r="M16" s="596"/>
      <c r="N16" s="524"/>
    </row>
    <row r="17" spans="1:15" hidden="1" x14ac:dyDescent="0.3">
      <c r="A17" s="581" t="s">
        <v>3727</v>
      </c>
      <c r="B17" s="582" t="s">
        <v>188</v>
      </c>
      <c r="C17" s="583" t="s">
        <v>3729</v>
      </c>
      <c r="D17" s="581"/>
      <c r="E17" s="584">
        <v>0</v>
      </c>
      <c r="F17" s="590"/>
      <c r="G17" s="591"/>
      <c r="H17" s="591"/>
      <c r="I17" s="593" t="s">
        <v>3729</v>
      </c>
      <c r="J17" s="590"/>
      <c r="K17" s="594"/>
      <c r="L17" s="596"/>
      <c r="M17" s="596"/>
      <c r="N17" s="524"/>
    </row>
    <row r="18" spans="1:15" hidden="1" x14ac:dyDescent="0.3">
      <c r="A18" s="581" t="s">
        <v>3727</v>
      </c>
      <c r="B18" s="582" t="s">
        <v>188</v>
      </c>
      <c r="C18" s="583" t="s">
        <v>3729</v>
      </c>
      <c r="D18" s="581" t="s">
        <v>3736</v>
      </c>
      <c r="E18" s="584">
        <v>187</v>
      </c>
      <c r="F18" s="590"/>
      <c r="G18" s="591"/>
      <c r="H18" s="591"/>
      <c r="I18" s="593" t="s">
        <v>3729</v>
      </c>
      <c r="J18" s="548" t="s">
        <v>3736</v>
      </c>
      <c r="K18" s="595">
        <v>283</v>
      </c>
      <c r="L18" s="596"/>
      <c r="M18" s="596"/>
      <c r="N18" s="524"/>
    </row>
    <row r="19" spans="1:15" hidden="1" x14ac:dyDescent="0.3">
      <c r="A19" s="581" t="s">
        <v>3727</v>
      </c>
      <c r="B19" s="582" t="s">
        <v>188</v>
      </c>
      <c r="C19" s="583" t="s">
        <v>3729</v>
      </c>
      <c r="D19" s="581"/>
      <c r="E19" s="584">
        <v>64</v>
      </c>
      <c r="F19" s="590"/>
      <c r="G19" s="591"/>
      <c r="H19" s="591"/>
      <c r="I19" s="593" t="s">
        <v>3729</v>
      </c>
      <c r="J19" s="590"/>
      <c r="K19" s="594"/>
      <c r="L19" s="596"/>
      <c r="M19" s="596"/>
      <c r="N19" s="524"/>
    </row>
    <row r="20" spans="1:15" hidden="1" x14ac:dyDescent="0.3">
      <c r="A20" s="581" t="s">
        <v>3727</v>
      </c>
      <c r="B20" s="582" t="s">
        <v>188</v>
      </c>
      <c r="C20" s="583" t="s">
        <v>3729</v>
      </c>
      <c r="D20" s="581" t="s">
        <v>3737</v>
      </c>
      <c r="E20" s="584">
        <v>0</v>
      </c>
      <c r="F20" s="590"/>
      <c r="G20" s="591"/>
      <c r="H20" s="591"/>
      <c r="I20" s="593" t="s">
        <v>3729</v>
      </c>
      <c r="J20" s="590"/>
      <c r="K20" s="594"/>
      <c r="L20" s="596"/>
      <c r="M20" s="596"/>
      <c r="N20" s="524"/>
    </row>
    <row r="21" spans="1:15" hidden="1" x14ac:dyDescent="0.3">
      <c r="A21" s="581" t="s">
        <v>3727</v>
      </c>
      <c r="B21" s="582" t="s">
        <v>188</v>
      </c>
      <c r="C21" s="583" t="s">
        <v>3729</v>
      </c>
      <c r="D21" s="581"/>
      <c r="E21" s="584">
        <v>623</v>
      </c>
      <c r="F21" s="590"/>
      <c r="G21" s="591"/>
      <c r="H21" s="591"/>
      <c r="I21" s="593" t="s">
        <v>3729</v>
      </c>
      <c r="J21" s="590"/>
      <c r="K21" s="594"/>
      <c r="L21" s="596"/>
      <c r="M21" s="596"/>
      <c r="N21" s="524"/>
    </row>
    <row r="22" spans="1:15" ht="25.5" hidden="1" x14ac:dyDescent="0.3">
      <c r="A22" s="577" t="s">
        <v>3727</v>
      </c>
      <c r="B22" s="577" t="s">
        <v>188</v>
      </c>
      <c r="C22" s="509" t="s">
        <v>3738</v>
      </c>
      <c r="D22" s="577"/>
      <c r="E22" s="578">
        <f>SUM(E23:E35)</f>
        <v>10075</v>
      </c>
      <c r="F22" s="579"/>
      <c r="G22" s="579"/>
      <c r="H22" s="579"/>
      <c r="I22" s="509" t="s">
        <v>3738</v>
      </c>
      <c r="J22" s="597"/>
      <c r="K22" s="578">
        <f>SUM(K23:K35)</f>
        <v>11941</v>
      </c>
      <c r="L22" s="108">
        <v>7</v>
      </c>
      <c r="M22" s="108">
        <v>11</v>
      </c>
      <c r="N22" s="508"/>
    </row>
    <row r="23" spans="1:15" ht="22.5" hidden="1" customHeight="1" x14ac:dyDescent="0.3">
      <c r="A23" s="598" t="s">
        <v>3727</v>
      </c>
      <c r="B23" s="598" t="s">
        <v>188</v>
      </c>
      <c r="C23" s="598" t="s">
        <v>1096</v>
      </c>
      <c r="D23" s="598" t="s">
        <v>3739</v>
      </c>
      <c r="E23" s="599">
        <v>638</v>
      </c>
      <c r="F23" s="600"/>
      <c r="G23" s="601"/>
      <c r="H23" s="601"/>
      <c r="I23" s="602" t="s">
        <v>1096</v>
      </c>
      <c r="J23" s="600" t="s">
        <v>3739</v>
      </c>
      <c r="K23" s="603">
        <v>540</v>
      </c>
      <c r="L23" s="604"/>
      <c r="M23" s="604"/>
      <c r="N23" s="722" t="s">
        <v>3740</v>
      </c>
    </row>
    <row r="24" spans="1:15" hidden="1" x14ac:dyDescent="0.3">
      <c r="A24" s="598" t="s">
        <v>3727</v>
      </c>
      <c r="B24" s="598" t="s">
        <v>188</v>
      </c>
      <c r="C24" s="598" t="s">
        <v>1096</v>
      </c>
      <c r="D24" s="598" t="s">
        <v>3741</v>
      </c>
      <c r="E24" s="599">
        <v>243</v>
      </c>
      <c r="F24" s="600"/>
      <c r="G24" s="605"/>
      <c r="H24" s="605"/>
      <c r="I24" s="602" t="s">
        <v>1096</v>
      </c>
      <c r="J24" s="600" t="s">
        <v>3741</v>
      </c>
      <c r="K24" s="603">
        <v>1396</v>
      </c>
      <c r="L24" s="604"/>
      <c r="M24" s="604"/>
      <c r="N24" s="722"/>
    </row>
    <row r="25" spans="1:15" hidden="1" x14ac:dyDescent="0.3">
      <c r="A25" s="598" t="s">
        <v>3727</v>
      </c>
      <c r="B25" s="598" t="s">
        <v>188</v>
      </c>
      <c r="C25" s="598" t="s">
        <v>1096</v>
      </c>
      <c r="D25" s="598" t="s">
        <v>3742</v>
      </c>
      <c r="E25" s="599">
        <v>235</v>
      </c>
      <c r="F25" s="600"/>
      <c r="G25" s="601"/>
      <c r="H25" s="601"/>
      <c r="I25" s="606" t="s">
        <v>1096</v>
      </c>
      <c r="J25" s="600" t="s">
        <v>3742</v>
      </c>
      <c r="K25" s="603">
        <v>780</v>
      </c>
      <c r="L25" s="604"/>
      <c r="M25" s="604"/>
      <c r="N25" s="722"/>
    </row>
    <row r="26" spans="1:15" hidden="1" x14ac:dyDescent="0.3">
      <c r="A26" s="598" t="s">
        <v>3727</v>
      </c>
      <c r="B26" s="598" t="s">
        <v>188</v>
      </c>
      <c r="C26" s="598" t="s">
        <v>1096</v>
      </c>
      <c r="D26" s="598" t="s">
        <v>3743</v>
      </c>
      <c r="E26" s="599">
        <v>606</v>
      </c>
      <c r="F26" s="600"/>
      <c r="G26" s="601"/>
      <c r="H26" s="601"/>
      <c r="I26" s="602" t="s">
        <v>1096</v>
      </c>
      <c r="J26" s="600" t="s">
        <v>3743</v>
      </c>
      <c r="K26" s="603">
        <v>345</v>
      </c>
      <c r="L26" s="604"/>
      <c r="M26" s="604"/>
      <c r="N26" s="722"/>
      <c r="O26" s="607"/>
    </row>
    <row r="27" spans="1:15" hidden="1" x14ac:dyDescent="0.3">
      <c r="A27" s="598" t="s">
        <v>3727</v>
      </c>
      <c r="B27" s="598" t="s">
        <v>188</v>
      </c>
      <c r="C27" s="598" t="s">
        <v>1096</v>
      </c>
      <c r="D27" s="598" t="s">
        <v>3191</v>
      </c>
      <c r="E27" s="599">
        <v>950</v>
      </c>
      <c r="F27" s="600"/>
      <c r="G27" s="605"/>
      <c r="H27" s="605"/>
      <c r="I27" s="602" t="s">
        <v>1096</v>
      </c>
      <c r="J27" s="600" t="s">
        <v>3191</v>
      </c>
      <c r="K27" s="603">
        <v>200</v>
      </c>
      <c r="L27" s="604"/>
      <c r="M27" s="604"/>
      <c r="N27" s="722"/>
    </row>
    <row r="28" spans="1:15" hidden="1" x14ac:dyDescent="0.3">
      <c r="A28" s="598" t="s">
        <v>3727</v>
      </c>
      <c r="B28" s="598" t="s">
        <v>188</v>
      </c>
      <c r="C28" s="598" t="s">
        <v>1096</v>
      </c>
      <c r="D28" s="598" t="s">
        <v>1096</v>
      </c>
      <c r="E28" s="599">
        <v>435</v>
      </c>
      <c r="F28" s="600"/>
      <c r="G28" s="605"/>
      <c r="H28" s="605"/>
      <c r="I28" s="602" t="s">
        <v>1096</v>
      </c>
      <c r="J28" s="600" t="s">
        <v>1096</v>
      </c>
      <c r="K28" s="603">
        <v>269</v>
      </c>
      <c r="L28" s="604"/>
      <c r="M28" s="604"/>
      <c r="N28" s="722"/>
    </row>
    <row r="29" spans="1:15" ht="15.75" hidden="1" customHeight="1" x14ac:dyDescent="0.3">
      <c r="A29" s="598" t="s">
        <v>3727</v>
      </c>
      <c r="B29" s="598" t="s">
        <v>188</v>
      </c>
      <c r="C29" s="598" t="s">
        <v>1096</v>
      </c>
      <c r="D29" s="598" t="s">
        <v>3744</v>
      </c>
      <c r="E29" s="599">
        <v>353</v>
      </c>
      <c r="F29" s="600"/>
      <c r="G29" s="601"/>
      <c r="H29" s="601"/>
      <c r="I29" s="602" t="s">
        <v>1096</v>
      </c>
      <c r="J29" s="600" t="s">
        <v>3744</v>
      </c>
      <c r="K29" s="603">
        <v>326</v>
      </c>
      <c r="L29" s="604"/>
      <c r="M29" s="604"/>
      <c r="N29" s="722"/>
    </row>
    <row r="30" spans="1:15" ht="15.75" hidden="1" customHeight="1" x14ac:dyDescent="0.3">
      <c r="A30" s="598" t="s">
        <v>3727</v>
      </c>
      <c r="B30" s="598" t="s">
        <v>188</v>
      </c>
      <c r="C30" s="598" t="s">
        <v>1096</v>
      </c>
      <c r="D30" s="598" t="s">
        <v>3745</v>
      </c>
      <c r="E30" s="599">
        <v>112</v>
      </c>
      <c r="F30" s="600"/>
      <c r="G30" s="605"/>
      <c r="H30" s="605"/>
      <c r="I30" s="602" t="s">
        <v>1096</v>
      </c>
      <c r="J30" s="600" t="s">
        <v>3746</v>
      </c>
      <c r="K30" s="603">
        <v>635</v>
      </c>
      <c r="L30" s="604"/>
      <c r="M30" s="604"/>
      <c r="N30" s="722"/>
    </row>
    <row r="31" spans="1:15" ht="15.75" hidden="1" customHeight="1" x14ac:dyDescent="0.3">
      <c r="A31" s="598" t="s">
        <v>3727</v>
      </c>
      <c r="B31" s="598" t="s">
        <v>188</v>
      </c>
      <c r="C31" s="598" t="s">
        <v>3747</v>
      </c>
      <c r="D31" s="608" t="s">
        <v>3747</v>
      </c>
      <c r="E31" s="599">
        <v>2715</v>
      </c>
      <c r="F31" s="600"/>
      <c r="G31" s="605"/>
      <c r="H31" s="605"/>
      <c r="I31" s="602" t="s">
        <v>3747</v>
      </c>
      <c r="J31" s="602" t="s">
        <v>3747</v>
      </c>
      <c r="K31" s="609">
        <v>3936</v>
      </c>
      <c r="L31" s="604"/>
      <c r="M31" s="604"/>
      <c r="N31" s="722"/>
    </row>
    <row r="32" spans="1:15" ht="16.5" hidden="1" customHeight="1" x14ac:dyDescent="0.3">
      <c r="A32" s="598" t="s">
        <v>3727</v>
      </c>
      <c r="B32" s="598" t="s">
        <v>188</v>
      </c>
      <c r="C32" s="598" t="s">
        <v>3747</v>
      </c>
      <c r="D32" s="598" t="s">
        <v>3748</v>
      </c>
      <c r="E32" s="599">
        <v>370</v>
      </c>
      <c r="F32" s="600"/>
      <c r="G32" s="605"/>
      <c r="H32" s="605"/>
      <c r="I32" s="602" t="s">
        <v>3747</v>
      </c>
      <c r="J32" s="600" t="s">
        <v>3748</v>
      </c>
      <c r="K32" s="609">
        <v>357</v>
      </c>
      <c r="L32" s="610"/>
      <c r="M32" s="610"/>
      <c r="N32" s="722"/>
    </row>
    <row r="33" spans="1:14" hidden="1" x14ac:dyDescent="0.3">
      <c r="A33" s="581" t="s">
        <v>3727</v>
      </c>
      <c r="B33" s="582" t="s">
        <v>188</v>
      </c>
      <c r="C33" s="583" t="s">
        <v>3747</v>
      </c>
      <c r="D33" s="583" t="s">
        <v>3749</v>
      </c>
      <c r="E33" s="584">
        <v>2439</v>
      </c>
      <c r="F33" s="585"/>
      <c r="G33" s="586"/>
      <c r="H33" s="586"/>
      <c r="I33" s="517" t="s">
        <v>3747</v>
      </c>
      <c r="J33" s="590" t="s">
        <v>3749</v>
      </c>
      <c r="K33" s="611">
        <v>2682</v>
      </c>
      <c r="L33" s="101"/>
      <c r="M33" s="101"/>
      <c r="N33" s="723" t="s">
        <v>3750</v>
      </c>
    </row>
    <row r="34" spans="1:14" hidden="1" x14ac:dyDescent="0.3">
      <c r="A34" s="581" t="s">
        <v>3727</v>
      </c>
      <c r="B34" s="582" t="s">
        <v>188</v>
      </c>
      <c r="C34" s="583" t="s">
        <v>3747</v>
      </c>
      <c r="D34" s="583" t="s">
        <v>3751</v>
      </c>
      <c r="E34" s="584">
        <v>379</v>
      </c>
      <c r="F34" s="585"/>
      <c r="G34" s="586"/>
      <c r="H34" s="586"/>
      <c r="I34" s="517" t="s">
        <v>3747</v>
      </c>
      <c r="J34" s="590" t="s">
        <v>3752</v>
      </c>
      <c r="K34" s="611">
        <v>475</v>
      </c>
      <c r="L34" s="101"/>
      <c r="M34" s="101"/>
      <c r="N34" s="723"/>
    </row>
    <row r="35" spans="1:14" hidden="1" x14ac:dyDescent="0.3">
      <c r="A35" s="581" t="s">
        <v>3727</v>
      </c>
      <c r="B35" s="582" t="s">
        <v>188</v>
      </c>
      <c r="C35" s="583" t="s">
        <v>3747</v>
      </c>
      <c r="D35" s="581"/>
      <c r="E35" s="584">
        <v>600</v>
      </c>
      <c r="F35" s="590"/>
      <c r="G35" s="591"/>
      <c r="H35" s="591"/>
      <c r="I35" s="548" t="s">
        <v>3747</v>
      </c>
      <c r="J35" s="590"/>
      <c r="K35" s="594"/>
      <c r="L35" s="594"/>
      <c r="M35" s="594"/>
      <c r="N35" s="612"/>
    </row>
    <row r="36" spans="1:14" x14ac:dyDescent="0.3">
      <c r="A36" s="577" t="s">
        <v>3727</v>
      </c>
      <c r="B36" s="577" t="s">
        <v>188</v>
      </c>
      <c r="C36" s="577" t="s">
        <v>3753</v>
      </c>
      <c r="D36" s="577"/>
      <c r="E36" s="578">
        <f>SUM(E37:E41)</f>
        <v>7414</v>
      </c>
      <c r="F36" s="579"/>
      <c r="G36" s="579"/>
      <c r="H36" s="579"/>
      <c r="I36" s="509" t="s">
        <v>3753</v>
      </c>
      <c r="J36" s="580"/>
      <c r="K36" s="578">
        <f>SUM(K37:K41)</f>
        <v>8755</v>
      </c>
      <c r="L36" s="108">
        <v>4</v>
      </c>
      <c r="M36" s="108">
        <v>5</v>
      </c>
      <c r="N36" s="508"/>
    </row>
    <row r="37" spans="1:14" hidden="1" x14ac:dyDescent="0.3">
      <c r="A37" s="581" t="s">
        <v>3727</v>
      </c>
      <c r="B37" s="582" t="s">
        <v>188</v>
      </c>
      <c r="C37" s="581" t="s">
        <v>3753</v>
      </c>
      <c r="D37" s="581" t="s">
        <v>3753</v>
      </c>
      <c r="E37" s="584">
        <v>873</v>
      </c>
      <c r="F37" s="585"/>
      <c r="G37" s="586"/>
      <c r="H37" s="586"/>
      <c r="I37" s="526" t="s">
        <v>3753</v>
      </c>
      <c r="J37" s="526" t="s">
        <v>3753</v>
      </c>
      <c r="K37" s="613">
        <v>1434</v>
      </c>
      <c r="L37" s="143"/>
      <c r="M37" s="143"/>
      <c r="N37" s="524"/>
    </row>
    <row r="38" spans="1:14" hidden="1" x14ac:dyDescent="0.3">
      <c r="A38" s="581" t="s">
        <v>3727</v>
      </c>
      <c r="B38" s="582" t="s">
        <v>188</v>
      </c>
      <c r="C38" s="581" t="s">
        <v>3753</v>
      </c>
      <c r="D38" s="614" t="s">
        <v>3665</v>
      </c>
      <c r="E38" s="584">
        <v>936</v>
      </c>
      <c r="F38" s="585"/>
      <c r="G38" s="586"/>
      <c r="H38" s="586"/>
      <c r="I38" s="526" t="s">
        <v>3753</v>
      </c>
      <c r="J38" s="526" t="s">
        <v>3754</v>
      </c>
      <c r="K38" s="613">
        <v>1058</v>
      </c>
      <c r="L38" s="143"/>
      <c r="M38" s="143"/>
      <c r="N38" s="524"/>
    </row>
    <row r="39" spans="1:14" hidden="1" x14ac:dyDescent="0.3">
      <c r="A39" s="581" t="s">
        <v>3727</v>
      </c>
      <c r="B39" s="582" t="s">
        <v>188</v>
      </c>
      <c r="C39" s="581" t="s">
        <v>3753</v>
      </c>
      <c r="D39" s="581" t="s">
        <v>3755</v>
      </c>
      <c r="E39" s="584">
        <v>1383</v>
      </c>
      <c r="F39" s="585"/>
      <c r="G39" s="586"/>
      <c r="H39" s="586"/>
      <c r="I39" s="526" t="s">
        <v>3753</v>
      </c>
      <c r="J39" s="590" t="s">
        <v>3755</v>
      </c>
      <c r="K39" s="613">
        <v>1578</v>
      </c>
      <c r="L39" s="143"/>
      <c r="M39" s="143"/>
      <c r="N39" s="524"/>
    </row>
    <row r="40" spans="1:14" hidden="1" x14ac:dyDescent="0.3">
      <c r="A40" s="581" t="s">
        <v>3727</v>
      </c>
      <c r="B40" s="582" t="s">
        <v>188</v>
      </c>
      <c r="C40" s="581" t="s">
        <v>3753</v>
      </c>
      <c r="D40" s="581" t="s">
        <v>3756</v>
      </c>
      <c r="E40" s="584">
        <v>882</v>
      </c>
      <c r="F40" s="585"/>
      <c r="G40" s="586"/>
      <c r="H40" s="586"/>
      <c r="I40" s="526" t="s">
        <v>3753</v>
      </c>
      <c r="J40" s="590" t="s">
        <v>3756</v>
      </c>
      <c r="K40" s="613">
        <v>1136</v>
      </c>
      <c r="L40" s="143"/>
      <c r="M40" s="143"/>
      <c r="N40" s="524"/>
    </row>
    <row r="41" spans="1:14" x14ac:dyDescent="0.3">
      <c r="A41" s="581" t="s">
        <v>3727</v>
      </c>
      <c r="B41" s="582" t="s">
        <v>188</v>
      </c>
      <c r="C41" s="581" t="s">
        <v>3753</v>
      </c>
      <c r="D41" s="581" t="s">
        <v>3757</v>
      </c>
      <c r="E41" s="584">
        <v>3340</v>
      </c>
      <c r="F41" s="585"/>
      <c r="G41" s="586"/>
      <c r="H41" s="586"/>
      <c r="I41" s="526" t="s">
        <v>3753</v>
      </c>
      <c r="J41" s="526" t="s">
        <v>3757</v>
      </c>
      <c r="K41" s="613">
        <v>3549</v>
      </c>
      <c r="L41" s="596"/>
      <c r="M41" s="596"/>
      <c r="N41" s="524"/>
    </row>
    <row r="42" spans="1:14" hidden="1" x14ac:dyDescent="0.3">
      <c r="A42" s="577" t="s">
        <v>3727</v>
      </c>
      <c r="B42" s="577" t="s">
        <v>188</v>
      </c>
      <c r="C42" s="577" t="s">
        <v>3758</v>
      </c>
      <c r="D42" s="577"/>
      <c r="E42" s="578">
        <v>613</v>
      </c>
      <c r="F42" s="579"/>
      <c r="G42" s="579"/>
      <c r="H42" s="579"/>
      <c r="I42" s="509" t="s">
        <v>3758</v>
      </c>
      <c r="J42" s="615"/>
      <c r="K42" s="578">
        <f>SUM(K43:K54)</f>
        <v>1012</v>
      </c>
      <c r="L42" s="108">
        <v>1</v>
      </c>
      <c r="M42" s="108">
        <v>1</v>
      </c>
      <c r="N42" s="508"/>
    </row>
    <row r="43" spans="1:14" hidden="1" x14ac:dyDescent="0.3">
      <c r="A43" s="581" t="s">
        <v>3727</v>
      </c>
      <c r="B43" s="582" t="s">
        <v>188</v>
      </c>
      <c r="C43" s="583" t="s">
        <v>3758</v>
      </c>
      <c r="D43" s="583" t="s">
        <v>3759</v>
      </c>
      <c r="E43" s="616">
        <v>77</v>
      </c>
      <c r="F43" s="585" t="s">
        <v>6</v>
      </c>
      <c r="G43" s="586"/>
      <c r="H43" s="586"/>
      <c r="I43" s="617" t="s">
        <v>3758</v>
      </c>
      <c r="J43" s="590" t="s">
        <v>3759</v>
      </c>
      <c r="K43" s="611">
        <v>176</v>
      </c>
      <c r="L43" s="101"/>
      <c r="M43" s="101"/>
      <c r="N43" s="524"/>
    </row>
    <row r="44" spans="1:14" hidden="1" x14ac:dyDescent="0.3">
      <c r="A44" s="581" t="s">
        <v>3727</v>
      </c>
      <c r="B44" s="582" t="s">
        <v>188</v>
      </c>
      <c r="C44" s="583" t="s">
        <v>3758</v>
      </c>
      <c r="D44" s="581" t="s">
        <v>3760</v>
      </c>
      <c r="E44" s="584">
        <v>30</v>
      </c>
      <c r="F44" s="590" t="s">
        <v>6</v>
      </c>
      <c r="G44" s="591"/>
      <c r="H44" s="591"/>
      <c r="I44" s="618" t="s">
        <v>3758</v>
      </c>
      <c r="J44" s="590" t="s">
        <v>3760</v>
      </c>
      <c r="K44" s="619">
        <v>53</v>
      </c>
      <c r="L44" s="101"/>
      <c r="M44" s="101"/>
      <c r="N44" s="524"/>
    </row>
    <row r="45" spans="1:14" hidden="1" x14ac:dyDescent="0.3">
      <c r="A45" s="581" t="s">
        <v>3727</v>
      </c>
      <c r="B45" s="582" t="s">
        <v>188</v>
      </c>
      <c r="C45" s="583" t="s">
        <v>3758</v>
      </c>
      <c r="D45" s="581" t="s">
        <v>3761</v>
      </c>
      <c r="E45" s="584">
        <v>156</v>
      </c>
      <c r="F45" s="590" t="s">
        <v>6</v>
      </c>
      <c r="G45" s="591"/>
      <c r="H45" s="591"/>
      <c r="I45" s="618" t="s">
        <v>3758</v>
      </c>
      <c r="J45" s="590" t="s">
        <v>3761</v>
      </c>
      <c r="K45" s="619">
        <v>191</v>
      </c>
      <c r="L45" s="101"/>
      <c r="M45" s="101"/>
      <c r="N45" s="524"/>
    </row>
    <row r="46" spans="1:14" hidden="1" x14ac:dyDescent="0.3">
      <c r="A46" s="581" t="s">
        <v>3727</v>
      </c>
      <c r="B46" s="582" t="s">
        <v>188</v>
      </c>
      <c r="C46" s="583" t="s">
        <v>3758</v>
      </c>
      <c r="D46" s="581" t="s">
        <v>3762</v>
      </c>
      <c r="E46" s="584">
        <v>17</v>
      </c>
      <c r="F46" s="590" t="s">
        <v>6</v>
      </c>
      <c r="G46" s="591"/>
      <c r="H46" s="591"/>
      <c r="I46" s="618" t="s">
        <v>3758</v>
      </c>
      <c r="J46" s="590"/>
      <c r="K46" s="594"/>
      <c r="L46" s="101"/>
      <c r="M46" s="101"/>
      <c r="N46" s="524"/>
    </row>
    <row r="47" spans="1:14" hidden="1" x14ac:dyDescent="0.3">
      <c r="A47" s="581" t="s">
        <v>3727</v>
      </c>
      <c r="B47" s="582" t="s">
        <v>188</v>
      </c>
      <c r="C47" s="583" t="s">
        <v>3758</v>
      </c>
      <c r="D47" s="581" t="s">
        <v>3763</v>
      </c>
      <c r="E47" s="584">
        <v>132</v>
      </c>
      <c r="F47" s="590" t="s">
        <v>6</v>
      </c>
      <c r="G47" s="591"/>
      <c r="H47" s="591"/>
      <c r="I47" s="618" t="s">
        <v>3758</v>
      </c>
      <c r="J47" s="590" t="s">
        <v>3763</v>
      </c>
      <c r="K47" s="619">
        <v>160</v>
      </c>
      <c r="L47" s="101"/>
      <c r="M47" s="101"/>
      <c r="N47" s="524"/>
    </row>
    <row r="48" spans="1:14" hidden="1" x14ac:dyDescent="0.3">
      <c r="A48" s="581" t="s">
        <v>3727</v>
      </c>
      <c r="B48" s="582" t="s">
        <v>188</v>
      </c>
      <c r="C48" s="583" t="s">
        <v>3758</v>
      </c>
      <c r="D48" s="581" t="s">
        <v>3764</v>
      </c>
      <c r="E48" s="584" t="s">
        <v>137</v>
      </c>
      <c r="F48" s="590" t="s">
        <v>6</v>
      </c>
      <c r="G48" s="591"/>
      <c r="H48" s="591"/>
      <c r="I48" s="618" t="s">
        <v>3758</v>
      </c>
      <c r="J48" s="590"/>
      <c r="K48" s="594"/>
      <c r="L48" s="101"/>
      <c r="M48" s="101"/>
      <c r="N48" s="524"/>
    </row>
    <row r="49" spans="1:14" hidden="1" x14ac:dyDescent="0.3">
      <c r="A49" s="581" t="s">
        <v>3727</v>
      </c>
      <c r="B49" s="582" t="s">
        <v>188</v>
      </c>
      <c r="C49" s="583" t="s">
        <v>3758</v>
      </c>
      <c r="D49" s="581" t="s">
        <v>3504</v>
      </c>
      <c r="E49" s="584" t="s">
        <v>137</v>
      </c>
      <c r="F49" s="590" t="s">
        <v>6</v>
      </c>
      <c r="G49" s="591"/>
      <c r="H49" s="591"/>
      <c r="I49" s="618" t="s">
        <v>3758</v>
      </c>
      <c r="J49" s="590"/>
      <c r="K49" s="594"/>
      <c r="L49" s="101"/>
      <c r="M49" s="101"/>
      <c r="N49" s="524"/>
    </row>
    <row r="50" spans="1:14" hidden="1" x14ac:dyDescent="0.3">
      <c r="A50" s="581" t="s">
        <v>3727</v>
      </c>
      <c r="B50" s="582" t="s">
        <v>188</v>
      </c>
      <c r="C50" s="583" t="s">
        <v>3758</v>
      </c>
      <c r="D50" s="581" t="s">
        <v>3765</v>
      </c>
      <c r="E50" s="584">
        <v>110</v>
      </c>
      <c r="F50" s="590" t="s">
        <v>6</v>
      </c>
      <c r="G50" s="591"/>
      <c r="H50" s="591"/>
      <c r="I50" s="618" t="s">
        <v>3758</v>
      </c>
      <c r="J50" s="590" t="s">
        <v>3765</v>
      </c>
      <c r="K50" s="619">
        <v>233</v>
      </c>
      <c r="L50" s="101"/>
      <c r="M50" s="101"/>
      <c r="N50" s="524"/>
    </row>
    <row r="51" spans="1:14" hidden="1" x14ac:dyDescent="0.3">
      <c r="A51" s="581" t="s">
        <v>3727</v>
      </c>
      <c r="B51" s="582" t="s">
        <v>188</v>
      </c>
      <c r="C51" s="581" t="s">
        <v>3758</v>
      </c>
      <c r="D51" s="581"/>
      <c r="E51" s="584"/>
      <c r="F51" s="590"/>
      <c r="G51" s="591"/>
      <c r="H51" s="591"/>
      <c r="I51" s="618" t="s">
        <v>3758</v>
      </c>
      <c r="J51" s="548" t="s">
        <v>3766</v>
      </c>
      <c r="K51" s="619">
        <v>28</v>
      </c>
      <c r="L51" s="101"/>
      <c r="M51" s="101"/>
      <c r="N51" s="524"/>
    </row>
    <row r="52" spans="1:14" hidden="1" x14ac:dyDescent="0.3">
      <c r="A52" s="581" t="s">
        <v>3727</v>
      </c>
      <c r="B52" s="582" t="s">
        <v>188</v>
      </c>
      <c r="C52" s="581" t="s">
        <v>3758</v>
      </c>
      <c r="D52" s="581" t="s">
        <v>3767</v>
      </c>
      <c r="E52" s="584">
        <v>35</v>
      </c>
      <c r="F52" s="590" t="s">
        <v>6</v>
      </c>
      <c r="G52" s="591"/>
      <c r="H52" s="591"/>
      <c r="I52" s="618" t="s">
        <v>3758</v>
      </c>
      <c r="J52" s="590" t="s">
        <v>3767</v>
      </c>
      <c r="K52" s="619">
        <v>60</v>
      </c>
      <c r="L52" s="596"/>
      <c r="M52" s="596"/>
      <c r="N52" s="524"/>
    </row>
    <row r="53" spans="1:14" hidden="1" x14ac:dyDescent="0.3">
      <c r="A53" s="581" t="s">
        <v>3727</v>
      </c>
      <c r="B53" s="582" t="s">
        <v>188</v>
      </c>
      <c r="C53" s="581" t="s">
        <v>3758</v>
      </c>
      <c r="D53" s="581" t="s">
        <v>3768</v>
      </c>
      <c r="E53" s="584">
        <v>36</v>
      </c>
      <c r="F53" s="585" t="s">
        <v>6</v>
      </c>
      <c r="G53" s="586"/>
      <c r="H53" s="586"/>
      <c r="I53" s="617" t="s">
        <v>3758</v>
      </c>
      <c r="J53" s="517" t="s">
        <v>3768</v>
      </c>
      <c r="K53" s="611">
        <v>54</v>
      </c>
      <c r="L53" s="596"/>
      <c r="M53" s="596"/>
      <c r="N53" s="524"/>
    </row>
    <row r="54" spans="1:14" hidden="1" x14ac:dyDescent="0.3">
      <c r="A54" s="581" t="s">
        <v>3727</v>
      </c>
      <c r="B54" s="582" t="s">
        <v>188</v>
      </c>
      <c r="C54" s="581" t="s">
        <v>3758</v>
      </c>
      <c r="D54" s="581" t="s">
        <v>3769</v>
      </c>
      <c r="E54" s="584">
        <v>13</v>
      </c>
      <c r="F54" s="585" t="s">
        <v>6</v>
      </c>
      <c r="G54" s="586"/>
      <c r="H54" s="586"/>
      <c r="I54" s="617" t="s">
        <v>3758</v>
      </c>
      <c r="J54" s="590" t="s">
        <v>3770</v>
      </c>
      <c r="K54" s="611">
        <v>57</v>
      </c>
      <c r="L54" s="596"/>
      <c r="M54" s="596"/>
      <c r="N54" s="524"/>
    </row>
    <row r="55" spans="1:14" hidden="1" x14ac:dyDescent="0.3">
      <c r="A55" s="577" t="s">
        <v>3727</v>
      </c>
      <c r="B55" s="577" t="s">
        <v>188</v>
      </c>
      <c r="C55" s="577" t="s">
        <v>3771</v>
      </c>
      <c r="D55" s="577"/>
      <c r="E55" s="578">
        <f>SUM(E56:E58)</f>
        <v>2093</v>
      </c>
      <c r="F55" s="579"/>
      <c r="G55" s="579"/>
      <c r="H55" s="579"/>
      <c r="I55" s="509" t="s">
        <v>3771</v>
      </c>
      <c r="J55" s="580"/>
      <c r="K55" s="578">
        <f>SUM(K56:K58)</f>
        <v>2585</v>
      </c>
      <c r="L55" s="108">
        <v>2</v>
      </c>
      <c r="M55" s="108">
        <v>3</v>
      </c>
      <c r="N55" s="508"/>
    </row>
    <row r="56" spans="1:14" hidden="1" x14ac:dyDescent="0.3">
      <c r="A56" s="598" t="s">
        <v>3727</v>
      </c>
      <c r="B56" s="598" t="s">
        <v>188</v>
      </c>
      <c r="C56" s="598" t="s">
        <v>3771</v>
      </c>
      <c r="D56" s="598" t="s">
        <v>3771</v>
      </c>
      <c r="E56" s="599">
        <v>1072</v>
      </c>
      <c r="F56" s="600" t="s">
        <v>6</v>
      </c>
      <c r="G56" s="605"/>
      <c r="H56" s="605"/>
      <c r="I56" s="600" t="s">
        <v>3771</v>
      </c>
      <c r="J56" s="600" t="s">
        <v>3771</v>
      </c>
      <c r="K56" s="603">
        <v>1350</v>
      </c>
      <c r="L56" s="604"/>
      <c r="M56" s="604"/>
      <c r="N56" s="714" t="s">
        <v>3740</v>
      </c>
    </row>
    <row r="57" spans="1:14" hidden="1" x14ac:dyDescent="0.3">
      <c r="A57" s="598" t="s">
        <v>3727</v>
      </c>
      <c r="B57" s="598" t="s">
        <v>188</v>
      </c>
      <c r="C57" s="598" t="s">
        <v>3771</v>
      </c>
      <c r="D57" s="598" t="s">
        <v>3772</v>
      </c>
      <c r="E57" s="599">
        <v>293</v>
      </c>
      <c r="F57" s="600" t="s">
        <v>6</v>
      </c>
      <c r="G57" s="605"/>
      <c r="H57" s="605"/>
      <c r="I57" s="600" t="s">
        <v>3771</v>
      </c>
      <c r="J57" s="600" t="s">
        <v>3772</v>
      </c>
      <c r="K57" s="603">
        <v>325</v>
      </c>
      <c r="L57" s="604"/>
      <c r="M57" s="604"/>
      <c r="N57" s="714"/>
    </row>
    <row r="58" spans="1:14" hidden="1" x14ac:dyDescent="0.3">
      <c r="A58" s="598" t="s">
        <v>3727</v>
      </c>
      <c r="B58" s="598" t="s">
        <v>188</v>
      </c>
      <c r="C58" s="598" t="s">
        <v>3771</v>
      </c>
      <c r="D58" s="598" t="s">
        <v>3773</v>
      </c>
      <c r="E58" s="599">
        <v>728</v>
      </c>
      <c r="F58" s="600" t="s">
        <v>6</v>
      </c>
      <c r="G58" s="601"/>
      <c r="H58" s="601"/>
      <c r="I58" s="600" t="s">
        <v>3771</v>
      </c>
      <c r="J58" s="600" t="s">
        <v>3773</v>
      </c>
      <c r="K58" s="603">
        <v>910</v>
      </c>
      <c r="L58" s="604"/>
      <c r="M58" s="604"/>
      <c r="N58" s="714"/>
    </row>
    <row r="59" spans="1:14" x14ac:dyDescent="0.3">
      <c r="A59" s="577" t="s">
        <v>3727</v>
      </c>
      <c r="B59" s="577" t="s">
        <v>188</v>
      </c>
      <c r="C59" s="577" t="s">
        <v>3774</v>
      </c>
      <c r="D59" s="577"/>
      <c r="E59" s="578">
        <f>SUM(E60:E64)</f>
        <v>4941</v>
      </c>
      <c r="F59" s="579"/>
      <c r="G59" s="579"/>
      <c r="H59" s="579"/>
      <c r="I59" s="509" t="s">
        <v>3774</v>
      </c>
      <c r="J59" s="615"/>
      <c r="K59" s="578">
        <f>SUM(K60:K64)</f>
        <v>6140</v>
      </c>
      <c r="L59" s="108">
        <v>3</v>
      </c>
      <c r="M59" s="108">
        <v>3</v>
      </c>
      <c r="N59" s="508"/>
    </row>
    <row r="60" spans="1:14" hidden="1" x14ac:dyDescent="0.3">
      <c r="A60" s="581" t="s">
        <v>3727</v>
      </c>
      <c r="B60" s="582" t="s">
        <v>188</v>
      </c>
      <c r="C60" s="581" t="s">
        <v>3774</v>
      </c>
      <c r="D60" s="581" t="s">
        <v>3774</v>
      </c>
      <c r="E60" s="584">
        <v>1469</v>
      </c>
      <c r="F60" s="585"/>
      <c r="G60" s="586"/>
      <c r="H60" s="586"/>
      <c r="I60" s="590" t="s">
        <v>3774</v>
      </c>
      <c r="J60" s="590" t="s">
        <v>3774</v>
      </c>
      <c r="K60" s="588">
        <v>1680</v>
      </c>
      <c r="L60" s="101"/>
      <c r="M60" s="101"/>
      <c r="N60" s="524"/>
    </row>
    <row r="61" spans="1:14" hidden="1" x14ac:dyDescent="0.3">
      <c r="A61" s="581" t="s">
        <v>3727</v>
      </c>
      <c r="B61" s="582" t="s">
        <v>188</v>
      </c>
      <c r="C61" s="581" t="s">
        <v>3774</v>
      </c>
      <c r="D61" s="581" t="s">
        <v>1307</v>
      </c>
      <c r="E61" s="584">
        <v>646</v>
      </c>
      <c r="F61" s="585"/>
      <c r="G61" s="586"/>
      <c r="H61" s="586"/>
      <c r="I61" s="590" t="s">
        <v>3774</v>
      </c>
      <c r="J61" s="590" t="s">
        <v>1307</v>
      </c>
      <c r="K61" s="588">
        <v>770</v>
      </c>
      <c r="L61" s="101"/>
      <c r="M61" s="101"/>
      <c r="N61" s="524"/>
    </row>
    <row r="62" spans="1:14" hidden="1" x14ac:dyDescent="0.3">
      <c r="A62" s="581" t="s">
        <v>3727</v>
      </c>
      <c r="B62" s="582" t="s">
        <v>188</v>
      </c>
      <c r="C62" s="581" t="s">
        <v>3774</v>
      </c>
      <c r="D62" s="581" t="s">
        <v>225</v>
      </c>
      <c r="E62" s="584">
        <v>1560</v>
      </c>
      <c r="F62" s="585"/>
      <c r="G62" s="586"/>
      <c r="H62" s="586"/>
      <c r="I62" s="590" t="s">
        <v>3774</v>
      </c>
      <c r="J62" s="590" t="s">
        <v>225</v>
      </c>
      <c r="K62" s="588">
        <v>1770</v>
      </c>
      <c r="L62" s="101"/>
      <c r="M62" s="101"/>
      <c r="N62" s="524"/>
    </row>
    <row r="63" spans="1:14" hidden="1" x14ac:dyDescent="0.3">
      <c r="A63" s="581" t="s">
        <v>3727</v>
      </c>
      <c r="B63" s="582" t="s">
        <v>188</v>
      </c>
      <c r="C63" s="581" t="s">
        <v>3774</v>
      </c>
      <c r="D63" s="581" t="s">
        <v>3775</v>
      </c>
      <c r="E63" s="584">
        <v>383</v>
      </c>
      <c r="F63" s="585"/>
      <c r="G63" s="586"/>
      <c r="H63" s="586"/>
      <c r="I63" s="590" t="s">
        <v>3774</v>
      </c>
      <c r="J63" s="590" t="s">
        <v>3775</v>
      </c>
      <c r="K63" s="588">
        <v>400</v>
      </c>
      <c r="L63" s="101"/>
      <c r="M63" s="101"/>
      <c r="N63" s="524"/>
    </row>
    <row r="64" spans="1:14" hidden="1" x14ac:dyDescent="0.3">
      <c r="A64" s="581" t="s">
        <v>3727</v>
      </c>
      <c r="B64" s="582" t="s">
        <v>188</v>
      </c>
      <c r="C64" s="581" t="s">
        <v>3774</v>
      </c>
      <c r="D64" s="581" t="s">
        <v>3776</v>
      </c>
      <c r="E64" s="584">
        <v>883</v>
      </c>
      <c r="F64" s="585"/>
      <c r="G64" s="586"/>
      <c r="H64" s="586"/>
      <c r="I64" s="590" t="s">
        <v>3774</v>
      </c>
      <c r="J64" s="590" t="s">
        <v>3776</v>
      </c>
      <c r="K64" s="588">
        <v>1520</v>
      </c>
      <c r="L64" s="101"/>
      <c r="M64" s="101"/>
      <c r="N64" s="524"/>
    </row>
    <row r="65" spans="1:14" x14ac:dyDescent="0.3">
      <c r="A65" s="577" t="s">
        <v>3727</v>
      </c>
      <c r="B65" s="577" t="s">
        <v>188</v>
      </c>
      <c r="C65" s="577" t="s">
        <v>3777</v>
      </c>
      <c r="D65" s="577"/>
      <c r="E65" s="578">
        <f>SUM(E66:E72)</f>
        <v>4028</v>
      </c>
      <c r="F65" s="579"/>
      <c r="G65" s="579"/>
      <c r="H65" s="579"/>
      <c r="I65" s="509" t="s">
        <v>3777</v>
      </c>
      <c r="J65" s="615"/>
      <c r="K65" s="578">
        <f>SUM(K66:K72)</f>
        <v>4982</v>
      </c>
      <c r="L65" s="108">
        <v>2</v>
      </c>
      <c r="M65" s="108">
        <v>3</v>
      </c>
      <c r="N65" s="508"/>
    </row>
    <row r="66" spans="1:14" hidden="1" x14ac:dyDescent="0.3">
      <c r="A66" s="581" t="s">
        <v>3727</v>
      </c>
      <c r="B66" s="582" t="s">
        <v>188</v>
      </c>
      <c r="C66" s="581" t="s">
        <v>3777</v>
      </c>
      <c r="D66" s="581" t="s">
        <v>3777</v>
      </c>
      <c r="E66" s="584">
        <v>872</v>
      </c>
      <c r="F66" s="585"/>
      <c r="G66" s="586"/>
      <c r="H66" s="586"/>
      <c r="I66" s="590" t="s">
        <v>3777</v>
      </c>
      <c r="J66" s="590" t="s">
        <v>3777</v>
      </c>
      <c r="K66" s="611">
        <v>1070</v>
      </c>
      <c r="L66" s="101"/>
      <c r="M66" s="101"/>
      <c r="N66" s="524"/>
    </row>
    <row r="67" spans="1:14" hidden="1" x14ac:dyDescent="0.3">
      <c r="A67" s="581" t="s">
        <v>3727</v>
      </c>
      <c r="B67" s="582" t="s">
        <v>188</v>
      </c>
      <c r="C67" s="581" t="s">
        <v>3777</v>
      </c>
      <c r="D67" s="581" t="s">
        <v>236</v>
      </c>
      <c r="E67" s="584">
        <v>184</v>
      </c>
      <c r="F67" s="585"/>
      <c r="G67" s="586"/>
      <c r="H67" s="586"/>
      <c r="I67" s="590" t="s">
        <v>3777</v>
      </c>
      <c r="J67" s="590" t="s">
        <v>236</v>
      </c>
      <c r="K67" s="611">
        <v>150</v>
      </c>
      <c r="L67" s="101"/>
      <c r="M67" s="101"/>
      <c r="N67" s="524"/>
    </row>
    <row r="68" spans="1:14" hidden="1" x14ac:dyDescent="0.3">
      <c r="A68" s="581" t="s">
        <v>3727</v>
      </c>
      <c r="B68" s="582" t="s">
        <v>188</v>
      </c>
      <c r="C68" s="581" t="s">
        <v>3777</v>
      </c>
      <c r="D68" s="581" t="s">
        <v>3778</v>
      </c>
      <c r="E68" s="584">
        <v>655</v>
      </c>
      <c r="F68" s="585"/>
      <c r="G68" s="586"/>
      <c r="H68" s="586"/>
      <c r="I68" s="590" t="s">
        <v>3777</v>
      </c>
      <c r="J68" s="590" t="s">
        <v>3778</v>
      </c>
      <c r="K68" s="611">
        <v>850</v>
      </c>
      <c r="L68" s="101"/>
      <c r="M68" s="101"/>
      <c r="N68" s="524"/>
    </row>
    <row r="69" spans="1:14" hidden="1" x14ac:dyDescent="0.3">
      <c r="A69" s="581" t="s">
        <v>3727</v>
      </c>
      <c r="B69" s="582" t="s">
        <v>188</v>
      </c>
      <c r="C69" s="581" t="s">
        <v>3777</v>
      </c>
      <c r="D69" s="581" t="s">
        <v>3779</v>
      </c>
      <c r="E69" s="584">
        <v>481</v>
      </c>
      <c r="F69" s="585"/>
      <c r="G69" s="586"/>
      <c r="H69" s="586"/>
      <c r="I69" s="590" t="s">
        <v>3777</v>
      </c>
      <c r="J69" s="590" t="s">
        <v>3779</v>
      </c>
      <c r="K69" s="611">
        <v>665</v>
      </c>
      <c r="L69" s="101"/>
      <c r="M69" s="101"/>
      <c r="N69" s="524"/>
    </row>
    <row r="70" spans="1:14" hidden="1" x14ac:dyDescent="0.3">
      <c r="A70" s="598" t="s">
        <v>3727</v>
      </c>
      <c r="B70" s="598" t="s">
        <v>188</v>
      </c>
      <c r="C70" s="598" t="s">
        <v>3777</v>
      </c>
      <c r="D70" s="598" t="s">
        <v>3780</v>
      </c>
      <c r="E70" s="599">
        <v>837</v>
      </c>
      <c r="F70" s="600"/>
      <c r="G70" s="605"/>
      <c r="H70" s="605"/>
      <c r="I70" s="600" t="s">
        <v>3777</v>
      </c>
      <c r="J70" s="600" t="s">
        <v>3780</v>
      </c>
      <c r="K70" s="609">
        <v>1180</v>
      </c>
      <c r="L70" s="604"/>
      <c r="M70" s="604"/>
      <c r="N70" s="714" t="s">
        <v>3740</v>
      </c>
    </row>
    <row r="71" spans="1:14" hidden="1" x14ac:dyDescent="0.3">
      <c r="A71" s="598" t="s">
        <v>3727</v>
      </c>
      <c r="B71" s="598" t="s">
        <v>188</v>
      </c>
      <c r="C71" s="598" t="s">
        <v>3777</v>
      </c>
      <c r="D71" s="598" t="s">
        <v>3781</v>
      </c>
      <c r="E71" s="599">
        <v>482</v>
      </c>
      <c r="F71" s="600"/>
      <c r="G71" s="605"/>
      <c r="H71" s="605"/>
      <c r="I71" s="600" t="s">
        <v>3777</v>
      </c>
      <c r="J71" s="600" t="s">
        <v>3781</v>
      </c>
      <c r="K71" s="609">
        <v>560</v>
      </c>
      <c r="L71" s="604"/>
      <c r="M71" s="604"/>
      <c r="N71" s="714"/>
    </row>
    <row r="72" spans="1:14" hidden="1" x14ac:dyDescent="0.3">
      <c r="A72" s="598" t="s">
        <v>3727</v>
      </c>
      <c r="B72" s="598" t="s">
        <v>188</v>
      </c>
      <c r="C72" s="598" t="s">
        <v>3777</v>
      </c>
      <c r="D72" s="598" t="s">
        <v>3782</v>
      </c>
      <c r="E72" s="599">
        <v>517</v>
      </c>
      <c r="F72" s="600" t="s">
        <v>6</v>
      </c>
      <c r="G72" s="601"/>
      <c r="H72" s="601"/>
      <c r="I72" s="600" t="s">
        <v>3777</v>
      </c>
      <c r="J72" s="600" t="s">
        <v>3782</v>
      </c>
      <c r="K72" s="609">
        <v>507</v>
      </c>
      <c r="L72" s="604"/>
      <c r="M72" s="604"/>
      <c r="N72" s="714"/>
    </row>
    <row r="73" spans="1:14" x14ac:dyDescent="0.3">
      <c r="A73" s="577" t="s">
        <v>3727</v>
      </c>
      <c r="B73" s="577" t="s">
        <v>188</v>
      </c>
      <c r="C73" s="577" t="s">
        <v>3783</v>
      </c>
      <c r="D73" s="577"/>
      <c r="E73" s="578">
        <f>SUM(E74:E77)</f>
        <v>8406</v>
      </c>
      <c r="F73" s="579"/>
      <c r="G73" s="579"/>
      <c r="H73" s="579"/>
      <c r="I73" s="509" t="s">
        <v>3783</v>
      </c>
      <c r="J73" s="580"/>
      <c r="K73" s="578">
        <f>SUM(K74:K77)</f>
        <v>8494</v>
      </c>
      <c r="L73" s="108">
        <v>5</v>
      </c>
      <c r="M73" s="108">
        <v>5</v>
      </c>
      <c r="N73" s="508"/>
    </row>
    <row r="74" spans="1:14" x14ac:dyDescent="0.3">
      <c r="A74" s="598" t="s">
        <v>3727</v>
      </c>
      <c r="B74" s="598" t="s">
        <v>188</v>
      </c>
      <c r="C74" s="598" t="s">
        <v>3783</v>
      </c>
      <c r="D74" s="598" t="s">
        <v>3783</v>
      </c>
      <c r="E74" s="599">
        <v>6196</v>
      </c>
      <c r="F74" s="600"/>
      <c r="G74" s="605"/>
      <c r="H74" s="605"/>
      <c r="I74" s="600" t="s">
        <v>3783</v>
      </c>
      <c r="J74" s="602" t="s">
        <v>3783</v>
      </c>
      <c r="K74" s="609">
        <v>5735</v>
      </c>
      <c r="L74" s="604"/>
      <c r="M74" s="604"/>
      <c r="N74" s="714" t="s">
        <v>3740</v>
      </c>
    </row>
    <row r="75" spans="1:14" hidden="1" x14ac:dyDescent="0.3">
      <c r="A75" s="598" t="s">
        <v>3727</v>
      </c>
      <c r="B75" s="598" t="s">
        <v>188</v>
      </c>
      <c r="C75" s="598" t="s">
        <v>3783</v>
      </c>
      <c r="D75" s="598" t="s">
        <v>3784</v>
      </c>
      <c r="E75" s="599">
        <v>711</v>
      </c>
      <c r="F75" s="600"/>
      <c r="G75" s="605"/>
      <c r="H75" s="605"/>
      <c r="I75" s="600" t="s">
        <v>3783</v>
      </c>
      <c r="J75" s="602" t="s">
        <v>3784</v>
      </c>
      <c r="K75" s="609">
        <v>895</v>
      </c>
      <c r="L75" s="604"/>
      <c r="M75" s="604"/>
      <c r="N75" s="714"/>
    </row>
    <row r="76" spans="1:14" hidden="1" x14ac:dyDescent="0.3">
      <c r="A76" s="598" t="s">
        <v>3727</v>
      </c>
      <c r="B76" s="598" t="s">
        <v>188</v>
      </c>
      <c r="C76" s="598" t="s">
        <v>3783</v>
      </c>
      <c r="D76" s="598" t="s">
        <v>3785</v>
      </c>
      <c r="E76" s="599">
        <v>1483</v>
      </c>
      <c r="F76" s="600"/>
      <c r="G76" s="605"/>
      <c r="H76" s="605"/>
      <c r="I76" s="600" t="s">
        <v>3783</v>
      </c>
      <c r="J76" s="602" t="s">
        <v>3785</v>
      </c>
      <c r="K76" s="609">
        <v>1769</v>
      </c>
      <c r="L76" s="604"/>
      <c r="M76" s="604"/>
      <c r="N76" s="714"/>
    </row>
    <row r="77" spans="1:14" hidden="1" x14ac:dyDescent="0.3">
      <c r="A77" s="598" t="s">
        <v>3727</v>
      </c>
      <c r="B77" s="598" t="s">
        <v>188</v>
      </c>
      <c r="C77" s="598" t="s">
        <v>3783</v>
      </c>
      <c r="D77" s="598" t="s">
        <v>3786</v>
      </c>
      <c r="E77" s="599">
        <v>16</v>
      </c>
      <c r="F77" s="600"/>
      <c r="G77" s="605"/>
      <c r="H77" s="605"/>
      <c r="I77" s="600" t="s">
        <v>3783</v>
      </c>
      <c r="J77" s="602" t="s">
        <v>3786</v>
      </c>
      <c r="K77" s="609">
        <v>95</v>
      </c>
      <c r="L77" s="604"/>
      <c r="M77" s="604"/>
      <c r="N77" s="714"/>
    </row>
    <row r="78" spans="1:14" hidden="1" x14ac:dyDescent="0.3">
      <c r="A78" s="577" t="s">
        <v>3727</v>
      </c>
      <c r="B78" s="577" t="s">
        <v>188</v>
      </c>
      <c r="C78" s="577" t="s">
        <v>3787</v>
      </c>
      <c r="D78" s="577"/>
      <c r="E78" s="578">
        <f>SUM(E79:E84)</f>
        <v>2702</v>
      </c>
      <c r="F78" s="579"/>
      <c r="G78" s="579"/>
      <c r="H78" s="579"/>
      <c r="I78" s="509" t="s">
        <v>3787</v>
      </c>
      <c r="J78" s="580"/>
      <c r="K78" s="578">
        <f>SUM(K79:K84)</f>
        <v>3648</v>
      </c>
      <c r="L78" s="108">
        <v>2</v>
      </c>
      <c r="M78" s="108">
        <v>3</v>
      </c>
      <c r="N78" s="508"/>
    </row>
    <row r="79" spans="1:14" hidden="1" x14ac:dyDescent="0.3">
      <c r="A79" s="598" t="s">
        <v>3727</v>
      </c>
      <c r="B79" s="598" t="s">
        <v>188</v>
      </c>
      <c r="C79" s="598" t="s">
        <v>3787</v>
      </c>
      <c r="D79" s="598" t="s">
        <v>3787</v>
      </c>
      <c r="E79" s="599">
        <v>966</v>
      </c>
      <c r="F79" s="600" t="s">
        <v>6</v>
      </c>
      <c r="G79" s="605"/>
      <c r="H79" s="605"/>
      <c r="I79" s="600" t="s">
        <v>3787</v>
      </c>
      <c r="J79" s="600" t="s">
        <v>3787</v>
      </c>
      <c r="K79" s="609">
        <v>1470</v>
      </c>
      <c r="L79" s="604"/>
      <c r="M79" s="604"/>
      <c r="N79" s="714" t="s">
        <v>3740</v>
      </c>
    </row>
    <row r="80" spans="1:14" hidden="1" x14ac:dyDescent="0.3">
      <c r="A80" s="598" t="s">
        <v>3727</v>
      </c>
      <c r="B80" s="598" t="s">
        <v>188</v>
      </c>
      <c r="C80" s="598" t="s">
        <v>3787</v>
      </c>
      <c r="D80" s="598" t="s">
        <v>3788</v>
      </c>
      <c r="E80" s="599">
        <v>613</v>
      </c>
      <c r="F80" s="600"/>
      <c r="G80" s="605"/>
      <c r="H80" s="605"/>
      <c r="I80" s="600" t="s">
        <v>3787</v>
      </c>
      <c r="J80" s="600" t="s">
        <v>3788</v>
      </c>
      <c r="K80" s="609">
        <v>810</v>
      </c>
      <c r="L80" s="604"/>
      <c r="M80" s="604"/>
      <c r="N80" s="714"/>
    </row>
    <row r="81" spans="1:14" hidden="1" x14ac:dyDescent="0.3">
      <c r="A81" s="598" t="s">
        <v>3727</v>
      </c>
      <c r="B81" s="598" t="s">
        <v>188</v>
      </c>
      <c r="C81" s="598" t="s">
        <v>3787</v>
      </c>
      <c r="D81" s="598" t="s">
        <v>3789</v>
      </c>
      <c r="E81" s="599">
        <v>709</v>
      </c>
      <c r="F81" s="600"/>
      <c r="G81" s="601"/>
      <c r="H81" s="601"/>
      <c r="I81" s="600" t="s">
        <v>3787</v>
      </c>
      <c r="J81" s="600" t="s">
        <v>3789</v>
      </c>
      <c r="K81" s="609">
        <v>790</v>
      </c>
      <c r="L81" s="604"/>
      <c r="M81" s="604"/>
      <c r="N81" s="714"/>
    </row>
    <row r="82" spans="1:14" hidden="1" x14ac:dyDescent="0.3">
      <c r="A82" s="598" t="s">
        <v>3727</v>
      </c>
      <c r="B82" s="598" t="s">
        <v>188</v>
      </c>
      <c r="C82" s="598" t="s">
        <v>3787</v>
      </c>
      <c r="D82" s="598" t="s">
        <v>3790</v>
      </c>
      <c r="E82" s="599">
        <v>144</v>
      </c>
      <c r="F82" s="600" t="s">
        <v>6</v>
      </c>
      <c r="G82" s="605"/>
      <c r="H82" s="605"/>
      <c r="I82" s="600" t="s">
        <v>3787</v>
      </c>
      <c r="J82" s="600" t="s">
        <v>3791</v>
      </c>
      <c r="K82" s="609">
        <v>180</v>
      </c>
      <c r="L82" s="604"/>
      <c r="M82" s="604"/>
      <c r="N82" s="714"/>
    </row>
    <row r="83" spans="1:14" hidden="1" x14ac:dyDescent="0.3">
      <c r="A83" s="598" t="s">
        <v>3727</v>
      </c>
      <c r="B83" s="598" t="s">
        <v>188</v>
      </c>
      <c r="C83" s="598" t="s">
        <v>3787</v>
      </c>
      <c r="D83" s="598" t="s">
        <v>3792</v>
      </c>
      <c r="E83" s="599">
        <v>28</v>
      </c>
      <c r="F83" s="600" t="s">
        <v>6</v>
      </c>
      <c r="G83" s="605"/>
      <c r="H83" s="605"/>
      <c r="I83" s="600" t="s">
        <v>3787</v>
      </c>
      <c r="J83" s="600" t="s">
        <v>3793</v>
      </c>
      <c r="K83" s="609">
        <v>138</v>
      </c>
      <c r="L83" s="604"/>
      <c r="M83" s="604"/>
      <c r="N83" s="714"/>
    </row>
    <row r="84" spans="1:14" hidden="1" x14ac:dyDescent="0.3">
      <c r="A84" s="598" t="s">
        <v>3727</v>
      </c>
      <c r="B84" s="598" t="s">
        <v>188</v>
      </c>
      <c r="C84" s="598" t="s">
        <v>3787</v>
      </c>
      <c r="D84" s="598" t="s">
        <v>3794</v>
      </c>
      <c r="E84" s="599">
        <v>242</v>
      </c>
      <c r="F84" s="600" t="s">
        <v>6</v>
      </c>
      <c r="G84" s="605"/>
      <c r="H84" s="605"/>
      <c r="I84" s="600" t="s">
        <v>3787</v>
      </c>
      <c r="J84" s="600" t="s">
        <v>3794</v>
      </c>
      <c r="K84" s="609">
        <v>260</v>
      </c>
      <c r="L84" s="604"/>
      <c r="M84" s="604"/>
      <c r="N84" s="714"/>
    </row>
    <row r="85" spans="1:14" hidden="1" x14ac:dyDescent="0.3">
      <c r="A85" s="577" t="s">
        <v>3727</v>
      </c>
      <c r="B85" s="577" t="s">
        <v>188</v>
      </c>
      <c r="C85" s="577" t="s">
        <v>3795</v>
      </c>
      <c r="D85" s="577"/>
      <c r="E85" s="578">
        <v>6</v>
      </c>
      <c r="F85" s="579"/>
      <c r="G85" s="579"/>
      <c r="H85" s="579"/>
      <c r="I85" s="579"/>
      <c r="J85" s="579"/>
      <c r="K85" s="620"/>
      <c r="L85" s="620"/>
      <c r="M85" s="620"/>
      <c r="N85" s="508"/>
    </row>
    <row r="86" spans="1:14" hidden="1" x14ac:dyDescent="0.3">
      <c r="A86" s="581" t="s">
        <v>3727</v>
      </c>
      <c r="B86" s="582" t="s">
        <v>188</v>
      </c>
      <c r="C86" s="581" t="s">
        <v>3795</v>
      </c>
      <c r="D86" s="581" t="s">
        <v>3795</v>
      </c>
      <c r="E86" s="584" t="s">
        <v>137</v>
      </c>
      <c r="F86" s="585" t="s">
        <v>6</v>
      </c>
      <c r="G86" s="586"/>
      <c r="H86" s="586"/>
      <c r="I86" s="590"/>
      <c r="J86" s="590"/>
      <c r="K86" s="594"/>
      <c r="L86" s="594"/>
      <c r="M86" s="594"/>
      <c r="N86" s="524"/>
    </row>
    <row r="87" spans="1:14" hidden="1" x14ac:dyDescent="0.3">
      <c r="A87" s="581" t="s">
        <v>3727</v>
      </c>
      <c r="B87" s="582" t="s">
        <v>188</v>
      </c>
      <c r="C87" s="581" t="s">
        <v>3795</v>
      </c>
      <c r="D87" s="581" t="s">
        <v>3796</v>
      </c>
      <c r="E87" s="584">
        <v>0</v>
      </c>
      <c r="F87" s="585" t="s">
        <v>6</v>
      </c>
      <c r="G87" s="586"/>
      <c r="H87" s="586"/>
      <c r="I87" s="590"/>
      <c r="J87" s="590"/>
      <c r="K87" s="594"/>
      <c r="L87" s="594"/>
      <c r="M87" s="594"/>
      <c r="N87" s="524"/>
    </row>
    <row r="88" spans="1:14" hidden="1" x14ac:dyDescent="0.3">
      <c r="A88" s="581" t="s">
        <v>3727</v>
      </c>
      <c r="B88" s="582" t="s">
        <v>188</v>
      </c>
      <c r="C88" s="581" t="s">
        <v>3795</v>
      </c>
      <c r="D88" s="581" t="s">
        <v>3797</v>
      </c>
      <c r="E88" s="584">
        <v>0</v>
      </c>
      <c r="F88" s="585" t="s">
        <v>6</v>
      </c>
      <c r="G88" s="586"/>
      <c r="H88" s="586"/>
      <c r="I88" s="590"/>
      <c r="J88" s="590"/>
      <c r="K88" s="594"/>
      <c r="L88" s="594"/>
      <c r="M88" s="594"/>
      <c r="N88" s="524"/>
    </row>
    <row r="89" spans="1:14" hidden="1" x14ac:dyDescent="0.3">
      <c r="A89" s="581" t="s">
        <v>3727</v>
      </c>
      <c r="B89" s="582" t="s">
        <v>188</v>
      </c>
      <c r="C89" s="581" t="s">
        <v>3795</v>
      </c>
      <c r="D89" s="581" t="s">
        <v>3798</v>
      </c>
      <c r="E89" s="584">
        <v>0</v>
      </c>
      <c r="F89" s="585" t="s">
        <v>6</v>
      </c>
      <c r="G89" s="586"/>
      <c r="H89" s="586"/>
      <c r="I89" s="590"/>
      <c r="J89" s="590"/>
      <c r="K89" s="594"/>
      <c r="L89" s="594"/>
      <c r="M89" s="594"/>
      <c r="N89" s="524"/>
    </row>
    <row r="90" spans="1:14" hidden="1" x14ac:dyDescent="0.3">
      <c r="A90" s="581" t="s">
        <v>3727</v>
      </c>
      <c r="B90" s="582" t="s">
        <v>188</v>
      </c>
      <c r="C90" s="581" t="s">
        <v>3795</v>
      </c>
      <c r="D90" s="581" t="s">
        <v>3799</v>
      </c>
      <c r="E90" s="584">
        <v>0</v>
      </c>
      <c r="F90" s="585" t="s">
        <v>6</v>
      </c>
      <c r="G90" s="586"/>
      <c r="H90" s="586"/>
      <c r="I90" s="590"/>
      <c r="J90" s="590"/>
      <c r="K90" s="594"/>
      <c r="L90" s="594"/>
      <c r="M90" s="594"/>
      <c r="N90" s="524"/>
    </row>
    <row r="91" spans="1:14" hidden="1" x14ac:dyDescent="0.3">
      <c r="A91" s="581" t="s">
        <v>3727</v>
      </c>
      <c r="B91" s="582" t="s">
        <v>188</v>
      </c>
      <c r="C91" s="581" t="s">
        <v>3795</v>
      </c>
      <c r="D91" s="581" t="s">
        <v>3800</v>
      </c>
      <c r="E91" s="584">
        <v>0</v>
      </c>
      <c r="F91" s="585" t="s">
        <v>6</v>
      </c>
      <c r="G91" s="586"/>
      <c r="H91" s="586"/>
      <c r="I91" s="590"/>
      <c r="J91" s="590"/>
      <c r="K91" s="594"/>
      <c r="L91" s="594"/>
      <c r="M91" s="594"/>
      <c r="N91" s="524"/>
    </row>
    <row r="92" spans="1:14" hidden="1" x14ac:dyDescent="0.3">
      <c r="A92" s="581" t="s">
        <v>3727</v>
      </c>
      <c r="B92" s="582" t="s">
        <v>188</v>
      </c>
      <c r="C92" s="581" t="s">
        <v>3795</v>
      </c>
      <c r="D92" s="581" t="s">
        <v>3801</v>
      </c>
      <c r="E92" s="584">
        <v>0</v>
      </c>
      <c r="F92" s="585" t="s">
        <v>6</v>
      </c>
      <c r="G92" s="586"/>
      <c r="H92" s="586"/>
      <c r="I92" s="590"/>
      <c r="J92" s="590"/>
      <c r="K92" s="594"/>
      <c r="L92" s="594"/>
      <c r="M92" s="594"/>
      <c r="N92" s="524"/>
    </row>
    <row r="93" spans="1:14" hidden="1" x14ac:dyDescent="0.3">
      <c r="A93" s="581" t="s">
        <v>3727</v>
      </c>
      <c r="B93" s="582" t="s">
        <v>188</v>
      </c>
      <c r="C93" s="581" t="s">
        <v>3795</v>
      </c>
      <c r="D93" s="581" t="s">
        <v>3802</v>
      </c>
      <c r="E93" s="584">
        <v>0</v>
      </c>
      <c r="F93" s="585" t="s">
        <v>6</v>
      </c>
      <c r="G93" s="586"/>
      <c r="H93" s="586"/>
      <c r="I93" s="590"/>
      <c r="J93" s="590"/>
      <c r="K93" s="594"/>
      <c r="L93" s="594"/>
      <c r="M93" s="594"/>
      <c r="N93" s="524"/>
    </row>
    <row r="94" spans="1:14" hidden="1" x14ac:dyDescent="0.3">
      <c r="A94" s="581" t="s">
        <v>3727</v>
      </c>
      <c r="B94" s="582" t="s">
        <v>188</v>
      </c>
      <c r="C94" s="581" t="s">
        <v>3795</v>
      </c>
      <c r="D94" s="581" t="s">
        <v>3803</v>
      </c>
      <c r="E94" s="584">
        <v>0</v>
      </c>
      <c r="F94" s="585" t="s">
        <v>6</v>
      </c>
      <c r="G94" s="586"/>
      <c r="H94" s="586"/>
      <c r="I94" s="590"/>
      <c r="J94" s="590"/>
      <c r="K94" s="594"/>
      <c r="L94" s="594"/>
      <c r="M94" s="594"/>
      <c r="N94" s="524"/>
    </row>
    <row r="95" spans="1:14" hidden="1" x14ac:dyDescent="0.3">
      <c r="A95" s="581" t="s">
        <v>3727</v>
      </c>
      <c r="B95" s="582" t="s">
        <v>188</v>
      </c>
      <c r="C95" s="581" t="s">
        <v>3795</v>
      </c>
      <c r="D95" s="581" t="s">
        <v>3804</v>
      </c>
      <c r="E95" s="584" t="s">
        <v>137</v>
      </c>
      <c r="F95" s="585" t="s">
        <v>6</v>
      </c>
      <c r="G95" s="586"/>
      <c r="H95" s="586"/>
      <c r="I95" s="590"/>
      <c r="J95" s="590"/>
      <c r="K95" s="594"/>
      <c r="L95" s="594"/>
      <c r="M95" s="594"/>
      <c r="N95" s="524"/>
    </row>
    <row r="96" spans="1:14" hidden="1" x14ac:dyDescent="0.3">
      <c r="A96" s="581" t="s">
        <v>3727</v>
      </c>
      <c r="B96" s="582" t="s">
        <v>188</v>
      </c>
      <c r="C96" s="581" t="s">
        <v>3795</v>
      </c>
      <c r="D96" s="581" t="s">
        <v>3805</v>
      </c>
      <c r="E96" s="584">
        <v>0</v>
      </c>
      <c r="F96" s="585" t="s">
        <v>6</v>
      </c>
      <c r="G96" s="586"/>
      <c r="H96" s="586"/>
      <c r="I96" s="590"/>
      <c r="J96" s="590"/>
      <c r="K96" s="594"/>
      <c r="L96" s="594"/>
      <c r="M96" s="594"/>
      <c r="N96" s="524"/>
    </row>
    <row r="97" spans="1:14" hidden="1" x14ac:dyDescent="0.3">
      <c r="A97" s="577" t="s">
        <v>3727</v>
      </c>
      <c r="B97" s="577" t="s">
        <v>188</v>
      </c>
      <c r="C97" s="577" t="s">
        <v>3806</v>
      </c>
      <c r="D97" s="577"/>
      <c r="E97" s="578">
        <f>SUM(E98:E100)</f>
        <v>1845</v>
      </c>
      <c r="F97" s="579"/>
      <c r="G97" s="579"/>
      <c r="H97" s="579"/>
      <c r="I97" s="579"/>
      <c r="J97" s="579"/>
      <c r="K97" s="620"/>
      <c r="L97" s="620"/>
      <c r="M97" s="620"/>
      <c r="N97" s="508"/>
    </row>
    <row r="98" spans="1:14" hidden="1" x14ac:dyDescent="0.3">
      <c r="A98" s="581" t="s">
        <v>3727</v>
      </c>
      <c r="B98" s="582" t="s">
        <v>188</v>
      </c>
      <c r="C98" s="581" t="s">
        <v>3806</v>
      </c>
      <c r="D98" s="581" t="s">
        <v>3807</v>
      </c>
      <c r="E98" s="584">
        <v>575</v>
      </c>
      <c r="F98" s="585"/>
      <c r="G98" s="586"/>
      <c r="H98" s="586"/>
      <c r="I98" s="590"/>
      <c r="J98" s="590"/>
      <c r="K98" s="594"/>
      <c r="L98" s="594"/>
      <c r="M98" s="594"/>
      <c r="N98" s="720" t="s">
        <v>2003</v>
      </c>
    </row>
    <row r="99" spans="1:14" hidden="1" x14ac:dyDescent="0.3">
      <c r="A99" s="581" t="s">
        <v>3727</v>
      </c>
      <c r="B99" s="582" t="s">
        <v>188</v>
      </c>
      <c r="C99" s="581" t="s">
        <v>3806</v>
      </c>
      <c r="D99" s="581" t="s">
        <v>3808</v>
      </c>
      <c r="E99" s="584">
        <v>643</v>
      </c>
      <c r="F99" s="585" t="s">
        <v>6</v>
      </c>
      <c r="G99" s="586"/>
      <c r="H99" s="586"/>
      <c r="I99" s="590"/>
      <c r="J99" s="590"/>
      <c r="K99" s="594"/>
      <c r="L99" s="594"/>
      <c r="M99" s="594"/>
      <c r="N99" s="720"/>
    </row>
    <row r="100" spans="1:14" hidden="1" x14ac:dyDescent="0.3">
      <c r="A100" s="581" t="s">
        <v>3727</v>
      </c>
      <c r="B100" s="582" t="s">
        <v>188</v>
      </c>
      <c r="C100" s="581" t="s">
        <v>3806</v>
      </c>
      <c r="D100" s="581" t="s">
        <v>3809</v>
      </c>
      <c r="E100" s="584">
        <v>627</v>
      </c>
      <c r="F100" s="585" t="s">
        <v>6</v>
      </c>
      <c r="G100" s="586"/>
      <c r="H100" s="586"/>
      <c r="I100" s="590"/>
      <c r="J100" s="590"/>
      <c r="K100" s="594"/>
      <c r="L100" s="594"/>
      <c r="M100" s="594"/>
      <c r="N100" s="720"/>
    </row>
    <row r="101" spans="1:14" hidden="1" x14ac:dyDescent="0.3">
      <c r="A101" s="577" t="s">
        <v>3727</v>
      </c>
      <c r="B101" s="577" t="s">
        <v>188</v>
      </c>
      <c r="C101" s="577" t="s">
        <v>3810</v>
      </c>
      <c r="D101" s="577"/>
      <c r="E101" s="578">
        <v>19</v>
      </c>
      <c r="F101" s="579"/>
      <c r="G101" s="579"/>
      <c r="H101" s="579"/>
      <c r="I101" s="579"/>
      <c r="J101" s="579"/>
      <c r="K101" s="620"/>
      <c r="L101" s="620"/>
      <c r="M101" s="620"/>
      <c r="N101" s="508"/>
    </row>
    <row r="102" spans="1:14" hidden="1" x14ac:dyDescent="0.3">
      <c r="A102" s="581" t="s">
        <v>3727</v>
      </c>
      <c r="B102" s="582" t="s">
        <v>188</v>
      </c>
      <c r="C102" s="581" t="s">
        <v>3810</v>
      </c>
      <c r="D102" s="581" t="s">
        <v>3810</v>
      </c>
      <c r="E102" s="584" t="s">
        <v>137</v>
      </c>
      <c r="F102" s="585" t="s">
        <v>6</v>
      </c>
      <c r="G102" s="586"/>
      <c r="H102" s="586"/>
      <c r="I102" s="590"/>
      <c r="J102" s="590"/>
      <c r="K102" s="594"/>
      <c r="L102" s="594"/>
      <c r="M102" s="594"/>
      <c r="N102" s="524"/>
    </row>
    <row r="103" spans="1:14" hidden="1" x14ac:dyDescent="0.3">
      <c r="A103" s="581" t="s">
        <v>3727</v>
      </c>
      <c r="B103" s="582" t="s">
        <v>188</v>
      </c>
      <c r="C103" s="581" t="s">
        <v>3810</v>
      </c>
      <c r="D103" s="581" t="s">
        <v>3811</v>
      </c>
      <c r="E103" s="584">
        <v>0</v>
      </c>
      <c r="F103" s="585" t="s">
        <v>6</v>
      </c>
      <c r="G103" s="586"/>
      <c r="H103" s="586"/>
      <c r="I103" s="590"/>
      <c r="J103" s="590"/>
      <c r="K103" s="594"/>
      <c r="L103" s="594"/>
      <c r="M103" s="594"/>
      <c r="N103" s="524"/>
    </row>
    <row r="104" spans="1:14" hidden="1" x14ac:dyDescent="0.3">
      <c r="A104" s="581" t="s">
        <v>3727</v>
      </c>
      <c r="B104" s="582" t="s">
        <v>188</v>
      </c>
      <c r="C104" s="581" t="s">
        <v>3810</v>
      </c>
      <c r="D104" s="581" t="s">
        <v>3812</v>
      </c>
      <c r="E104" s="584">
        <v>0</v>
      </c>
      <c r="F104" s="585" t="s">
        <v>6</v>
      </c>
      <c r="G104" s="586"/>
      <c r="H104" s="586"/>
      <c r="I104" s="590"/>
      <c r="J104" s="590"/>
      <c r="K104" s="594"/>
      <c r="L104" s="594"/>
      <c r="M104" s="594"/>
      <c r="N104" s="524"/>
    </row>
    <row r="105" spans="1:14" hidden="1" x14ac:dyDescent="0.3">
      <c r="A105" s="581" t="s">
        <v>3727</v>
      </c>
      <c r="B105" s="582" t="s">
        <v>188</v>
      </c>
      <c r="C105" s="581" t="s">
        <v>3810</v>
      </c>
      <c r="D105" s="581" t="s">
        <v>3813</v>
      </c>
      <c r="E105" s="584">
        <v>0</v>
      </c>
      <c r="F105" s="585" t="s">
        <v>6</v>
      </c>
      <c r="G105" s="586"/>
      <c r="H105" s="586"/>
      <c r="I105" s="590"/>
      <c r="J105" s="590"/>
      <c r="K105" s="594"/>
      <c r="L105" s="594"/>
      <c r="M105" s="594"/>
      <c r="N105" s="524"/>
    </row>
    <row r="106" spans="1:14" hidden="1" x14ac:dyDescent="0.3">
      <c r="A106" s="581" t="s">
        <v>3727</v>
      </c>
      <c r="B106" s="582" t="s">
        <v>188</v>
      </c>
      <c r="C106" s="581" t="s">
        <v>3810</v>
      </c>
      <c r="D106" s="581" t="s">
        <v>3814</v>
      </c>
      <c r="E106" s="584" t="s">
        <v>137</v>
      </c>
      <c r="F106" s="585" t="s">
        <v>6</v>
      </c>
      <c r="G106" s="586"/>
      <c r="H106" s="586"/>
      <c r="I106" s="590"/>
      <c r="J106" s="590"/>
      <c r="K106" s="594"/>
      <c r="L106" s="594"/>
      <c r="M106" s="594"/>
      <c r="N106" s="524"/>
    </row>
    <row r="107" spans="1:14" hidden="1" x14ac:dyDescent="0.3">
      <c r="A107" s="581" t="s">
        <v>3727</v>
      </c>
      <c r="B107" s="582" t="s">
        <v>188</v>
      </c>
      <c r="C107" s="581" t="s">
        <v>3810</v>
      </c>
      <c r="D107" s="581" t="s">
        <v>3815</v>
      </c>
      <c r="E107" s="584">
        <v>0</v>
      </c>
      <c r="F107" s="585" t="s">
        <v>6</v>
      </c>
      <c r="G107" s="586"/>
      <c r="H107" s="586"/>
      <c r="I107" s="590"/>
      <c r="J107" s="590"/>
      <c r="K107" s="594"/>
      <c r="L107" s="594"/>
      <c r="M107" s="594"/>
      <c r="N107" s="524"/>
    </row>
    <row r="108" spans="1:14" hidden="1" x14ac:dyDescent="0.3">
      <c r="A108" s="581" t="s">
        <v>3727</v>
      </c>
      <c r="B108" s="582" t="s">
        <v>188</v>
      </c>
      <c r="C108" s="581" t="s">
        <v>3810</v>
      </c>
      <c r="D108" s="581" t="s">
        <v>3816</v>
      </c>
      <c r="E108" s="584">
        <v>0</v>
      </c>
      <c r="F108" s="585" t="s">
        <v>6</v>
      </c>
      <c r="G108" s="586"/>
      <c r="H108" s="586"/>
      <c r="I108" s="590"/>
      <c r="J108" s="590"/>
      <c r="K108" s="594"/>
      <c r="L108" s="594"/>
      <c r="M108" s="594"/>
      <c r="N108" s="524"/>
    </row>
    <row r="109" spans="1:14" hidden="1" x14ac:dyDescent="0.3">
      <c r="A109" s="581" t="s">
        <v>3727</v>
      </c>
      <c r="B109" s="582" t="s">
        <v>188</v>
      </c>
      <c r="C109" s="581" t="s">
        <v>3810</v>
      </c>
      <c r="D109" s="581" t="s">
        <v>3817</v>
      </c>
      <c r="E109" s="584" t="s">
        <v>137</v>
      </c>
      <c r="F109" s="585" t="s">
        <v>6</v>
      </c>
      <c r="G109" s="586"/>
      <c r="H109" s="586"/>
      <c r="I109" s="590"/>
      <c r="J109" s="590"/>
      <c r="K109" s="594"/>
      <c r="L109" s="594"/>
      <c r="M109" s="594"/>
      <c r="N109" s="524"/>
    </row>
    <row r="110" spans="1:14" hidden="1" x14ac:dyDescent="0.3">
      <c r="A110" s="581" t="s">
        <v>3727</v>
      </c>
      <c r="B110" s="582" t="s">
        <v>188</v>
      </c>
      <c r="C110" s="581" t="s">
        <v>3810</v>
      </c>
      <c r="D110" s="581" t="s">
        <v>3818</v>
      </c>
      <c r="E110" s="584" t="s">
        <v>137</v>
      </c>
      <c r="F110" s="585" t="s">
        <v>6</v>
      </c>
      <c r="G110" s="586"/>
      <c r="H110" s="586"/>
      <c r="I110" s="590"/>
      <c r="J110" s="590"/>
      <c r="K110" s="594"/>
      <c r="L110" s="594"/>
      <c r="M110" s="594"/>
      <c r="N110" s="524"/>
    </row>
    <row r="111" spans="1:14" hidden="1" x14ac:dyDescent="0.3">
      <c r="A111" s="577" t="s">
        <v>3727</v>
      </c>
      <c r="B111" s="577" t="s">
        <v>188</v>
      </c>
      <c r="C111" s="577" t="s">
        <v>3819</v>
      </c>
      <c r="D111" s="577"/>
      <c r="E111" s="578">
        <f>SUM(E112:E117)</f>
        <v>2350</v>
      </c>
      <c r="F111" s="579"/>
      <c r="G111" s="579"/>
      <c r="H111" s="579"/>
      <c r="I111" s="509" t="s">
        <v>3819</v>
      </c>
      <c r="J111" s="615"/>
      <c r="K111" s="578">
        <f>SUM(K112:K117)</f>
        <v>2589</v>
      </c>
      <c r="L111" s="108">
        <v>2</v>
      </c>
      <c r="M111" s="108">
        <v>2</v>
      </c>
      <c r="N111" s="508"/>
    </row>
    <row r="112" spans="1:14" hidden="1" x14ac:dyDescent="0.3">
      <c r="A112" s="581" t="s">
        <v>3727</v>
      </c>
      <c r="B112" s="582" t="s">
        <v>188</v>
      </c>
      <c r="C112" s="581" t="s">
        <v>3819</v>
      </c>
      <c r="D112" s="581" t="s">
        <v>3819</v>
      </c>
      <c r="E112" s="584">
        <v>1382</v>
      </c>
      <c r="F112" s="585"/>
      <c r="G112" s="586"/>
      <c r="H112" s="586"/>
      <c r="I112" s="590" t="s">
        <v>3819</v>
      </c>
      <c r="J112" s="590" t="s">
        <v>3819</v>
      </c>
      <c r="K112" s="588">
        <v>1434</v>
      </c>
      <c r="L112" s="101"/>
      <c r="M112" s="101"/>
      <c r="N112" s="524"/>
    </row>
    <row r="113" spans="1:15" hidden="1" x14ac:dyDescent="0.3">
      <c r="A113" s="581" t="s">
        <v>3727</v>
      </c>
      <c r="B113" s="582" t="s">
        <v>188</v>
      </c>
      <c r="C113" s="581" t="s">
        <v>3819</v>
      </c>
      <c r="D113" s="581" t="s">
        <v>3820</v>
      </c>
      <c r="E113" s="584">
        <v>385</v>
      </c>
      <c r="F113" s="585"/>
      <c r="G113" s="586"/>
      <c r="H113" s="586"/>
      <c r="I113" s="590" t="s">
        <v>3819</v>
      </c>
      <c r="J113" s="590" t="s">
        <v>3820</v>
      </c>
      <c r="K113" s="588">
        <v>407</v>
      </c>
      <c r="L113" s="101"/>
      <c r="M113" s="101"/>
      <c r="N113" s="524"/>
    </row>
    <row r="114" spans="1:15" hidden="1" x14ac:dyDescent="0.3">
      <c r="A114" s="581" t="s">
        <v>3727</v>
      </c>
      <c r="B114" s="582" t="s">
        <v>188</v>
      </c>
      <c r="C114" s="581" t="s">
        <v>3819</v>
      </c>
      <c r="D114" s="581" t="s">
        <v>3821</v>
      </c>
      <c r="E114" s="584">
        <v>65</v>
      </c>
      <c r="F114" s="585"/>
      <c r="G114" s="586"/>
      <c r="H114" s="586"/>
      <c r="I114" s="590" t="s">
        <v>3819</v>
      </c>
      <c r="J114" s="590" t="s">
        <v>3821</v>
      </c>
      <c r="K114" s="588">
        <v>83</v>
      </c>
      <c r="L114" s="101"/>
      <c r="M114" s="101"/>
      <c r="N114" s="524"/>
    </row>
    <row r="115" spans="1:15" hidden="1" x14ac:dyDescent="0.3">
      <c r="A115" s="581" t="s">
        <v>3727</v>
      </c>
      <c r="B115" s="582" t="s">
        <v>188</v>
      </c>
      <c r="C115" s="581" t="s">
        <v>3819</v>
      </c>
      <c r="D115" s="581" t="s">
        <v>3822</v>
      </c>
      <c r="E115" s="584">
        <v>176</v>
      </c>
      <c r="F115" s="585"/>
      <c r="G115" s="586"/>
      <c r="H115" s="586"/>
      <c r="I115" s="590" t="s">
        <v>3819</v>
      </c>
      <c r="J115" s="590" t="s">
        <v>3822</v>
      </c>
      <c r="K115" s="588">
        <v>185</v>
      </c>
      <c r="L115" s="101"/>
      <c r="M115" s="101"/>
      <c r="N115" s="524"/>
    </row>
    <row r="116" spans="1:15" hidden="1" x14ac:dyDescent="0.3">
      <c r="A116" s="581" t="s">
        <v>3727</v>
      </c>
      <c r="B116" s="582" t="s">
        <v>188</v>
      </c>
      <c r="C116" s="581" t="s">
        <v>3819</v>
      </c>
      <c r="D116" s="581" t="s">
        <v>3823</v>
      </c>
      <c r="E116" s="584">
        <v>47</v>
      </c>
      <c r="F116" s="585"/>
      <c r="G116" s="586"/>
      <c r="H116" s="586"/>
      <c r="I116" s="590" t="s">
        <v>3819</v>
      </c>
      <c r="J116" s="590" t="s">
        <v>3823</v>
      </c>
      <c r="K116" s="588">
        <v>82</v>
      </c>
      <c r="L116" s="101"/>
      <c r="M116" s="101"/>
      <c r="N116" s="524"/>
    </row>
    <row r="117" spans="1:15" hidden="1" x14ac:dyDescent="0.3">
      <c r="A117" s="581" t="s">
        <v>3727</v>
      </c>
      <c r="B117" s="582" t="s">
        <v>188</v>
      </c>
      <c r="C117" s="581" t="s">
        <v>3819</v>
      </c>
      <c r="D117" s="581" t="s">
        <v>3824</v>
      </c>
      <c r="E117" s="584">
        <v>295</v>
      </c>
      <c r="F117" s="585"/>
      <c r="G117" s="586"/>
      <c r="H117" s="586"/>
      <c r="I117" s="590" t="s">
        <v>3819</v>
      </c>
      <c r="J117" s="517" t="s">
        <v>3824</v>
      </c>
      <c r="K117" s="588">
        <v>398</v>
      </c>
      <c r="L117" s="101"/>
      <c r="M117" s="101"/>
      <c r="N117" s="524"/>
    </row>
    <row r="118" spans="1:15" hidden="1" x14ac:dyDescent="0.3">
      <c r="A118" s="577" t="s">
        <v>3727</v>
      </c>
      <c r="B118" s="577" t="s">
        <v>188</v>
      </c>
      <c r="C118" s="577" t="s">
        <v>3825</v>
      </c>
      <c r="D118" s="577"/>
      <c r="E118" s="578">
        <f>SUM(E119:E121)</f>
        <v>2887</v>
      </c>
      <c r="F118" s="579"/>
      <c r="G118" s="579"/>
      <c r="H118" s="579"/>
      <c r="I118" s="509" t="s">
        <v>3825</v>
      </c>
      <c r="J118" s="580"/>
      <c r="K118" s="578">
        <f>SUM(K119:K121)</f>
        <v>3153</v>
      </c>
      <c r="L118" s="108">
        <v>2</v>
      </c>
      <c r="M118" s="108">
        <v>2</v>
      </c>
      <c r="N118" s="508"/>
    </row>
    <row r="119" spans="1:15" hidden="1" x14ac:dyDescent="0.3">
      <c r="A119" s="581" t="s">
        <v>3727</v>
      </c>
      <c r="B119" s="582" t="s">
        <v>188</v>
      </c>
      <c r="C119" s="581" t="s">
        <v>3825</v>
      </c>
      <c r="D119" s="581" t="s">
        <v>3825</v>
      </c>
      <c r="E119" s="584">
        <v>1795</v>
      </c>
      <c r="F119" s="585"/>
      <c r="G119" s="586"/>
      <c r="H119" s="586"/>
      <c r="I119" s="590" t="s">
        <v>3825</v>
      </c>
      <c r="J119" s="590" t="s">
        <v>3825</v>
      </c>
      <c r="K119" s="588">
        <v>1907</v>
      </c>
      <c r="L119" s="101"/>
      <c r="M119" s="101"/>
      <c r="N119" s="524"/>
    </row>
    <row r="120" spans="1:15" hidden="1" x14ac:dyDescent="0.3">
      <c r="A120" s="581" t="s">
        <v>3727</v>
      </c>
      <c r="B120" s="582" t="s">
        <v>188</v>
      </c>
      <c r="C120" s="581" t="s">
        <v>3825</v>
      </c>
      <c r="D120" s="581" t="s">
        <v>3826</v>
      </c>
      <c r="E120" s="584">
        <v>524</v>
      </c>
      <c r="F120" s="585"/>
      <c r="G120" s="586"/>
      <c r="H120" s="586"/>
      <c r="I120" s="590" t="s">
        <v>3825</v>
      </c>
      <c r="J120" s="590" t="s">
        <v>3826</v>
      </c>
      <c r="K120" s="588">
        <v>732</v>
      </c>
      <c r="L120" s="101"/>
      <c r="M120" s="101"/>
      <c r="N120" s="524"/>
    </row>
    <row r="121" spans="1:15" hidden="1" x14ac:dyDescent="0.3">
      <c r="A121" s="581" t="s">
        <v>3727</v>
      </c>
      <c r="B121" s="582" t="s">
        <v>188</v>
      </c>
      <c r="C121" s="581" t="s">
        <v>3825</v>
      </c>
      <c r="D121" s="581" t="s">
        <v>3827</v>
      </c>
      <c r="E121" s="584">
        <v>568</v>
      </c>
      <c r="F121" s="585"/>
      <c r="G121" s="586"/>
      <c r="H121" s="586"/>
      <c r="I121" s="590" t="s">
        <v>3825</v>
      </c>
      <c r="J121" s="590" t="s">
        <v>3827</v>
      </c>
      <c r="K121" s="588">
        <v>514</v>
      </c>
      <c r="L121" s="101"/>
      <c r="M121" s="101"/>
      <c r="N121" s="524"/>
    </row>
    <row r="122" spans="1:15" x14ac:dyDescent="0.3">
      <c r="A122" s="577" t="s">
        <v>3727</v>
      </c>
      <c r="B122" s="577" t="s">
        <v>188</v>
      </c>
      <c r="C122" s="577" t="s">
        <v>3828</v>
      </c>
      <c r="D122" s="577"/>
      <c r="E122" s="578">
        <f>SUM(E123:E127)</f>
        <v>3833</v>
      </c>
      <c r="F122" s="579"/>
      <c r="G122" s="579"/>
      <c r="H122" s="579"/>
      <c r="I122" s="509" t="s">
        <v>3828</v>
      </c>
      <c r="J122" s="580"/>
      <c r="K122" s="578">
        <f>SUM(K123:K127)</f>
        <v>5040</v>
      </c>
      <c r="L122" s="108">
        <v>2</v>
      </c>
      <c r="M122" s="108">
        <v>3</v>
      </c>
      <c r="N122" s="508"/>
    </row>
    <row r="123" spans="1:15" hidden="1" x14ac:dyDescent="0.3">
      <c r="A123" s="598" t="s">
        <v>3727</v>
      </c>
      <c r="B123" s="598" t="s">
        <v>188</v>
      </c>
      <c r="C123" s="598" t="s">
        <v>3828</v>
      </c>
      <c r="D123" s="598" t="s">
        <v>3828</v>
      </c>
      <c r="E123" s="599">
        <v>1884</v>
      </c>
      <c r="F123" s="600"/>
      <c r="G123" s="605"/>
      <c r="H123" s="605"/>
      <c r="I123" s="600" t="s">
        <v>3828</v>
      </c>
      <c r="J123" s="600" t="s">
        <v>3828</v>
      </c>
      <c r="K123" s="603">
        <v>2320</v>
      </c>
      <c r="L123" s="604"/>
      <c r="M123" s="604"/>
      <c r="N123" s="714" t="s">
        <v>3740</v>
      </c>
    </row>
    <row r="124" spans="1:15" hidden="1" x14ac:dyDescent="0.3">
      <c r="A124" s="598" t="s">
        <v>3727</v>
      </c>
      <c r="B124" s="598" t="s">
        <v>188</v>
      </c>
      <c r="C124" s="598" t="s">
        <v>3828</v>
      </c>
      <c r="D124" s="598" t="s">
        <v>3829</v>
      </c>
      <c r="E124" s="599">
        <v>182</v>
      </c>
      <c r="F124" s="600"/>
      <c r="G124" s="605"/>
      <c r="H124" s="605"/>
      <c r="I124" s="600" t="s">
        <v>3828</v>
      </c>
      <c r="J124" s="600" t="s">
        <v>3829</v>
      </c>
      <c r="K124" s="603">
        <v>221</v>
      </c>
      <c r="L124" s="604"/>
      <c r="M124" s="604"/>
      <c r="N124" s="714"/>
    </row>
    <row r="125" spans="1:15" hidden="1" x14ac:dyDescent="0.3">
      <c r="A125" s="598" t="s">
        <v>3727</v>
      </c>
      <c r="B125" s="598" t="s">
        <v>188</v>
      </c>
      <c r="C125" s="598" t="s">
        <v>3828</v>
      </c>
      <c r="D125" s="598" t="s">
        <v>3830</v>
      </c>
      <c r="E125" s="599">
        <v>527</v>
      </c>
      <c r="F125" s="600"/>
      <c r="G125" s="605"/>
      <c r="H125" s="605"/>
      <c r="I125" s="600" t="s">
        <v>3828</v>
      </c>
      <c r="J125" s="600" t="s">
        <v>3830</v>
      </c>
      <c r="K125" s="603">
        <v>847</v>
      </c>
      <c r="L125" s="604"/>
      <c r="M125" s="604"/>
      <c r="N125" s="714"/>
    </row>
    <row r="126" spans="1:15" hidden="1" x14ac:dyDescent="0.3">
      <c r="A126" s="598" t="s">
        <v>3727</v>
      </c>
      <c r="B126" s="598" t="s">
        <v>188</v>
      </c>
      <c r="C126" s="598" t="s">
        <v>3828</v>
      </c>
      <c r="D126" s="598" t="s">
        <v>3831</v>
      </c>
      <c r="E126" s="599">
        <v>457</v>
      </c>
      <c r="F126" s="600" t="s">
        <v>6</v>
      </c>
      <c r="G126" s="601"/>
      <c r="H126" s="601"/>
      <c r="I126" s="600" t="s">
        <v>3828</v>
      </c>
      <c r="J126" s="600" t="s">
        <v>3831</v>
      </c>
      <c r="K126" s="603">
        <v>784</v>
      </c>
      <c r="L126" s="604"/>
      <c r="M126" s="604"/>
      <c r="N126" s="714"/>
      <c r="O126" s="408"/>
    </row>
    <row r="127" spans="1:15" hidden="1" x14ac:dyDescent="0.3">
      <c r="A127" s="598" t="s">
        <v>3727</v>
      </c>
      <c r="B127" s="598" t="s">
        <v>188</v>
      </c>
      <c r="C127" s="598" t="s">
        <v>3828</v>
      </c>
      <c r="D127" s="598" t="s">
        <v>3832</v>
      </c>
      <c r="E127" s="599">
        <v>783</v>
      </c>
      <c r="F127" s="600"/>
      <c r="G127" s="601"/>
      <c r="H127" s="601"/>
      <c r="I127" s="600" t="s">
        <v>3828</v>
      </c>
      <c r="J127" s="600" t="s">
        <v>3832</v>
      </c>
      <c r="K127" s="603">
        <v>868</v>
      </c>
      <c r="L127" s="604"/>
      <c r="M127" s="604"/>
      <c r="N127" s="714"/>
      <c r="O127" s="408"/>
    </row>
    <row r="128" spans="1:15" x14ac:dyDescent="0.3">
      <c r="A128" s="577" t="s">
        <v>3727</v>
      </c>
      <c r="B128" s="577" t="s">
        <v>188</v>
      </c>
      <c r="C128" s="577" t="s">
        <v>3833</v>
      </c>
      <c r="D128" s="577"/>
      <c r="E128" s="578">
        <f>SUM(E129:E133)</f>
        <v>6935</v>
      </c>
      <c r="F128" s="579"/>
      <c r="G128" s="579"/>
      <c r="H128" s="579"/>
      <c r="I128" s="509" t="s">
        <v>3834</v>
      </c>
      <c r="J128" s="580"/>
      <c r="K128" s="578">
        <f>SUM(K129:K133)</f>
        <v>8900</v>
      </c>
      <c r="L128" s="108">
        <v>5</v>
      </c>
      <c r="M128" s="108">
        <v>5</v>
      </c>
      <c r="N128" s="508"/>
    </row>
    <row r="129" spans="1:14" hidden="1" x14ac:dyDescent="0.3">
      <c r="A129" s="598" t="s">
        <v>3727</v>
      </c>
      <c r="B129" s="598" t="s">
        <v>188</v>
      </c>
      <c r="C129" s="598" t="s">
        <v>3833</v>
      </c>
      <c r="D129" s="598" t="s">
        <v>3835</v>
      </c>
      <c r="E129" s="599">
        <v>961</v>
      </c>
      <c r="F129" s="600"/>
      <c r="G129" s="601"/>
      <c r="H129" s="601"/>
      <c r="I129" s="602" t="s">
        <v>3833</v>
      </c>
      <c r="J129" s="600" t="s">
        <v>3835</v>
      </c>
      <c r="K129" s="603">
        <v>1600</v>
      </c>
      <c r="L129" s="604"/>
      <c r="M129" s="604"/>
      <c r="N129" s="714" t="s">
        <v>3740</v>
      </c>
    </row>
    <row r="130" spans="1:14" hidden="1" x14ac:dyDescent="0.3">
      <c r="A130" s="598" t="s">
        <v>3727</v>
      </c>
      <c r="B130" s="598" t="s">
        <v>188</v>
      </c>
      <c r="C130" s="598" t="s">
        <v>3833</v>
      </c>
      <c r="D130" s="598" t="s">
        <v>3836</v>
      </c>
      <c r="E130" s="599">
        <v>1423</v>
      </c>
      <c r="F130" s="600"/>
      <c r="G130" s="605"/>
      <c r="H130" s="605"/>
      <c r="I130" s="602" t="s">
        <v>3833</v>
      </c>
      <c r="J130" s="600" t="s">
        <v>3836</v>
      </c>
      <c r="K130" s="603">
        <v>2000</v>
      </c>
      <c r="L130" s="604"/>
      <c r="M130" s="604"/>
      <c r="N130" s="714"/>
    </row>
    <row r="131" spans="1:14" hidden="1" x14ac:dyDescent="0.3">
      <c r="A131" s="598" t="s">
        <v>3727</v>
      </c>
      <c r="B131" s="598" t="s">
        <v>188</v>
      </c>
      <c r="C131" s="598" t="s">
        <v>3833</v>
      </c>
      <c r="D131" s="598" t="s">
        <v>3833</v>
      </c>
      <c r="E131" s="599">
        <v>2413</v>
      </c>
      <c r="F131" s="600"/>
      <c r="G131" s="605"/>
      <c r="H131" s="605"/>
      <c r="I131" s="602" t="s">
        <v>3833</v>
      </c>
      <c r="J131" s="600" t="s">
        <v>3833</v>
      </c>
      <c r="K131" s="603">
        <v>2700</v>
      </c>
      <c r="L131" s="604"/>
      <c r="M131" s="604"/>
      <c r="N131" s="714"/>
    </row>
    <row r="132" spans="1:14" ht="15.75" hidden="1" customHeight="1" x14ac:dyDescent="0.3">
      <c r="A132" s="598" t="s">
        <v>3727</v>
      </c>
      <c r="B132" s="598" t="s">
        <v>188</v>
      </c>
      <c r="C132" s="598" t="s">
        <v>3833</v>
      </c>
      <c r="D132" s="598" t="s">
        <v>3837</v>
      </c>
      <c r="E132" s="599">
        <v>526</v>
      </c>
      <c r="F132" s="600"/>
      <c r="G132" s="605"/>
      <c r="H132" s="605"/>
      <c r="I132" s="602" t="s">
        <v>3833</v>
      </c>
      <c r="J132" s="600" t="s">
        <v>3837</v>
      </c>
      <c r="K132" s="603">
        <v>700</v>
      </c>
      <c r="L132" s="604"/>
      <c r="M132" s="604"/>
      <c r="N132" s="714"/>
    </row>
    <row r="133" spans="1:14" ht="16.5" hidden="1" customHeight="1" x14ac:dyDescent="0.3">
      <c r="A133" s="598" t="s">
        <v>3727</v>
      </c>
      <c r="B133" s="598" t="s">
        <v>188</v>
      </c>
      <c r="C133" s="598" t="s">
        <v>3838</v>
      </c>
      <c r="D133" s="598" t="s">
        <v>3839</v>
      </c>
      <c r="E133" s="599">
        <v>1612</v>
      </c>
      <c r="F133" s="600"/>
      <c r="G133" s="605"/>
      <c r="H133" s="605"/>
      <c r="I133" s="606" t="s">
        <v>3838</v>
      </c>
      <c r="J133" s="600" t="s">
        <v>3839</v>
      </c>
      <c r="K133" s="603">
        <v>1900</v>
      </c>
      <c r="L133" s="604"/>
      <c r="M133" s="604"/>
      <c r="N133" s="714"/>
    </row>
    <row r="134" spans="1:14" hidden="1" x14ac:dyDescent="0.3">
      <c r="A134" s="621" t="s">
        <v>3727</v>
      </c>
      <c r="B134" s="621" t="s">
        <v>188</v>
      </c>
      <c r="C134" s="509" t="s">
        <v>3838</v>
      </c>
      <c r="D134" s="580"/>
      <c r="E134" s="578">
        <f>SUM(E135:E137)</f>
        <v>2042</v>
      </c>
      <c r="F134" s="622"/>
      <c r="G134" s="546"/>
      <c r="H134" s="546"/>
      <c r="I134" s="509" t="s">
        <v>3838</v>
      </c>
      <c r="J134" s="580"/>
      <c r="K134" s="578">
        <f>SUM(K135:K137)</f>
        <v>2220</v>
      </c>
      <c r="L134" s="108">
        <v>2</v>
      </c>
      <c r="M134" s="108">
        <v>2</v>
      </c>
      <c r="N134" s="508"/>
    </row>
    <row r="135" spans="1:14" hidden="1" x14ac:dyDescent="0.3">
      <c r="A135" s="581" t="s">
        <v>3727</v>
      </c>
      <c r="B135" s="582" t="s">
        <v>188</v>
      </c>
      <c r="C135" s="581" t="s">
        <v>3838</v>
      </c>
      <c r="D135" s="581" t="s">
        <v>3838</v>
      </c>
      <c r="E135" s="584">
        <v>1141</v>
      </c>
      <c r="F135" s="585"/>
      <c r="G135" s="586"/>
      <c r="H135" s="586"/>
      <c r="I135" s="617" t="s">
        <v>3838</v>
      </c>
      <c r="J135" s="517" t="s">
        <v>3838</v>
      </c>
      <c r="K135" s="588">
        <v>1300</v>
      </c>
      <c r="L135" s="101"/>
      <c r="M135" s="101"/>
      <c r="N135" s="524"/>
    </row>
    <row r="136" spans="1:14" hidden="1" x14ac:dyDescent="0.3">
      <c r="A136" s="581" t="s">
        <v>3727</v>
      </c>
      <c r="B136" s="582" t="s">
        <v>188</v>
      </c>
      <c r="C136" s="581" t="s">
        <v>3838</v>
      </c>
      <c r="D136" s="581" t="s">
        <v>1102</v>
      </c>
      <c r="E136" s="584">
        <v>582</v>
      </c>
      <c r="F136" s="585"/>
      <c r="G136" s="586"/>
      <c r="H136" s="586"/>
      <c r="I136" s="617" t="s">
        <v>3838</v>
      </c>
      <c r="J136" s="517" t="s">
        <v>1102</v>
      </c>
      <c r="K136" s="588">
        <v>560</v>
      </c>
      <c r="L136" s="101"/>
      <c r="M136" s="101"/>
      <c r="N136" s="524"/>
    </row>
    <row r="137" spans="1:14" hidden="1" x14ac:dyDescent="0.3">
      <c r="A137" s="581" t="s">
        <v>3727</v>
      </c>
      <c r="B137" s="582" t="s">
        <v>188</v>
      </c>
      <c r="C137" s="581" t="s">
        <v>3838</v>
      </c>
      <c r="D137" s="581" t="s">
        <v>3840</v>
      </c>
      <c r="E137" s="584">
        <v>319</v>
      </c>
      <c r="F137" s="585"/>
      <c r="G137" s="586"/>
      <c r="H137" s="586"/>
      <c r="I137" s="617" t="s">
        <v>3838</v>
      </c>
      <c r="J137" s="517" t="s">
        <v>3840</v>
      </c>
      <c r="K137" s="588">
        <v>360</v>
      </c>
      <c r="L137" s="101"/>
      <c r="M137" s="101"/>
      <c r="N137" s="524"/>
    </row>
    <row r="138" spans="1:14" hidden="1" x14ac:dyDescent="0.3">
      <c r="A138" s="577" t="s">
        <v>3727</v>
      </c>
      <c r="B138" s="577" t="s">
        <v>188</v>
      </c>
      <c r="C138" s="577" t="s">
        <v>3841</v>
      </c>
      <c r="D138" s="577"/>
      <c r="E138" s="578">
        <f>SUM(E139:E141)</f>
        <v>2744</v>
      </c>
      <c r="F138" s="579"/>
      <c r="G138" s="579"/>
      <c r="H138" s="579"/>
      <c r="I138" s="509" t="s">
        <v>3841</v>
      </c>
      <c r="J138" s="580"/>
      <c r="K138" s="578">
        <f>SUM(K139:K141)</f>
        <v>3124</v>
      </c>
      <c r="L138" s="108">
        <v>2</v>
      </c>
      <c r="M138" s="108">
        <v>2</v>
      </c>
      <c r="N138" s="508"/>
    </row>
    <row r="139" spans="1:14" hidden="1" x14ac:dyDescent="0.3">
      <c r="A139" s="581" t="s">
        <v>3727</v>
      </c>
      <c r="B139" s="582" t="s">
        <v>188</v>
      </c>
      <c r="C139" s="581" t="s">
        <v>3841</v>
      </c>
      <c r="D139" s="581" t="s">
        <v>3841</v>
      </c>
      <c r="E139" s="584">
        <v>2091</v>
      </c>
      <c r="F139" s="585"/>
      <c r="G139" s="586"/>
      <c r="H139" s="586"/>
      <c r="I139" s="590" t="s">
        <v>3841</v>
      </c>
      <c r="J139" s="523" t="s">
        <v>3841</v>
      </c>
      <c r="K139" s="588">
        <v>2371</v>
      </c>
      <c r="L139" s="101"/>
      <c r="M139" s="101"/>
      <c r="N139" s="524"/>
    </row>
    <row r="140" spans="1:14" hidden="1" x14ac:dyDescent="0.3">
      <c r="A140" s="581" t="s">
        <v>3727</v>
      </c>
      <c r="B140" s="582" t="s">
        <v>188</v>
      </c>
      <c r="C140" s="581" t="s">
        <v>3841</v>
      </c>
      <c r="D140" s="581" t="s">
        <v>2123</v>
      </c>
      <c r="E140" s="584">
        <v>12</v>
      </c>
      <c r="F140" s="585"/>
      <c r="G140" s="586"/>
      <c r="H140" s="586"/>
      <c r="I140" s="590" t="s">
        <v>3841</v>
      </c>
      <c r="J140" s="517" t="s">
        <v>2123</v>
      </c>
      <c r="K140" s="588">
        <v>25</v>
      </c>
      <c r="L140" s="101"/>
      <c r="M140" s="101"/>
      <c r="N140" s="524"/>
    </row>
    <row r="141" spans="1:14" hidden="1" x14ac:dyDescent="0.3">
      <c r="A141" s="581" t="s">
        <v>3727</v>
      </c>
      <c r="B141" s="582" t="s">
        <v>188</v>
      </c>
      <c r="C141" s="581" t="s">
        <v>3841</v>
      </c>
      <c r="D141" s="581" t="s">
        <v>3842</v>
      </c>
      <c r="E141" s="584">
        <v>641</v>
      </c>
      <c r="F141" s="585"/>
      <c r="G141" s="586"/>
      <c r="H141" s="586"/>
      <c r="I141" s="590" t="s">
        <v>3841</v>
      </c>
      <c r="J141" s="517" t="s">
        <v>3842</v>
      </c>
      <c r="K141" s="588">
        <v>728</v>
      </c>
      <c r="L141" s="596"/>
      <c r="M141" s="596"/>
      <c r="N141" s="524"/>
    </row>
    <row r="142" spans="1:14" hidden="1" x14ac:dyDescent="0.3">
      <c r="A142" s="577" t="s">
        <v>3727</v>
      </c>
      <c r="B142" s="577" t="s">
        <v>188</v>
      </c>
      <c r="C142" s="577" t="s">
        <v>3843</v>
      </c>
      <c r="D142" s="577"/>
      <c r="E142" s="578">
        <f>SUM(E143:E148)</f>
        <v>2813</v>
      </c>
      <c r="F142" s="579"/>
      <c r="G142" s="579"/>
      <c r="H142" s="579"/>
      <c r="I142" s="509" t="s">
        <v>3843</v>
      </c>
      <c r="J142" s="580"/>
      <c r="K142" s="578">
        <f>SUM(K143:K148)</f>
        <v>3864</v>
      </c>
      <c r="L142" s="108">
        <v>2</v>
      </c>
      <c r="M142" s="108">
        <v>3</v>
      </c>
      <c r="N142" s="508"/>
    </row>
    <row r="143" spans="1:14" hidden="1" x14ac:dyDescent="0.3">
      <c r="A143" s="598" t="s">
        <v>3727</v>
      </c>
      <c r="B143" s="598" t="s">
        <v>188</v>
      </c>
      <c r="C143" s="598" t="s">
        <v>3843</v>
      </c>
      <c r="D143" s="598" t="s">
        <v>3844</v>
      </c>
      <c r="E143" s="599">
        <v>193</v>
      </c>
      <c r="F143" s="600"/>
      <c r="G143" s="605"/>
      <c r="H143" s="605"/>
      <c r="I143" s="600" t="s">
        <v>3843</v>
      </c>
      <c r="J143" s="600" t="s">
        <v>3844</v>
      </c>
      <c r="K143" s="609">
        <v>227</v>
      </c>
      <c r="L143" s="604"/>
      <c r="M143" s="604"/>
      <c r="N143" s="714" t="s">
        <v>3740</v>
      </c>
    </row>
    <row r="144" spans="1:14" hidden="1" x14ac:dyDescent="0.3">
      <c r="A144" s="598" t="s">
        <v>3727</v>
      </c>
      <c r="B144" s="598" t="s">
        <v>188</v>
      </c>
      <c r="C144" s="598" t="s">
        <v>3843</v>
      </c>
      <c r="D144" s="598" t="s">
        <v>3845</v>
      </c>
      <c r="E144" s="599">
        <v>423</v>
      </c>
      <c r="F144" s="600"/>
      <c r="G144" s="605"/>
      <c r="H144" s="605"/>
      <c r="I144" s="600" t="s">
        <v>3843</v>
      </c>
      <c r="J144" s="600" t="s">
        <v>3845</v>
      </c>
      <c r="K144" s="609">
        <v>594</v>
      </c>
      <c r="L144" s="604"/>
      <c r="M144" s="604"/>
      <c r="N144" s="714"/>
    </row>
    <row r="145" spans="1:14" hidden="1" x14ac:dyDescent="0.3">
      <c r="A145" s="598" t="s">
        <v>3727</v>
      </c>
      <c r="B145" s="598" t="s">
        <v>188</v>
      </c>
      <c r="C145" s="598" t="s">
        <v>3843</v>
      </c>
      <c r="D145" s="598" t="s">
        <v>3843</v>
      </c>
      <c r="E145" s="599">
        <v>740</v>
      </c>
      <c r="F145" s="600"/>
      <c r="G145" s="605"/>
      <c r="H145" s="605"/>
      <c r="I145" s="600" t="s">
        <v>3843</v>
      </c>
      <c r="J145" s="600" t="s">
        <v>3843</v>
      </c>
      <c r="K145" s="609">
        <v>888</v>
      </c>
      <c r="L145" s="610"/>
      <c r="M145" s="610"/>
      <c r="N145" s="714"/>
    </row>
    <row r="146" spans="1:14" hidden="1" x14ac:dyDescent="0.3">
      <c r="A146" s="598" t="s">
        <v>3727</v>
      </c>
      <c r="B146" s="598" t="s">
        <v>188</v>
      </c>
      <c r="C146" s="598" t="s">
        <v>3843</v>
      </c>
      <c r="D146" s="598" t="s">
        <v>3846</v>
      </c>
      <c r="E146" s="599">
        <v>454</v>
      </c>
      <c r="F146" s="600"/>
      <c r="G146" s="601"/>
      <c r="H146" s="601"/>
      <c r="I146" s="600" t="s">
        <v>3843</v>
      </c>
      <c r="J146" s="600" t="s">
        <v>3846</v>
      </c>
      <c r="K146" s="609">
        <v>724</v>
      </c>
      <c r="L146" s="610"/>
      <c r="M146" s="610"/>
      <c r="N146" s="714"/>
    </row>
    <row r="147" spans="1:14" hidden="1" x14ac:dyDescent="0.3">
      <c r="A147" s="598" t="s">
        <v>3727</v>
      </c>
      <c r="B147" s="598" t="s">
        <v>188</v>
      </c>
      <c r="C147" s="598" t="s">
        <v>3843</v>
      </c>
      <c r="D147" s="608" t="s">
        <v>3847</v>
      </c>
      <c r="E147" s="599">
        <v>800</v>
      </c>
      <c r="F147" s="600"/>
      <c r="G147" s="605"/>
      <c r="H147" s="605"/>
      <c r="I147" s="600" t="s">
        <v>3843</v>
      </c>
      <c r="J147" s="623" t="s">
        <v>3847</v>
      </c>
      <c r="K147" s="609">
        <v>1121</v>
      </c>
      <c r="L147" s="604"/>
      <c r="M147" s="604"/>
      <c r="N147" s="714"/>
    </row>
    <row r="148" spans="1:14" hidden="1" x14ac:dyDescent="0.3">
      <c r="A148" s="598" t="s">
        <v>3727</v>
      </c>
      <c r="B148" s="598" t="s">
        <v>188</v>
      </c>
      <c r="C148" s="598" t="s">
        <v>3843</v>
      </c>
      <c r="D148" s="598" t="s">
        <v>3848</v>
      </c>
      <c r="E148" s="599">
        <v>203</v>
      </c>
      <c r="F148" s="600"/>
      <c r="G148" s="605"/>
      <c r="H148" s="605"/>
      <c r="I148" s="600" t="s">
        <v>3843</v>
      </c>
      <c r="J148" s="600" t="s">
        <v>3848</v>
      </c>
      <c r="K148" s="609">
        <v>310</v>
      </c>
      <c r="L148" s="604"/>
      <c r="M148" s="604"/>
      <c r="N148" s="714"/>
    </row>
    <row r="149" spans="1:14" x14ac:dyDescent="0.3">
      <c r="A149" s="577" t="s">
        <v>3727</v>
      </c>
      <c r="B149" s="577" t="s">
        <v>188</v>
      </c>
      <c r="C149" s="577" t="s">
        <v>3849</v>
      </c>
      <c r="D149" s="577"/>
      <c r="E149" s="578">
        <f>SUM(E150:E153)</f>
        <v>5194</v>
      </c>
      <c r="F149" s="579"/>
      <c r="G149" s="579"/>
      <c r="H149" s="579"/>
      <c r="I149" s="509" t="s">
        <v>3849</v>
      </c>
      <c r="J149" s="580"/>
      <c r="K149" s="578">
        <f>SUM(K150:K153)</f>
        <v>6960</v>
      </c>
      <c r="L149" s="108">
        <v>4</v>
      </c>
      <c r="M149" s="108">
        <v>8</v>
      </c>
      <c r="N149" s="508"/>
    </row>
    <row r="150" spans="1:14" hidden="1" x14ac:dyDescent="0.3">
      <c r="A150" s="581" t="s">
        <v>3727</v>
      </c>
      <c r="B150" s="582" t="s">
        <v>188</v>
      </c>
      <c r="C150" s="581" t="s">
        <v>3849</v>
      </c>
      <c r="D150" s="581" t="s">
        <v>3849</v>
      </c>
      <c r="E150" s="584">
        <v>2667</v>
      </c>
      <c r="F150" s="585"/>
      <c r="G150" s="586"/>
      <c r="H150" s="586"/>
      <c r="I150" s="590" t="s">
        <v>3849</v>
      </c>
      <c r="J150" s="590" t="s">
        <v>3849</v>
      </c>
      <c r="K150" s="588">
        <v>3480</v>
      </c>
      <c r="L150" s="101"/>
      <c r="M150" s="101"/>
      <c r="N150" s="524"/>
    </row>
    <row r="151" spans="1:14" hidden="1" x14ac:dyDescent="0.3">
      <c r="A151" s="581" t="s">
        <v>3727</v>
      </c>
      <c r="B151" s="582" t="s">
        <v>188</v>
      </c>
      <c r="C151" s="581" t="s">
        <v>3849</v>
      </c>
      <c r="D151" s="581" t="s">
        <v>3850</v>
      </c>
      <c r="E151" s="584">
        <v>967</v>
      </c>
      <c r="F151" s="585"/>
      <c r="G151" s="586"/>
      <c r="H151" s="586"/>
      <c r="I151" s="590" t="s">
        <v>3849</v>
      </c>
      <c r="J151" s="590" t="s">
        <v>3850</v>
      </c>
      <c r="K151" s="588">
        <v>1280</v>
      </c>
      <c r="L151" s="101"/>
      <c r="M151" s="101"/>
      <c r="N151" s="524"/>
    </row>
    <row r="152" spans="1:14" hidden="1" x14ac:dyDescent="0.3">
      <c r="A152" s="598" t="s">
        <v>3727</v>
      </c>
      <c r="B152" s="598" t="s">
        <v>188</v>
      </c>
      <c r="C152" s="598" t="s">
        <v>3849</v>
      </c>
      <c r="D152" s="598" t="s">
        <v>3851</v>
      </c>
      <c r="E152" s="599">
        <v>927</v>
      </c>
      <c r="F152" s="600"/>
      <c r="G152" s="601"/>
      <c r="H152" s="601"/>
      <c r="I152" s="600" t="s">
        <v>3849</v>
      </c>
      <c r="J152" s="600" t="s">
        <v>3851</v>
      </c>
      <c r="K152" s="603">
        <v>1200</v>
      </c>
      <c r="L152" s="604"/>
      <c r="M152" s="604"/>
      <c r="N152" s="624" t="s">
        <v>3740</v>
      </c>
    </row>
    <row r="153" spans="1:14" hidden="1" x14ac:dyDescent="0.3">
      <c r="A153" s="581" t="s">
        <v>3727</v>
      </c>
      <c r="B153" s="582" t="s">
        <v>188</v>
      </c>
      <c r="C153" s="581" t="s">
        <v>3849</v>
      </c>
      <c r="D153" s="581" t="s">
        <v>3852</v>
      </c>
      <c r="E153" s="584">
        <v>633</v>
      </c>
      <c r="F153" s="585"/>
      <c r="G153" s="586"/>
      <c r="H153" s="586"/>
      <c r="I153" s="590" t="s">
        <v>3849</v>
      </c>
      <c r="J153" s="590" t="s">
        <v>3852</v>
      </c>
      <c r="K153" s="588">
        <v>1000</v>
      </c>
      <c r="L153" s="101"/>
      <c r="M153" s="101"/>
      <c r="N153" s="524"/>
    </row>
    <row r="154" spans="1:14" x14ac:dyDescent="0.3">
      <c r="A154" s="577" t="s">
        <v>3727</v>
      </c>
      <c r="B154" s="577" t="s">
        <v>188</v>
      </c>
      <c r="C154" s="577" t="s">
        <v>404</v>
      </c>
      <c r="D154" s="577"/>
      <c r="E154" s="578">
        <f>E155</f>
        <v>3539</v>
      </c>
      <c r="F154" s="579"/>
      <c r="G154" s="579"/>
      <c r="H154" s="579"/>
      <c r="I154" s="509" t="s">
        <v>404</v>
      </c>
      <c r="J154" s="580"/>
      <c r="K154" s="578">
        <f>K155</f>
        <v>3890</v>
      </c>
      <c r="L154" s="108">
        <v>2</v>
      </c>
      <c r="M154" s="108">
        <v>2</v>
      </c>
      <c r="N154" s="508"/>
    </row>
    <row r="155" spans="1:14" x14ac:dyDescent="0.3">
      <c r="A155" s="581" t="s">
        <v>3727</v>
      </c>
      <c r="B155" s="582" t="s">
        <v>188</v>
      </c>
      <c r="C155" s="581" t="s">
        <v>404</v>
      </c>
      <c r="D155" s="581" t="s">
        <v>404</v>
      </c>
      <c r="E155" s="584">
        <v>3539</v>
      </c>
      <c r="F155" s="585"/>
      <c r="G155" s="586"/>
      <c r="H155" s="586"/>
      <c r="I155" s="590" t="s">
        <v>404</v>
      </c>
      <c r="J155" s="523" t="s">
        <v>404</v>
      </c>
      <c r="K155" s="611">
        <v>3890</v>
      </c>
      <c r="L155" s="101"/>
      <c r="M155" s="101"/>
      <c r="N155" s="524"/>
    </row>
    <row r="156" spans="1:14" hidden="1" x14ac:dyDescent="0.3">
      <c r="A156" s="569" t="s">
        <v>3727</v>
      </c>
      <c r="B156" s="569" t="s">
        <v>3853</v>
      </c>
      <c r="C156" s="570"/>
      <c r="D156" s="569"/>
      <c r="E156" s="571">
        <f>E157+E161+E165+E176+E181+E184+E189+E192+E209+E218+E222+E226+E231+E237+E241+E249</f>
        <v>43771</v>
      </c>
      <c r="F156" s="572"/>
      <c r="G156" s="572"/>
      <c r="H156" s="572"/>
      <c r="I156" s="573"/>
      <c r="J156" s="573"/>
      <c r="K156" s="574"/>
      <c r="L156" s="574">
        <f>SUM(L157:L250)</f>
        <v>31</v>
      </c>
      <c r="M156" s="574">
        <f>SUM(M157:M250)</f>
        <v>32</v>
      </c>
      <c r="N156" s="575"/>
    </row>
    <row r="157" spans="1:14" hidden="1" x14ac:dyDescent="0.3">
      <c r="A157" s="577" t="s">
        <v>3727</v>
      </c>
      <c r="B157" s="577" t="s">
        <v>3853</v>
      </c>
      <c r="C157" s="577" t="s">
        <v>3853</v>
      </c>
      <c r="D157" s="577"/>
      <c r="E157" s="578">
        <v>13423</v>
      </c>
      <c r="F157" s="579"/>
      <c r="G157" s="579"/>
      <c r="H157" s="579"/>
      <c r="I157" s="579"/>
      <c r="J157" s="579"/>
      <c r="K157" s="620"/>
      <c r="L157" s="620"/>
      <c r="M157" s="620"/>
      <c r="N157" s="508"/>
    </row>
    <row r="158" spans="1:14" s="629" customFormat="1" hidden="1" x14ac:dyDescent="0.3">
      <c r="A158" s="583" t="s">
        <v>3727</v>
      </c>
      <c r="B158" s="583" t="s">
        <v>3853</v>
      </c>
      <c r="C158" s="583" t="s">
        <v>3853</v>
      </c>
      <c r="D158" s="583" t="s">
        <v>3854</v>
      </c>
      <c r="E158" s="625"/>
      <c r="F158" s="626"/>
      <c r="G158" s="626"/>
      <c r="H158" s="626"/>
      <c r="I158" s="626"/>
      <c r="J158" s="626"/>
      <c r="K158" s="627"/>
      <c r="L158" s="627"/>
      <c r="M158" s="627"/>
      <c r="N158" s="628"/>
    </row>
    <row r="159" spans="1:14" s="629" customFormat="1" hidden="1" x14ac:dyDescent="0.3">
      <c r="A159" s="583" t="s">
        <v>3727</v>
      </c>
      <c r="B159" s="583" t="s">
        <v>3853</v>
      </c>
      <c r="C159" s="581" t="s">
        <v>3853</v>
      </c>
      <c r="D159" s="581" t="s">
        <v>3855</v>
      </c>
      <c r="E159" s="625"/>
      <c r="F159" s="626"/>
      <c r="G159" s="626"/>
      <c r="H159" s="626"/>
      <c r="I159" s="626"/>
      <c r="J159" s="626"/>
      <c r="K159" s="627"/>
      <c r="L159" s="627"/>
      <c r="M159" s="627"/>
      <c r="N159" s="628"/>
    </row>
    <row r="160" spans="1:14" s="629" customFormat="1" hidden="1" x14ac:dyDescent="0.3">
      <c r="A160" s="583" t="s">
        <v>3727</v>
      </c>
      <c r="B160" s="583" t="s">
        <v>3853</v>
      </c>
      <c r="C160" s="581" t="s">
        <v>3853</v>
      </c>
      <c r="D160" s="581" t="s">
        <v>3856</v>
      </c>
      <c r="E160" s="625"/>
      <c r="F160" s="626"/>
      <c r="G160" s="626"/>
      <c r="H160" s="626"/>
      <c r="I160" s="626"/>
      <c r="J160" s="626"/>
      <c r="K160" s="627"/>
      <c r="L160" s="627"/>
      <c r="M160" s="627"/>
      <c r="N160" s="628"/>
    </row>
    <row r="161" spans="1:14" x14ac:dyDescent="0.3">
      <c r="A161" s="577" t="s">
        <v>3727</v>
      </c>
      <c r="B161" s="577" t="s">
        <v>3853</v>
      </c>
      <c r="C161" s="577" t="s">
        <v>3857</v>
      </c>
      <c r="D161" s="577"/>
      <c r="E161" s="578">
        <f>SUM(E162:E164)</f>
        <v>3425</v>
      </c>
      <c r="F161" s="579"/>
      <c r="G161" s="579"/>
      <c r="H161" s="579"/>
      <c r="I161" s="509" t="s">
        <v>3857</v>
      </c>
      <c r="J161" s="580"/>
      <c r="K161" s="578">
        <f>SUM(K162:K164)</f>
        <v>3478</v>
      </c>
      <c r="L161" s="108">
        <v>2</v>
      </c>
      <c r="M161" s="108">
        <v>2</v>
      </c>
      <c r="N161" s="508"/>
    </row>
    <row r="162" spans="1:14" hidden="1" x14ac:dyDescent="0.3">
      <c r="A162" s="581" t="s">
        <v>3727</v>
      </c>
      <c r="B162" s="582" t="s">
        <v>3853</v>
      </c>
      <c r="C162" s="581" t="s">
        <v>3857</v>
      </c>
      <c r="D162" s="583" t="s">
        <v>3857</v>
      </c>
      <c r="E162" s="584">
        <v>1505</v>
      </c>
      <c r="F162" s="585"/>
      <c r="G162" s="586"/>
      <c r="H162" s="586"/>
      <c r="I162" s="523" t="s">
        <v>3857</v>
      </c>
      <c r="J162" s="523" t="s">
        <v>3857</v>
      </c>
      <c r="K162" s="630">
        <v>1620</v>
      </c>
      <c r="L162" s="101"/>
      <c r="M162" s="101"/>
      <c r="N162" s="524"/>
    </row>
    <row r="163" spans="1:14" hidden="1" x14ac:dyDescent="0.3">
      <c r="A163" s="581" t="s">
        <v>3727</v>
      </c>
      <c r="B163" s="582" t="s">
        <v>3853</v>
      </c>
      <c r="C163" s="581" t="s">
        <v>3857</v>
      </c>
      <c r="D163" s="583" t="s">
        <v>3858</v>
      </c>
      <c r="E163" s="584">
        <v>1268</v>
      </c>
      <c r="F163" s="585"/>
      <c r="G163" s="586"/>
      <c r="H163" s="586"/>
      <c r="I163" s="523" t="s">
        <v>3857</v>
      </c>
      <c r="J163" s="517" t="s">
        <v>3858</v>
      </c>
      <c r="K163" s="630">
        <v>972</v>
      </c>
      <c r="L163" s="101"/>
      <c r="M163" s="101"/>
      <c r="N163" s="524"/>
    </row>
    <row r="164" spans="1:14" hidden="1" x14ac:dyDescent="0.3">
      <c r="A164" s="581" t="s">
        <v>3727</v>
      </c>
      <c r="B164" s="582" t="s">
        <v>3853</v>
      </c>
      <c r="C164" s="581" t="s">
        <v>3857</v>
      </c>
      <c r="D164" s="583" t="s">
        <v>3141</v>
      </c>
      <c r="E164" s="584">
        <v>652</v>
      </c>
      <c r="F164" s="585"/>
      <c r="G164" s="586"/>
      <c r="H164" s="586"/>
      <c r="I164" s="523" t="s">
        <v>3857</v>
      </c>
      <c r="J164" s="517" t="s">
        <v>3141</v>
      </c>
      <c r="K164" s="630">
        <v>886</v>
      </c>
      <c r="L164" s="101"/>
      <c r="M164" s="101"/>
      <c r="N164" s="524"/>
    </row>
    <row r="165" spans="1:14" hidden="1" x14ac:dyDescent="0.3">
      <c r="A165" s="577" t="s">
        <v>3727</v>
      </c>
      <c r="B165" s="577" t="s">
        <v>3853</v>
      </c>
      <c r="C165" s="577" t="s">
        <v>3002</v>
      </c>
      <c r="D165" s="577"/>
      <c r="E165" s="578">
        <v>2373</v>
      </c>
      <c r="F165" s="579"/>
      <c r="G165" s="579"/>
      <c r="H165" s="579"/>
      <c r="I165" s="509" t="s">
        <v>3002</v>
      </c>
      <c r="J165" s="580"/>
      <c r="K165" s="578">
        <f>SUM(K166:K175)</f>
        <v>2919</v>
      </c>
      <c r="L165" s="108">
        <v>3</v>
      </c>
      <c r="M165" s="108">
        <v>3</v>
      </c>
      <c r="N165" s="508"/>
    </row>
    <row r="166" spans="1:14" hidden="1" x14ac:dyDescent="0.3">
      <c r="A166" s="581" t="s">
        <v>3727</v>
      </c>
      <c r="B166" s="582" t="s">
        <v>3853</v>
      </c>
      <c r="C166" s="581" t="s">
        <v>3002</v>
      </c>
      <c r="D166" s="581" t="s">
        <v>3002</v>
      </c>
      <c r="E166" s="584">
        <v>1050</v>
      </c>
      <c r="F166" s="585"/>
      <c r="G166" s="586"/>
      <c r="H166" s="586"/>
      <c r="I166" s="590" t="s">
        <v>3002</v>
      </c>
      <c r="J166" s="590" t="s">
        <v>3002</v>
      </c>
      <c r="K166" s="630">
        <v>1278</v>
      </c>
      <c r="L166" s="101"/>
      <c r="M166" s="101"/>
      <c r="N166" s="524"/>
    </row>
    <row r="167" spans="1:14" hidden="1" x14ac:dyDescent="0.3">
      <c r="A167" s="581" t="s">
        <v>3727</v>
      </c>
      <c r="B167" s="582" t="s">
        <v>3853</v>
      </c>
      <c r="C167" s="581" t="s">
        <v>3002</v>
      </c>
      <c r="D167" s="581" t="s">
        <v>269</v>
      </c>
      <c r="E167" s="584">
        <v>13</v>
      </c>
      <c r="F167" s="585"/>
      <c r="G167" s="586"/>
      <c r="H167" s="586"/>
      <c r="I167" s="590" t="s">
        <v>3002</v>
      </c>
      <c r="J167" s="590" t="s">
        <v>269</v>
      </c>
      <c r="K167" s="630">
        <v>84</v>
      </c>
      <c r="L167" s="101"/>
      <c r="M167" s="101"/>
      <c r="N167" s="524"/>
    </row>
    <row r="168" spans="1:14" hidden="1" x14ac:dyDescent="0.3">
      <c r="A168" s="581" t="s">
        <v>3727</v>
      </c>
      <c r="B168" s="582" t="s">
        <v>3853</v>
      </c>
      <c r="C168" s="581" t="s">
        <v>3002</v>
      </c>
      <c r="D168" s="581" t="s">
        <v>3859</v>
      </c>
      <c r="E168" s="584">
        <v>435</v>
      </c>
      <c r="F168" s="585"/>
      <c r="G168" s="586"/>
      <c r="H168" s="586"/>
      <c r="I168" s="590" t="s">
        <v>3002</v>
      </c>
      <c r="J168" s="590" t="s">
        <v>3859</v>
      </c>
      <c r="K168" s="630">
        <v>509</v>
      </c>
      <c r="L168" s="101"/>
      <c r="M168" s="101"/>
      <c r="N168" s="524"/>
    </row>
    <row r="169" spans="1:14" hidden="1" x14ac:dyDescent="0.3">
      <c r="A169" s="581" t="s">
        <v>3727</v>
      </c>
      <c r="B169" s="582" t="s">
        <v>3853</v>
      </c>
      <c r="C169" s="581" t="s">
        <v>3002</v>
      </c>
      <c r="D169" s="581" t="s">
        <v>3860</v>
      </c>
      <c r="E169" s="584">
        <v>18</v>
      </c>
      <c r="F169" s="585" t="s">
        <v>6</v>
      </c>
      <c r="G169" s="586"/>
      <c r="H169" s="586"/>
      <c r="I169" s="590" t="s">
        <v>3002</v>
      </c>
      <c r="J169" s="590" t="s">
        <v>3860</v>
      </c>
      <c r="K169" s="630">
        <v>51</v>
      </c>
      <c r="L169" s="101"/>
      <c r="M169" s="101"/>
      <c r="N169" s="524"/>
    </row>
    <row r="170" spans="1:14" hidden="1" x14ac:dyDescent="0.3">
      <c r="A170" s="581" t="s">
        <v>3727</v>
      </c>
      <c r="B170" s="582" t="s">
        <v>3853</v>
      </c>
      <c r="C170" s="581" t="s">
        <v>3002</v>
      </c>
      <c r="D170" s="581" t="s">
        <v>3861</v>
      </c>
      <c r="E170" s="584">
        <v>230</v>
      </c>
      <c r="F170" s="585" t="s">
        <v>6</v>
      </c>
      <c r="G170" s="586"/>
      <c r="H170" s="586"/>
      <c r="I170" s="590" t="s">
        <v>3002</v>
      </c>
      <c r="J170" s="590" t="s">
        <v>3861</v>
      </c>
      <c r="K170" s="630">
        <v>264</v>
      </c>
      <c r="L170" s="101"/>
      <c r="M170" s="101"/>
      <c r="N170" s="524"/>
    </row>
    <row r="171" spans="1:14" hidden="1" x14ac:dyDescent="0.3">
      <c r="A171" s="581" t="s">
        <v>3727</v>
      </c>
      <c r="B171" s="582" t="s">
        <v>3853</v>
      </c>
      <c r="C171" s="581" t="s">
        <v>3002</v>
      </c>
      <c r="D171" s="581" t="s">
        <v>3862</v>
      </c>
      <c r="E171" s="584">
        <v>444</v>
      </c>
      <c r="F171" s="585"/>
      <c r="G171" s="586"/>
      <c r="H171" s="586"/>
      <c r="I171" s="590" t="s">
        <v>3002</v>
      </c>
      <c r="J171" s="590" t="s">
        <v>3862</v>
      </c>
      <c r="K171" s="630">
        <v>562</v>
      </c>
      <c r="L171" s="101"/>
      <c r="M171" s="101"/>
      <c r="N171" s="524"/>
    </row>
    <row r="172" spans="1:14" hidden="1" x14ac:dyDescent="0.3">
      <c r="A172" s="581" t="s">
        <v>3727</v>
      </c>
      <c r="B172" s="582" t="s">
        <v>3853</v>
      </c>
      <c r="C172" s="581" t="s">
        <v>3002</v>
      </c>
      <c r="D172" s="581" t="s">
        <v>3863</v>
      </c>
      <c r="E172" s="584">
        <v>132</v>
      </c>
      <c r="F172" s="585"/>
      <c r="G172" s="586"/>
      <c r="H172" s="586"/>
      <c r="I172" s="590" t="s">
        <v>3002</v>
      </c>
      <c r="J172" s="590" t="s">
        <v>3864</v>
      </c>
      <c r="K172" s="630">
        <v>69</v>
      </c>
      <c r="L172" s="101"/>
      <c r="M172" s="101"/>
      <c r="N172" s="524"/>
    </row>
    <row r="173" spans="1:14" hidden="1" x14ac:dyDescent="0.3">
      <c r="A173" s="581" t="s">
        <v>3727</v>
      </c>
      <c r="B173" s="582" t="s">
        <v>3853</v>
      </c>
      <c r="C173" s="581" t="s">
        <v>3002</v>
      </c>
      <c r="D173" s="581" t="s">
        <v>3865</v>
      </c>
      <c r="E173" s="584">
        <v>34</v>
      </c>
      <c r="F173" s="585"/>
      <c r="G173" s="586"/>
      <c r="H173" s="586"/>
      <c r="I173" s="590" t="s">
        <v>3002</v>
      </c>
      <c r="J173" s="590" t="s">
        <v>3865</v>
      </c>
      <c r="K173" s="630">
        <v>69</v>
      </c>
      <c r="L173" s="101"/>
      <c r="M173" s="101"/>
      <c r="N173" s="524"/>
    </row>
    <row r="174" spans="1:14" hidden="1" x14ac:dyDescent="0.3">
      <c r="A174" s="581" t="s">
        <v>3727</v>
      </c>
      <c r="B174" s="582" t="s">
        <v>3853</v>
      </c>
      <c r="C174" s="581" t="s">
        <v>3002</v>
      </c>
      <c r="D174" s="581" t="s">
        <v>3866</v>
      </c>
      <c r="E174" s="584" t="s">
        <v>137</v>
      </c>
      <c r="F174" s="585" t="s">
        <v>6</v>
      </c>
      <c r="G174" s="586"/>
      <c r="H174" s="586"/>
      <c r="I174" s="590" t="s">
        <v>3002</v>
      </c>
      <c r="J174" s="590" t="s">
        <v>3866</v>
      </c>
      <c r="K174" s="630">
        <v>19</v>
      </c>
      <c r="L174" s="101"/>
      <c r="M174" s="101"/>
      <c r="N174" s="524"/>
    </row>
    <row r="175" spans="1:14" hidden="1" x14ac:dyDescent="0.3">
      <c r="A175" s="581" t="s">
        <v>3727</v>
      </c>
      <c r="B175" s="582" t="s">
        <v>3853</v>
      </c>
      <c r="C175" s="581" t="s">
        <v>3002</v>
      </c>
      <c r="D175" s="581" t="s">
        <v>3867</v>
      </c>
      <c r="E175" s="584">
        <v>11</v>
      </c>
      <c r="F175" s="585" t="s">
        <v>6</v>
      </c>
      <c r="G175" s="586"/>
      <c r="H175" s="586"/>
      <c r="I175" s="590" t="s">
        <v>3002</v>
      </c>
      <c r="J175" s="590" t="s">
        <v>3867</v>
      </c>
      <c r="K175" s="630">
        <v>14</v>
      </c>
      <c r="L175" s="596"/>
      <c r="M175" s="596"/>
      <c r="N175" s="524"/>
    </row>
    <row r="176" spans="1:14" hidden="1" x14ac:dyDescent="0.3">
      <c r="A176" s="577" t="s">
        <v>3727</v>
      </c>
      <c r="B176" s="577" t="s">
        <v>3853</v>
      </c>
      <c r="C176" s="577" t="s">
        <v>1990</v>
      </c>
      <c r="D176" s="577"/>
      <c r="E176" s="578">
        <f>SUM(E177:E180)</f>
        <v>766</v>
      </c>
      <c r="F176" s="579"/>
      <c r="G176" s="579"/>
      <c r="H176" s="579"/>
      <c r="I176" s="509" t="s">
        <v>1990</v>
      </c>
      <c r="J176" s="580"/>
      <c r="K176" s="578">
        <f>SUM(K177:K180)</f>
        <v>961</v>
      </c>
      <c r="L176" s="108">
        <v>2</v>
      </c>
      <c r="M176" s="108">
        <v>2</v>
      </c>
      <c r="N176" s="508"/>
    </row>
    <row r="177" spans="1:14" hidden="1" x14ac:dyDescent="0.3">
      <c r="A177" s="581" t="s">
        <v>3727</v>
      </c>
      <c r="B177" s="582" t="s">
        <v>3853</v>
      </c>
      <c r="C177" s="581" t="s">
        <v>1990</v>
      </c>
      <c r="D177" s="581" t="s">
        <v>1990</v>
      </c>
      <c r="E177" s="584">
        <v>436</v>
      </c>
      <c r="F177" s="585" t="s">
        <v>6</v>
      </c>
      <c r="G177" s="586"/>
      <c r="H177" s="586"/>
      <c r="I177" s="590" t="s">
        <v>1990</v>
      </c>
      <c r="J177" s="590" t="s">
        <v>1990</v>
      </c>
      <c r="K177" s="630">
        <v>593</v>
      </c>
      <c r="L177" s="101"/>
      <c r="M177" s="101"/>
      <c r="N177" s="524"/>
    </row>
    <row r="178" spans="1:14" hidden="1" x14ac:dyDescent="0.3">
      <c r="A178" s="581" t="s">
        <v>3727</v>
      </c>
      <c r="B178" s="582" t="s">
        <v>3853</v>
      </c>
      <c r="C178" s="581" t="s">
        <v>1990</v>
      </c>
      <c r="D178" s="581" t="s">
        <v>3868</v>
      </c>
      <c r="E178" s="584">
        <v>48</v>
      </c>
      <c r="F178" s="585" t="s">
        <v>6</v>
      </c>
      <c r="G178" s="586"/>
      <c r="H178" s="586"/>
      <c r="I178" s="590" t="s">
        <v>1990</v>
      </c>
      <c r="J178" s="590" t="s">
        <v>3869</v>
      </c>
      <c r="K178" s="630">
        <v>53</v>
      </c>
      <c r="L178" s="101"/>
      <c r="M178" s="101"/>
      <c r="N178" s="524"/>
    </row>
    <row r="179" spans="1:14" hidden="1" x14ac:dyDescent="0.3">
      <c r="A179" s="581" t="s">
        <v>3727</v>
      </c>
      <c r="B179" s="582" t="s">
        <v>3853</v>
      </c>
      <c r="C179" s="581" t="s">
        <v>1990</v>
      </c>
      <c r="D179" s="581" t="s">
        <v>3870</v>
      </c>
      <c r="E179" s="584">
        <v>254</v>
      </c>
      <c r="F179" s="585" t="s">
        <v>6</v>
      </c>
      <c r="G179" s="586"/>
      <c r="H179" s="586"/>
      <c r="I179" s="590" t="s">
        <v>1990</v>
      </c>
      <c r="J179" s="590" t="s">
        <v>3870</v>
      </c>
      <c r="K179" s="630">
        <v>286</v>
      </c>
      <c r="L179" s="101"/>
      <c r="M179" s="101"/>
      <c r="N179" s="524"/>
    </row>
    <row r="180" spans="1:14" hidden="1" x14ac:dyDescent="0.3">
      <c r="A180" s="581" t="s">
        <v>3727</v>
      </c>
      <c r="B180" s="582" t="s">
        <v>3853</v>
      </c>
      <c r="C180" s="581" t="s">
        <v>1990</v>
      </c>
      <c r="D180" s="581" t="s">
        <v>3871</v>
      </c>
      <c r="E180" s="584">
        <v>28</v>
      </c>
      <c r="F180" s="585" t="s">
        <v>6</v>
      </c>
      <c r="G180" s="586"/>
      <c r="H180" s="586"/>
      <c r="I180" s="590" t="s">
        <v>1990</v>
      </c>
      <c r="J180" s="590" t="s">
        <v>3871</v>
      </c>
      <c r="K180" s="630">
        <v>29</v>
      </c>
      <c r="L180" s="101"/>
      <c r="M180" s="101"/>
      <c r="N180" s="524"/>
    </row>
    <row r="181" spans="1:14" hidden="1" x14ac:dyDescent="0.3">
      <c r="A181" s="577" t="s">
        <v>3727</v>
      </c>
      <c r="B181" s="577" t="s">
        <v>3853</v>
      </c>
      <c r="C181" s="577" t="s">
        <v>3872</v>
      </c>
      <c r="D181" s="577"/>
      <c r="E181" s="578">
        <f>SUM(E182:E183)</f>
        <v>2548</v>
      </c>
      <c r="F181" s="579"/>
      <c r="G181" s="579"/>
      <c r="H181" s="579"/>
      <c r="I181" s="509" t="s">
        <v>3872</v>
      </c>
      <c r="J181" s="580"/>
      <c r="K181" s="578">
        <f>SUM(K182:K183)</f>
        <v>3205</v>
      </c>
      <c r="L181" s="108">
        <v>2</v>
      </c>
      <c r="M181" s="108">
        <v>2</v>
      </c>
      <c r="N181" s="508"/>
    </row>
    <row r="182" spans="1:14" hidden="1" x14ac:dyDescent="0.3">
      <c r="A182" s="581" t="s">
        <v>3727</v>
      </c>
      <c r="B182" s="582" t="s">
        <v>3853</v>
      </c>
      <c r="C182" s="581" t="s">
        <v>3872</v>
      </c>
      <c r="D182" s="581" t="s">
        <v>3872</v>
      </c>
      <c r="E182" s="584">
        <v>2323</v>
      </c>
      <c r="F182" s="585"/>
      <c r="G182" s="586"/>
      <c r="H182" s="586"/>
      <c r="I182" s="590" t="s">
        <v>3872</v>
      </c>
      <c r="J182" s="523" t="s">
        <v>3872</v>
      </c>
      <c r="K182" s="630">
        <v>2905</v>
      </c>
      <c r="L182" s="101"/>
      <c r="M182" s="101"/>
      <c r="N182" s="524"/>
    </row>
    <row r="183" spans="1:14" hidden="1" x14ac:dyDescent="0.3">
      <c r="A183" s="581" t="s">
        <v>3727</v>
      </c>
      <c r="B183" s="582" t="s">
        <v>3853</v>
      </c>
      <c r="C183" s="581" t="s">
        <v>3872</v>
      </c>
      <c r="D183" s="581" t="s">
        <v>3873</v>
      </c>
      <c r="E183" s="584">
        <v>225</v>
      </c>
      <c r="F183" s="585"/>
      <c r="G183" s="586"/>
      <c r="H183" s="586"/>
      <c r="I183" s="590" t="s">
        <v>3872</v>
      </c>
      <c r="J183" s="517" t="s">
        <v>3873</v>
      </c>
      <c r="K183" s="630">
        <v>300</v>
      </c>
      <c r="L183" s="101"/>
      <c r="M183" s="101"/>
      <c r="N183" s="524"/>
    </row>
    <row r="184" spans="1:14" hidden="1" x14ac:dyDescent="0.3">
      <c r="A184" s="577" t="s">
        <v>3727</v>
      </c>
      <c r="B184" s="577" t="s">
        <v>3853</v>
      </c>
      <c r="C184" s="577" t="s">
        <v>3874</v>
      </c>
      <c r="D184" s="577"/>
      <c r="E184" s="578">
        <f>SUM(E185:E188)</f>
        <v>1675</v>
      </c>
      <c r="F184" s="579"/>
      <c r="G184" s="579"/>
      <c r="H184" s="579"/>
      <c r="I184" s="509" t="s">
        <v>3874</v>
      </c>
      <c r="J184" s="580"/>
      <c r="K184" s="578">
        <f>SUM(K185:K188)</f>
        <v>1575</v>
      </c>
      <c r="L184" s="108">
        <v>2</v>
      </c>
      <c r="M184" s="108">
        <v>2</v>
      </c>
      <c r="N184" s="508"/>
    </row>
    <row r="185" spans="1:14" hidden="1" x14ac:dyDescent="0.3">
      <c r="A185" s="581" t="s">
        <v>3727</v>
      </c>
      <c r="B185" s="582" t="s">
        <v>3853</v>
      </c>
      <c r="C185" s="581" t="s">
        <v>3874</v>
      </c>
      <c r="D185" s="581" t="s">
        <v>3874</v>
      </c>
      <c r="E185" s="584">
        <v>1561</v>
      </c>
      <c r="F185" s="585"/>
      <c r="G185" s="586"/>
      <c r="H185" s="586"/>
      <c r="I185" s="590" t="s">
        <v>3874</v>
      </c>
      <c r="J185" s="590" t="s">
        <v>3874</v>
      </c>
      <c r="K185" s="630">
        <v>1455</v>
      </c>
      <c r="L185" s="101"/>
      <c r="M185" s="101"/>
      <c r="N185" s="524"/>
    </row>
    <row r="186" spans="1:14" hidden="1" x14ac:dyDescent="0.3">
      <c r="A186" s="581" t="s">
        <v>3727</v>
      </c>
      <c r="B186" s="582" t="s">
        <v>3853</v>
      </c>
      <c r="C186" s="581" t="s">
        <v>3874</v>
      </c>
      <c r="D186" s="581" t="s">
        <v>3875</v>
      </c>
      <c r="E186" s="584">
        <v>0</v>
      </c>
      <c r="F186" s="585" t="s">
        <v>6</v>
      </c>
      <c r="G186" s="586"/>
      <c r="H186" s="586"/>
      <c r="I186" s="590" t="s">
        <v>3874</v>
      </c>
      <c r="J186" s="590"/>
      <c r="K186" s="631"/>
      <c r="L186" s="101"/>
      <c r="M186" s="101"/>
      <c r="N186" s="524"/>
    </row>
    <row r="187" spans="1:14" hidden="1" x14ac:dyDescent="0.3">
      <c r="A187" s="581" t="s">
        <v>3727</v>
      </c>
      <c r="B187" s="582" t="s">
        <v>3853</v>
      </c>
      <c r="C187" s="581" t="s">
        <v>3874</v>
      </c>
      <c r="D187" s="581" t="s">
        <v>3876</v>
      </c>
      <c r="E187" s="584">
        <v>91</v>
      </c>
      <c r="F187" s="585"/>
      <c r="G187" s="586"/>
      <c r="H187" s="586"/>
      <c r="I187" s="590" t="s">
        <v>3874</v>
      </c>
      <c r="J187" s="590" t="s">
        <v>3876</v>
      </c>
      <c r="K187" s="630">
        <v>90</v>
      </c>
      <c r="L187" s="101"/>
      <c r="M187" s="101"/>
      <c r="N187" s="524"/>
    </row>
    <row r="188" spans="1:14" hidden="1" x14ac:dyDescent="0.3">
      <c r="A188" s="581" t="s">
        <v>3727</v>
      </c>
      <c r="B188" s="582" t="s">
        <v>3853</v>
      </c>
      <c r="C188" s="581" t="s">
        <v>3874</v>
      </c>
      <c r="D188" s="581" t="s">
        <v>3877</v>
      </c>
      <c r="E188" s="584">
        <v>23</v>
      </c>
      <c r="F188" s="585" t="s">
        <v>6</v>
      </c>
      <c r="G188" s="586"/>
      <c r="H188" s="586"/>
      <c r="I188" s="590" t="s">
        <v>3874</v>
      </c>
      <c r="J188" s="590" t="s">
        <v>3877</v>
      </c>
      <c r="K188" s="630">
        <v>30</v>
      </c>
      <c r="L188" s="596"/>
      <c r="M188" s="596"/>
      <c r="N188" s="524"/>
    </row>
    <row r="189" spans="1:14" hidden="1" x14ac:dyDescent="0.3">
      <c r="A189" s="577" t="s">
        <v>3727</v>
      </c>
      <c r="B189" s="577" t="s">
        <v>3853</v>
      </c>
      <c r="C189" s="577" t="s">
        <v>3878</v>
      </c>
      <c r="D189" s="577"/>
      <c r="E189" s="578">
        <f>SUM(E190:E191)</f>
        <v>1475</v>
      </c>
      <c r="F189" s="579"/>
      <c r="G189" s="579"/>
      <c r="H189" s="579"/>
      <c r="I189" s="509" t="s">
        <v>3878</v>
      </c>
      <c r="J189" s="580"/>
      <c r="K189" s="578">
        <f>SUM(K190:K191)</f>
        <v>1511</v>
      </c>
      <c r="L189" s="108">
        <v>2</v>
      </c>
      <c r="M189" s="108">
        <v>2</v>
      </c>
      <c r="N189" s="508"/>
    </row>
    <row r="190" spans="1:14" hidden="1" x14ac:dyDescent="0.3">
      <c r="A190" s="581" t="s">
        <v>3727</v>
      </c>
      <c r="B190" s="582" t="s">
        <v>3853</v>
      </c>
      <c r="C190" s="581" t="s">
        <v>3878</v>
      </c>
      <c r="D190" s="581" t="s">
        <v>3878</v>
      </c>
      <c r="E190" s="584">
        <v>981</v>
      </c>
      <c r="F190" s="585"/>
      <c r="G190" s="586"/>
      <c r="H190" s="586"/>
      <c r="I190" s="590" t="s">
        <v>3878</v>
      </c>
      <c r="J190" s="517" t="s">
        <v>3878</v>
      </c>
      <c r="K190" s="630">
        <v>974</v>
      </c>
      <c r="L190" s="101"/>
      <c r="M190" s="101"/>
      <c r="N190" s="524"/>
    </row>
    <row r="191" spans="1:14" hidden="1" x14ac:dyDescent="0.3">
      <c r="A191" s="581" t="s">
        <v>3727</v>
      </c>
      <c r="B191" s="582" t="s">
        <v>3853</v>
      </c>
      <c r="C191" s="581" t="s">
        <v>3878</v>
      </c>
      <c r="D191" s="581" t="s">
        <v>3879</v>
      </c>
      <c r="E191" s="584">
        <v>494</v>
      </c>
      <c r="F191" s="585"/>
      <c r="G191" s="586"/>
      <c r="H191" s="586"/>
      <c r="I191" s="590" t="s">
        <v>3878</v>
      </c>
      <c r="J191" s="517" t="s">
        <v>3879</v>
      </c>
      <c r="K191" s="630">
        <v>537</v>
      </c>
      <c r="L191" s="101"/>
      <c r="M191" s="101"/>
      <c r="N191" s="524"/>
    </row>
    <row r="192" spans="1:14" x14ac:dyDescent="0.3">
      <c r="A192" s="577" t="s">
        <v>3727</v>
      </c>
      <c r="B192" s="577" t="s">
        <v>3853</v>
      </c>
      <c r="C192" s="509" t="s">
        <v>3880</v>
      </c>
      <c r="D192" s="577"/>
      <c r="E192" s="578">
        <f>2539+834</f>
        <v>3373</v>
      </c>
      <c r="F192" s="579"/>
      <c r="G192" s="579"/>
      <c r="H192" s="579"/>
      <c r="I192" s="509" t="s">
        <v>3880</v>
      </c>
      <c r="J192" s="580"/>
      <c r="K192" s="146">
        <f>SUM(K193:K208)</f>
        <v>3613</v>
      </c>
      <c r="L192" s="108">
        <v>2</v>
      </c>
      <c r="M192" s="108">
        <v>2</v>
      </c>
      <c r="N192" s="508"/>
    </row>
    <row r="193" spans="1:14" hidden="1" x14ac:dyDescent="0.3">
      <c r="A193" s="581" t="s">
        <v>3727</v>
      </c>
      <c r="B193" s="582" t="s">
        <v>3853</v>
      </c>
      <c r="C193" s="581" t="s">
        <v>3881</v>
      </c>
      <c r="D193" s="581" t="s">
        <v>3881</v>
      </c>
      <c r="E193" s="584">
        <v>864</v>
      </c>
      <c r="F193" s="585"/>
      <c r="G193" s="586"/>
      <c r="H193" s="586"/>
      <c r="I193" s="517" t="s">
        <v>3881</v>
      </c>
      <c r="J193" s="590"/>
      <c r="K193" s="631"/>
      <c r="L193" s="101"/>
      <c r="M193" s="101"/>
      <c r="N193" s="524"/>
    </row>
    <row r="194" spans="1:14" hidden="1" x14ac:dyDescent="0.3">
      <c r="A194" s="581" t="s">
        <v>3727</v>
      </c>
      <c r="B194" s="582" t="s">
        <v>3853</v>
      </c>
      <c r="C194" s="581" t="s">
        <v>3881</v>
      </c>
      <c r="D194" s="581" t="s">
        <v>3882</v>
      </c>
      <c r="E194" s="584">
        <v>142</v>
      </c>
      <c r="F194" s="585" t="s">
        <v>6</v>
      </c>
      <c r="G194" s="586"/>
      <c r="H194" s="586"/>
      <c r="I194" s="517" t="s">
        <v>3881</v>
      </c>
      <c r="J194" s="590" t="s">
        <v>3882</v>
      </c>
      <c r="K194" s="630">
        <v>232</v>
      </c>
      <c r="L194" s="101"/>
      <c r="M194" s="101"/>
      <c r="N194" s="524"/>
    </row>
    <row r="195" spans="1:14" hidden="1" x14ac:dyDescent="0.3">
      <c r="A195" s="581" t="s">
        <v>3727</v>
      </c>
      <c r="B195" s="582" t="s">
        <v>3853</v>
      </c>
      <c r="C195" s="581" t="s">
        <v>3881</v>
      </c>
      <c r="D195" s="581" t="s">
        <v>3883</v>
      </c>
      <c r="E195" s="584">
        <v>224</v>
      </c>
      <c r="F195" s="585"/>
      <c r="G195" s="586"/>
      <c r="H195" s="586"/>
      <c r="I195" s="517" t="s">
        <v>3881</v>
      </c>
      <c r="J195" s="590" t="s">
        <v>3883</v>
      </c>
      <c r="K195" s="630">
        <v>284</v>
      </c>
      <c r="L195" s="101"/>
      <c r="M195" s="101"/>
      <c r="N195" s="524"/>
    </row>
    <row r="196" spans="1:14" hidden="1" x14ac:dyDescent="0.3">
      <c r="A196" s="581" t="s">
        <v>3727</v>
      </c>
      <c r="B196" s="582" t="s">
        <v>3853</v>
      </c>
      <c r="C196" s="581" t="s">
        <v>3881</v>
      </c>
      <c r="D196" s="581" t="s">
        <v>3884</v>
      </c>
      <c r="E196" s="584">
        <v>489</v>
      </c>
      <c r="F196" s="585" t="s">
        <v>6</v>
      </c>
      <c r="G196" s="586"/>
      <c r="H196" s="586"/>
      <c r="I196" s="517" t="s">
        <v>3881</v>
      </c>
      <c r="J196" s="590" t="s">
        <v>3884</v>
      </c>
      <c r="K196" s="630">
        <v>537</v>
      </c>
      <c r="L196" s="101"/>
      <c r="M196" s="101"/>
      <c r="N196" s="524"/>
    </row>
    <row r="197" spans="1:14" hidden="1" x14ac:dyDescent="0.3">
      <c r="A197" s="581" t="s">
        <v>3727</v>
      </c>
      <c r="B197" s="582" t="s">
        <v>3853</v>
      </c>
      <c r="C197" s="581" t="s">
        <v>3881</v>
      </c>
      <c r="D197" s="581" t="s">
        <v>3885</v>
      </c>
      <c r="E197" s="584">
        <v>81</v>
      </c>
      <c r="F197" s="585"/>
      <c r="G197" s="586"/>
      <c r="H197" s="586"/>
      <c r="I197" s="517" t="s">
        <v>3881</v>
      </c>
      <c r="J197" s="590" t="s">
        <v>3885</v>
      </c>
      <c r="K197" s="630">
        <v>102</v>
      </c>
      <c r="L197" s="101"/>
      <c r="M197" s="101"/>
      <c r="N197" s="524"/>
    </row>
    <row r="198" spans="1:14" hidden="1" x14ac:dyDescent="0.3">
      <c r="A198" s="581" t="s">
        <v>3727</v>
      </c>
      <c r="B198" s="582" t="s">
        <v>3853</v>
      </c>
      <c r="C198" s="581" t="s">
        <v>3881</v>
      </c>
      <c r="D198" s="581" t="s">
        <v>3886</v>
      </c>
      <c r="E198" s="584" t="s">
        <v>137</v>
      </c>
      <c r="F198" s="585"/>
      <c r="G198" s="586"/>
      <c r="H198" s="586"/>
      <c r="I198" s="517" t="s">
        <v>3881</v>
      </c>
      <c r="J198" s="548"/>
      <c r="K198" s="631"/>
      <c r="L198" s="101"/>
      <c r="M198" s="101"/>
      <c r="N198" s="524"/>
    </row>
    <row r="199" spans="1:14" hidden="1" x14ac:dyDescent="0.3">
      <c r="A199" s="581" t="s">
        <v>3727</v>
      </c>
      <c r="B199" s="582" t="s">
        <v>3853</v>
      </c>
      <c r="C199" s="581" t="s">
        <v>3881</v>
      </c>
      <c r="D199" s="581" t="s">
        <v>3887</v>
      </c>
      <c r="E199" s="584">
        <v>488</v>
      </c>
      <c r="F199" s="585"/>
      <c r="G199" s="586"/>
      <c r="H199" s="586"/>
      <c r="I199" s="517" t="s">
        <v>3881</v>
      </c>
      <c r="J199" s="590" t="s">
        <v>3887</v>
      </c>
      <c r="K199" s="630">
        <v>474</v>
      </c>
      <c r="L199" s="101"/>
      <c r="M199" s="101"/>
      <c r="N199" s="524"/>
    </row>
    <row r="200" spans="1:14" hidden="1" x14ac:dyDescent="0.3">
      <c r="A200" s="581" t="s">
        <v>3727</v>
      </c>
      <c r="B200" s="582" t="s">
        <v>3853</v>
      </c>
      <c r="C200" s="581" t="s">
        <v>3881</v>
      </c>
      <c r="D200" s="581" t="s">
        <v>3888</v>
      </c>
      <c r="E200" s="584">
        <v>244</v>
      </c>
      <c r="F200" s="585"/>
      <c r="G200" s="586"/>
      <c r="H200" s="586"/>
      <c r="I200" s="517" t="s">
        <v>3881</v>
      </c>
      <c r="J200" s="590" t="s">
        <v>3888</v>
      </c>
      <c r="K200" s="630">
        <v>178</v>
      </c>
      <c r="L200" s="101"/>
      <c r="M200" s="101"/>
      <c r="N200" s="524"/>
    </row>
    <row r="201" spans="1:14" hidden="1" x14ac:dyDescent="0.3">
      <c r="A201" s="581" t="s">
        <v>3727</v>
      </c>
      <c r="B201" s="582" t="s">
        <v>3853</v>
      </c>
      <c r="C201" s="581" t="s">
        <v>3881</v>
      </c>
      <c r="D201" s="581" t="s">
        <v>1742</v>
      </c>
      <c r="E201" s="584">
        <v>0</v>
      </c>
      <c r="F201" s="585" t="s">
        <v>6</v>
      </c>
      <c r="G201" s="586"/>
      <c r="H201" s="586"/>
      <c r="I201" s="517" t="s">
        <v>3881</v>
      </c>
      <c r="J201" s="590"/>
      <c r="K201" s="632"/>
      <c r="L201" s="633"/>
      <c r="M201" s="633"/>
      <c r="N201" s="524"/>
    </row>
    <row r="202" spans="1:14" hidden="1" x14ac:dyDescent="0.3">
      <c r="A202" s="581" t="s">
        <v>3727</v>
      </c>
      <c r="B202" s="582" t="s">
        <v>3853</v>
      </c>
      <c r="C202" s="581" t="s">
        <v>3881</v>
      </c>
      <c r="D202" s="583" t="s">
        <v>3889</v>
      </c>
      <c r="E202" s="616"/>
      <c r="F202" s="585"/>
      <c r="G202" s="586"/>
      <c r="H202" s="586"/>
      <c r="I202" s="517" t="s">
        <v>3881</v>
      </c>
      <c r="J202" s="517" t="s">
        <v>3890</v>
      </c>
      <c r="K202" s="630">
        <v>427</v>
      </c>
      <c r="L202" s="633"/>
      <c r="M202" s="633"/>
      <c r="N202" s="524"/>
    </row>
    <row r="203" spans="1:14" hidden="1" x14ac:dyDescent="0.3">
      <c r="A203" s="581" t="s">
        <v>3727</v>
      </c>
      <c r="B203" s="582" t="s">
        <v>3853</v>
      </c>
      <c r="C203" s="581" t="s">
        <v>3881</v>
      </c>
      <c r="D203" s="583" t="s">
        <v>1218</v>
      </c>
      <c r="E203" s="616"/>
      <c r="F203" s="585"/>
      <c r="G203" s="586"/>
      <c r="H203" s="586"/>
      <c r="I203" s="517" t="s">
        <v>3881</v>
      </c>
      <c r="J203" s="517" t="s">
        <v>1218</v>
      </c>
      <c r="K203" s="630">
        <v>574</v>
      </c>
      <c r="L203" s="633"/>
      <c r="M203" s="633"/>
      <c r="N203" s="524"/>
    </row>
    <row r="204" spans="1:14" hidden="1" x14ac:dyDescent="0.3">
      <c r="A204" s="581" t="s">
        <v>3727</v>
      </c>
      <c r="B204" s="582" t="s">
        <v>3853</v>
      </c>
      <c r="C204" s="581" t="s">
        <v>3891</v>
      </c>
      <c r="D204" s="581" t="s">
        <v>3891</v>
      </c>
      <c r="E204" s="584">
        <v>324</v>
      </c>
      <c r="F204" s="585" t="s">
        <v>6</v>
      </c>
      <c r="G204" s="586"/>
      <c r="H204" s="586"/>
      <c r="I204" s="634" t="s">
        <v>3891</v>
      </c>
      <c r="J204" s="635" t="s">
        <v>3891</v>
      </c>
      <c r="K204" s="630">
        <v>382</v>
      </c>
      <c r="L204" s="633"/>
      <c r="M204" s="633"/>
      <c r="N204" s="524"/>
    </row>
    <row r="205" spans="1:14" hidden="1" x14ac:dyDescent="0.3">
      <c r="A205" s="581" t="s">
        <v>3727</v>
      </c>
      <c r="B205" s="582" t="s">
        <v>3853</v>
      </c>
      <c r="C205" s="581" t="s">
        <v>3891</v>
      </c>
      <c r="D205" s="581" t="s">
        <v>3892</v>
      </c>
      <c r="E205" s="584">
        <v>18</v>
      </c>
      <c r="F205" s="585" t="s">
        <v>6</v>
      </c>
      <c r="G205" s="586"/>
      <c r="H205" s="586"/>
      <c r="I205" s="634" t="s">
        <v>3891</v>
      </c>
      <c r="J205" s="635" t="s">
        <v>3893</v>
      </c>
      <c r="K205" s="630">
        <v>17</v>
      </c>
      <c r="L205" s="633"/>
      <c r="M205" s="633"/>
      <c r="N205" s="524"/>
    </row>
    <row r="206" spans="1:14" hidden="1" x14ac:dyDescent="0.3">
      <c r="A206" s="581" t="s">
        <v>3727</v>
      </c>
      <c r="B206" s="582" t="s">
        <v>3853</v>
      </c>
      <c r="C206" s="581" t="s">
        <v>3891</v>
      </c>
      <c r="D206" s="581" t="s">
        <v>3894</v>
      </c>
      <c r="E206" s="584">
        <v>211</v>
      </c>
      <c r="F206" s="585" t="s">
        <v>6</v>
      </c>
      <c r="G206" s="586"/>
      <c r="H206" s="586"/>
      <c r="I206" s="634" t="s">
        <v>3891</v>
      </c>
      <c r="J206" s="635" t="s">
        <v>3894</v>
      </c>
      <c r="K206" s="630">
        <v>160</v>
      </c>
      <c r="L206" s="633"/>
      <c r="M206" s="633"/>
      <c r="N206" s="524"/>
    </row>
    <row r="207" spans="1:14" hidden="1" x14ac:dyDescent="0.3">
      <c r="A207" s="581" t="s">
        <v>3727</v>
      </c>
      <c r="B207" s="582" t="s">
        <v>3853</v>
      </c>
      <c r="C207" s="581" t="s">
        <v>3891</v>
      </c>
      <c r="D207" s="581" t="s">
        <v>3895</v>
      </c>
      <c r="E207" s="584">
        <v>263</v>
      </c>
      <c r="F207" s="585"/>
      <c r="G207" s="586"/>
      <c r="H207" s="586"/>
      <c r="I207" s="634" t="s">
        <v>3891</v>
      </c>
      <c r="J207" s="590" t="s">
        <v>3895</v>
      </c>
      <c r="K207" s="630">
        <v>220</v>
      </c>
      <c r="L207" s="596"/>
      <c r="M207" s="596"/>
      <c r="N207" s="524"/>
    </row>
    <row r="208" spans="1:14" hidden="1" x14ac:dyDescent="0.3">
      <c r="A208" s="581" t="s">
        <v>3727</v>
      </c>
      <c r="B208" s="582" t="s">
        <v>3853</v>
      </c>
      <c r="C208" s="581" t="s">
        <v>3891</v>
      </c>
      <c r="D208" s="581" t="s">
        <v>3896</v>
      </c>
      <c r="E208" s="584">
        <v>18</v>
      </c>
      <c r="F208" s="585" t="s">
        <v>6</v>
      </c>
      <c r="G208" s="586"/>
      <c r="H208" s="586"/>
      <c r="I208" s="634" t="s">
        <v>3891</v>
      </c>
      <c r="J208" s="590" t="s">
        <v>3896</v>
      </c>
      <c r="K208" s="630">
        <v>26</v>
      </c>
      <c r="L208" s="596"/>
      <c r="M208" s="596"/>
      <c r="N208" s="524"/>
    </row>
    <row r="209" spans="1:14" hidden="1" x14ac:dyDescent="0.3">
      <c r="A209" s="577" t="s">
        <v>3727</v>
      </c>
      <c r="B209" s="577" t="s">
        <v>3853</v>
      </c>
      <c r="C209" s="577" t="s">
        <v>3399</v>
      </c>
      <c r="D209" s="577"/>
      <c r="E209" s="578">
        <f>SUM(E210:E217)</f>
        <v>1101</v>
      </c>
      <c r="F209" s="579"/>
      <c r="G209" s="579"/>
      <c r="H209" s="579"/>
      <c r="I209" s="509" t="s">
        <v>3399</v>
      </c>
      <c r="J209" s="580"/>
      <c r="K209" s="578">
        <f>SUM(K210:K217)</f>
        <v>1747</v>
      </c>
      <c r="L209" s="108">
        <v>2</v>
      </c>
      <c r="M209" s="108">
        <v>2</v>
      </c>
      <c r="N209" s="508"/>
    </row>
    <row r="210" spans="1:14" ht="28.5" hidden="1" customHeight="1" x14ac:dyDescent="0.3">
      <c r="A210" s="598" t="s">
        <v>3727</v>
      </c>
      <c r="B210" s="598" t="s">
        <v>3853</v>
      </c>
      <c r="C210" s="598" t="s">
        <v>3399</v>
      </c>
      <c r="D210" s="598" t="s">
        <v>3399</v>
      </c>
      <c r="E210" s="599">
        <v>216</v>
      </c>
      <c r="F210" s="600"/>
      <c r="G210" s="605"/>
      <c r="H210" s="605"/>
      <c r="I210" s="600" t="s">
        <v>3399</v>
      </c>
      <c r="J210" s="600" t="s">
        <v>3399</v>
      </c>
      <c r="K210" s="636">
        <v>330</v>
      </c>
      <c r="L210" s="604"/>
      <c r="M210" s="604"/>
      <c r="N210" s="715" t="s">
        <v>3897</v>
      </c>
    </row>
    <row r="211" spans="1:14" ht="15" hidden="1" customHeight="1" x14ac:dyDescent="0.3">
      <c r="A211" s="598" t="s">
        <v>3727</v>
      </c>
      <c r="B211" s="598" t="s">
        <v>3853</v>
      </c>
      <c r="C211" s="598" t="s">
        <v>3399</v>
      </c>
      <c r="D211" s="598" t="s">
        <v>3898</v>
      </c>
      <c r="E211" s="599">
        <v>37</v>
      </c>
      <c r="F211" s="600" t="s">
        <v>6</v>
      </c>
      <c r="G211" s="605"/>
      <c r="H211" s="605"/>
      <c r="I211" s="600" t="s">
        <v>3399</v>
      </c>
      <c r="J211" s="600" t="s">
        <v>3899</v>
      </c>
      <c r="K211" s="636">
        <v>65</v>
      </c>
      <c r="L211" s="604"/>
      <c r="M211" s="604"/>
      <c r="N211" s="715"/>
    </row>
    <row r="212" spans="1:14" hidden="1" x14ac:dyDescent="0.3">
      <c r="A212" s="598" t="s">
        <v>3727</v>
      </c>
      <c r="B212" s="598" t="s">
        <v>3853</v>
      </c>
      <c r="C212" s="598" t="s">
        <v>3399</v>
      </c>
      <c r="D212" s="598" t="s">
        <v>3900</v>
      </c>
      <c r="E212" s="599">
        <v>249</v>
      </c>
      <c r="F212" s="600"/>
      <c r="G212" s="601"/>
      <c r="H212" s="601"/>
      <c r="I212" s="600" t="s">
        <v>3399</v>
      </c>
      <c r="J212" s="600" t="s">
        <v>3900</v>
      </c>
      <c r="K212" s="636">
        <v>368</v>
      </c>
      <c r="L212" s="604"/>
      <c r="M212" s="604"/>
      <c r="N212" s="715"/>
    </row>
    <row r="213" spans="1:14" hidden="1" x14ac:dyDescent="0.3">
      <c r="A213" s="598" t="s">
        <v>3727</v>
      </c>
      <c r="B213" s="598" t="s">
        <v>3853</v>
      </c>
      <c r="C213" s="598" t="s">
        <v>3399</v>
      </c>
      <c r="D213" s="598" t="s">
        <v>3901</v>
      </c>
      <c r="E213" s="599">
        <v>123</v>
      </c>
      <c r="F213" s="600"/>
      <c r="G213" s="605"/>
      <c r="H213" s="605"/>
      <c r="I213" s="600" t="s">
        <v>3399</v>
      </c>
      <c r="J213" s="600" t="s">
        <v>3901</v>
      </c>
      <c r="K213" s="636">
        <v>212</v>
      </c>
      <c r="L213" s="604"/>
      <c r="M213" s="604"/>
      <c r="N213" s="715"/>
    </row>
    <row r="214" spans="1:14" hidden="1" x14ac:dyDescent="0.3">
      <c r="A214" s="598" t="s">
        <v>3727</v>
      </c>
      <c r="B214" s="598" t="s">
        <v>3853</v>
      </c>
      <c r="C214" s="598" t="s">
        <v>3399</v>
      </c>
      <c r="D214" s="598" t="s">
        <v>3902</v>
      </c>
      <c r="E214" s="599">
        <v>19</v>
      </c>
      <c r="F214" s="600"/>
      <c r="G214" s="605"/>
      <c r="H214" s="605"/>
      <c r="I214" s="600" t="s">
        <v>3399</v>
      </c>
      <c r="J214" s="600" t="s">
        <v>3902</v>
      </c>
      <c r="K214" s="636">
        <v>60</v>
      </c>
      <c r="L214" s="604"/>
      <c r="M214" s="604"/>
      <c r="N214" s="715"/>
    </row>
    <row r="215" spans="1:14" hidden="1" x14ac:dyDescent="0.3">
      <c r="A215" s="598" t="s">
        <v>3727</v>
      </c>
      <c r="B215" s="598" t="s">
        <v>3853</v>
      </c>
      <c r="C215" s="598" t="s">
        <v>3399</v>
      </c>
      <c r="D215" s="598" t="s">
        <v>3903</v>
      </c>
      <c r="E215" s="599">
        <v>221</v>
      </c>
      <c r="F215" s="600"/>
      <c r="G215" s="605"/>
      <c r="H215" s="605"/>
      <c r="I215" s="600" t="s">
        <v>3399</v>
      </c>
      <c r="J215" s="600" t="s">
        <v>3903</v>
      </c>
      <c r="K215" s="636">
        <v>292</v>
      </c>
      <c r="L215" s="604"/>
      <c r="M215" s="604"/>
      <c r="N215" s="715"/>
    </row>
    <row r="216" spans="1:14" hidden="1" x14ac:dyDescent="0.3">
      <c r="A216" s="598" t="s">
        <v>3727</v>
      </c>
      <c r="B216" s="598" t="s">
        <v>3853</v>
      </c>
      <c r="C216" s="598" t="s">
        <v>3399</v>
      </c>
      <c r="D216" s="598" t="s">
        <v>3904</v>
      </c>
      <c r="E216" s="599">
        <v>88</v>
      </c>
      <c r="F216" s="600"/>
      <c r="G216" s="605"/>
      <c r="H216" s="605"/>
      <c r="I216" s="600" t="s">
        <v>3399</v>
      </c>
      <c r="J216" s="600" t="s">
        <v>3904</v>
      </c>
      <c r="K216" s="636">
        <v>125</v>
      </c>
      <c r="L216" s="604"/>
      <c r="M216" s="604"/>
      <c r="N216" s="715"/>
    </row>
    <row r="217" spans="1:14" hidden="1" x14ac:dyDescent="0.3">
      <c r="A217" s="598" t="s">
        <v>3727</v>
      </c>
      <c r="B217" s="598" t="s">
        <v>3853</v>
      </c>
      <c r="C217" s="598" t="s">
        <v>3399</v>
      </c>
      <c r="D217" s="598" t="s">
        <v>3905</v>
      </c>
      <c r="E217" s="599">
        <v>148</v>
      </c>
      <c r="F217" s="600"/>
      <c r="G217" s="605"/>
      <c r="H217" s="605"/>
      <c r="I217" s="600" t="s">
        <v>3399</v>
      </c>
      <c r="J217" s="600" t="s">
        <v>3905</v>
      </c>
      <c r="K217" s="636">
        <v>295</v>
      </c>
      <c r="L217" s="604"/>
      <c r="M217" s="604"/>
      <c r="N217" s="715"/>
    </row>
    <row r="218" spans="1:14" hidden="1" x14ac:dyDescent="0.3">
      <c r="A218" s="577" t="s">
        <v>3727</v>
      </c>
      <c r="B218" s="577" t="s">
        <v>3853</v>
      </c>
      <c r="C218" s="577" t="s">
        <v>3906</v>
      </c>
      <c r="D218" s="577"/>
      <c r="E218" s="578">
        <f>SUM(E219:E221)</f>
        <v>1394</v>
      </c>
      <c r="F218" s="579"/>
      <c r="G218" s="579"/>
      <c r="H218" s="579"/>
      <c r="I218" s="509" t="s">
        <v>3906</v>
      </c>
      <c r="J218" s="580"/>
      <c r="K218" s="578">
        <f>SUM(K219:K221)</f>
        <v>3630</v>
      </c>
      <c r="L218" s="108">
        <v>2</v>
      </c>
      <c r="M218" s="108">
        <v>2</v>
      </c>
      <c r="N218" s="508"/>
    </row>
    <row r="219" spans="1:14" ht="23.25" hidden="1" customHeight="1" x14ac:dyDescent="0.3">
      <c r="A219" s="598" t="s">
        <v>3727</v>
      </c>
      <c r="B219" s="598" t="s">
        <v>3853</v>
      </c>
      <c r="C219" s="598" t="s">
        <v>3906</v>
      </c>
      <c r="D219" s="598" t="s">
        <v>3906</v>
      </c>
      <c r="E219" s="599">
        <v>1095</v>
      </c>
      <c r="F219" s="600"/>
      <c r="G219" s="605"/>
      <c r="H219" s="605"/>
      <c r="I219" s="600" t="s">
        <v>3906</v>
      </c>
      <c r="J219" s="623" t="s">
        <v>3906</v>
      </c>
      <c r="K219" s="636">
        <v>2800</v>
      </c>
      <c r="L219" s="604"/>
      <c r="M219" s="604"/>
      <c r="N219" s="715" t="s">
        <v>3740</v>
      </c>
    </row>
    <row r="220" spans="1:14" hidden="1" x14ac:dyDescent="0.3">
      <c r="A220" s="598" t="s">
        <v>3727</v>
      </c>
      <c r="B220" s="598" t="s">
        <v>3853</v>
      </c>
      <c r="C220" s="598" t="s">
        <v>3906</v>
      </c>
      <c r="D220" s="598" t="s">
        <v>3907</v>
      </c>
      <c r="E220" s="599">
        <v>81</v>
      </c>
      <c r="F220" s="600" t="s">
        <v>6</v>
      </c>
      <c r="G220" s="601"/>
      <c r="H220" s="601"/>
      <c r="I220" s="600" t="s">
        <v>3906</v>
      </c>
      <c r="J220" s="602" t="s">
        <v>3908</v>
      </c>
      <c r="K220" s="636">
        <v>300</v>
      </c>
      <c r="L220" s="604"/>
      <c r="M220" s="604"/>
      <c r="N220" s="715"/>
    </row>
    <row r="221" spans="1:14" hidden="1" x14ac:dyDescent="0.3">
      <c r="A221" s="598" t="s">
        <v>3727</v>
      </c>
      <c r="B221" s="598" t="s">
        <v>3853</v>
      </c>
      <c r="C221" s="598" t="s">
        <v>3906</v>
      </c>
      <c r="D221" s="598" t="s">
        <v>3909</v>
      </c>
      <c r="E221" s="599">
        <v>218</v>
      </c>
      <c r="F221" s="600"/>
      <c r="G221" s="605"/>
      <c r="H221" s="605"/>
      <c r="I221" s="600" t="s">
        <v>3906</v>
      </c>
      <c r="J221" s="602" t="s">
        <v>3909</v>
      </c>
      <c r="K221" s="636">
        <v>530</v>
      </c>
      <c r="L221" s="604"/>
      <c r="M221" s="604"/>
      <c r="N221" s="715"/>
    </row>
    <row r="222" spans="1:14" x14ac:dyDescent="0.3">
      <c r="A222" s="577" t="s">
        <v>3727</v>
      </c>
      <c r="B222" s="577" t="s">
        <v>3853</v>
      </c>
      <c r="C222" s="577" t="s">
        <v>3910</v>
      </c>
      <c r="D222" s="577"/>
      <c r="E222" s="578">
        <f>SUM(E223:E225)</f>
        <v>2973</v>
      </c>
      <c r="F222" s="579"/>
      <c r="G222" s="579"/>
      <c r="H222" s="579"/>
      <c r="I222" s="509" t="s">
        <v>3910</v>
      </c>
      <c r="J222" s="580"/>
      <c r="K222" s="578">
        <f>SUM(K223:K225)</f>
        <v>3235</v>
      </c>
      <c r="L222" s="108">
        <v>2</v>
      </c>
      <c r="M222" s="108">
        <v>2</v>
      </c>
      <c r="N222" s="508"/>
    </row>
    <row r="223" spans="1:14" hidden="1" x14ac:dyDescent="0.3">
      <c r="A223" s="581" t="s">
        <v>3727</v>
      </c>
      <c r="B223" s="582" t="s">
        <v>3853</v>
      </c>
      <c r="C223" s="581" t="s">
        <v>3910</v>
      </c>
      <c r="D223" s="581" t="s">
        <v>3910</v>
      </c>
      <c r="E223" s="584">
        <v>2105</v>
      </c>
      <c r="F223" s="585"/>
      <c r="G223" s="586"/>
      <c r="H223" s="586"/>
      <c r="I223" s="590" t="s">
        <v>3910</v>
      </c>
      <c r="J223" s="523" t="s">
        <v>3910</v>
      </c>
      <c r="K223" s="637">
        <v>2300</v>
      </c>
      <c r="L223" s="101"/>
      <c r="M223" s="101"/>
      <c r="N223" s="524"/>
    </row>
    <row r="224" spans="1:14" hidden="1" x14ac:dyDescent="0.3">
      <c r="A224" s="581" t="s">
        <v>3727</v>
      </c>
      <c r="B224" s="582" t="s">
        <v>3853</v>
      </c>
      <c r="C224" s="581" t="s">
        <v>3910</v>
      </c>
      <c r="D224" s="581" t="s">
        <v>3911</v>
      </c>
      <c r="E224" s="584">
        <v>264</v>
      </c>
      <c r="F224" s="585"/>
      <c r="G224" s="586"/>
      <c r="H224" s="586"/>
      <c r="I224" s="590" t="s">
        <v>3910</v>
      </c>
      <c r="J224" s="517" t="s">
        <v>3912</v>
      </c>
      <c r="K224" s="630">
        <v>285</v>
      </c>
      <c r="L224" s="101"/>
      <c r="M224" s="101"/>
      <c r="N224" s="524"/>
    </row>
    <row r="225" spans="1:14" hidden="1" x14ac:dyDescent="0.3">
      <c r="A225" s="581" t="s">
        <v>3727</v>
      </c>
      <c r="B225" s="582" t="s">
        <v>3853</v>
      </c>
      <c r="C225" s="581" t="s">
        <v>3910</v>
      </c>
      <c r="D225" s="581" t="s">
        <v>3913</v>
      </c>
      <c r="E225" s="584">
        <v>604</v>
      </c>
      <c r="F225" s="585"/>
      <c r="G225" s="586"/>
      <c r="H225" s="586"/>
      <c r="I225" s="590" t="s">
        <v>3910</v>
      </c>
      <c r="J225" s="517" t="s">
        <v>3913</v>
      </c>
      <c r="K225" s="630">
        <v>650</v>
      </c>
      <c r="L225" s="101"/>
      <c r="M225" s="101"/>
      <c r="N225" s="524"/>
    </row>
    <row r="226" spans="1:14" x14ac:dyDescent="0.3">
      <c r="A226" s="577" t="s">
        <v>3727</v>
      </c>
      <c r="B226" s="577" t="s">
        <v>3853</v>
      </c>
      <c r="C226" s="577" t="s">
        <v>3028</v>
      </c>
      <c r="D226" s="577"/>
      <c r="E226" s="578">
        <f>SUM(E227:E230)</f>
        <v>3461</v>
      </c>
      <c r="F226" s="579"/>
      <c r="G226" s="579"/>
      <c r="H226" s="579"/>
      <c r="I226" s="509" t="s">
        <v>3028</v>
      </c>
      <c r="J226" s="580"/>
      <c r="K226" s="578">
        <f>SUM(K227:K230)</f>
        <v>4195</v>
      </c>
      <c r="L226" s="108">
        <v>2</v>
      </c>
      <c r="M226" s="108">
        <v>2</v>
      </c>
      <c r="N226" s="508"/>
    </row>
    <row r="227" spans="1:14" hidden="1" x14ac:dyDescent="0.3">
      <c r="A227" s="581" t="s">
        <v>3727</v>
      </c>
      <c r="B227" s="582" t="s">
        <v>3853</v>
      </c>
      <c r="C227" s="581" t="s">
        <v>3028</v>
      </c>
      <c r="D227" s="581" t="s">
        <v>3028</v>
      </c>
      <c r="E227" s="584">
        <v>1401</v>
      </c>
      <c r="F227" s="585"/>
      <c r="G227" s="586"/>
      <c r="H227" s="586"/>
      <c r="I227" s="590" t="s">
        <v>3028</v>
      </c>
      <c r="J227" s="523" t="s">
        <v>3028</v>
      </c>
      <c r="K227" s="630">
        <v>1837</v>
      </c>
      <c r="L227" s="101"/>
      <c r="M227" s="101"/>
      <c r="N227" s="524"/>
    </row>
    <row r="228" spans="1:14" hidden="1" x14ac:dyDescent="0.3">
      <c r="A228" s="581" t="s">
        <v>3727</v>
      </c>
      <c r="B228" s="582" t="s">
        <v>3853</v>
      </c>
      <c r="C228" s="581" t="s">
        <v>3028</v>
      </c>
      <c r="D228" s="581" t="s">
        <v>3914</v>
      </c>
      <c r="E228" s="584">
        <v>738</v>
      </c>
      <c r="F228" s="585"/>
      <c r="G228" s="628" t="s">
        <v>87</v>
      </c>
      <c r="H228" s="628"/>
      <c r="I228" s="590" t="s">
        <v>3028</v>
      </c>
      <c r="J228" s="517" t="s">
        <v>3914</v>
      </c>
      <c r="K228" s="630">
        <v>991</v>
      </c>
      <c r="L228" s="101"/>
      <c r="M228" s="101"/>
      <c r="N228" s="591" t="s">
        <v>3915</v>
      </c>
    </row>
    <row r="229" spans="1:14" hidden="1" x14ac:dyDescent="0.3">
      <c r="A229" s="581" t="s">
        <v>3727</v>
      </c>
      <c r="B229" s="582" t="s">
        <v>3853</v>
      </c>
      <c r="C229" s="581" t="s">
        <v>3028</v>
      </c>
      <c r="D229" s="581" t="s">
        <v>3916</v>
      </c>
      <c r="E229" s="584">
        <v>1058</v>
      </c>
      <c r="F229" s="585"/>
      <c r="G229" s="586"/>
      <c r="H229" s="586"/>
      <c r="I229" s="590" t="s">
        <v>3028</v>
      </c>
      <c r="J229" s="590" t="s">
        <v>3916</v>
      </c>
      <c r="K229" s="630">
        <v>1059</v>
      </c>
      <c r="L229" s="596"/>
      <c r="M229" s="596"/>
      <c r="N229" s="591"/>
    </row>
    <row r="230" spans="1:14" hidden="1" x14ac:dyDescent="0.3">
      <c r="A230" s="581" t="s">
        <v>3727</v>
      </c>
      <c r="B230" s="582" t="s">
        <v>3853</v>
      </c>
      <c r="C230" s="581" t="s">
        <v>3028</v>
      </c>
      <c r="D230" s="581" t="s">
        <v>3917</v>
      </c>
      <c r="E230" s="584">
        <v>264</v>
      </c>
      <c r="F230" s="585"/>
      <c r="G230" s="586"/>
      <c r="H230" s="586"/>
      <c r="I230" s="590" t="s">
        <v>3028</v>
      </c>
      <c r="J230" s="590" t="s">
        <v>3917</v>
      </c>
      <c r="K230" s="630">
        <v>308</v>
      </c>
      <c r="L230" s="596"/>
      <c r="M230" s="596"/>
      <c r="N230" s="524"/>
    </row>
    <row r="231" spans="1:14" hidden="1" x14ac:dyDescent="0.3">
      <c r="A231" s="577" t="s">
        <v>3727</v>
      </c>
      <c r="B231" s="577" t="s">
        <v>3853</v>
      </c>
      <c r="C231" s="577" t="s">
        <v>3918</v>
      </c>
      <c r="D231" s="577"/>
      <c r="E231" s="578">
        <f>SUM(E232:E236)</f>
        <v>1527</v>
      </c>
      <c r="F231" s="579"/>
      <c r="G231" s="579"/>
      <c r="H231" s="579"/>
      <c r="I231" s="509" t="s">
        <v>3918</v>
      </c>
      <c r="J231" s="580"/>
      <c r="K231" s="578">
        <f>SUM(K232:K236)</f>
        <v>1935</v>
      </c>
      <c r="L231" s="108">
        <v>2</v>
      </c>
      <c r="M231" s="108">
        <v>2</v>
      </c>
      <c r="N231" s="508"/>
    </row>
    <row r="232" spans="1:14" hidden="1" x14ac:dyDescent="0.3">
      <c r="A232" s="581" t="s">
        <v>3727</v>
      </c>
      <c r="B232" s="582" t="s">
        <v>3853</v>
      </c>
      <c r="C232" s="581" t="s">
        <v>3028</v>
      </c>
      <c r="D232" s="581" t="s">
        <v>3919</v>
      </c>
      <c r="E232" s="584">
        <v>559</v>
      </c>
      <c r="F232" s="585"/>
      <c r="G232" s="586"/>
      <c r="H232" s="586"/>
      <c r="I232" s="517" t="s">
        <v>3028</v>
      </c>
      <c r="J232" s="517" t="s">
        <v>3919</v>
      </c>
      <c r="K232" s="630">
        <v>659</v>
      </c>
      <c r="L232" s="101"/>
      <c r="M232" s="101"/>
      <c r="N232" s="524"/>
    </row>
    <row r="233" spans="1:14" hidden="1" x14ac:dyDescent="0.3">
      <c r="A233" s="581" t="s">
        <v>3727</v>
      </c>
      <c r="B233" s="582" t="s">
        <v>3853</v>
      </c>
      <c r="C233" s="581" t="s">
        <v>3028</v>
      </c>
      <c r="D233" s="581" t="s">
        <v>3920</v>
      </c>
      <c r="E233" s="584">
        <v>176</v>
      </c>
      <c r="F233" s="585"/>
      <c r="G233" s="586"/>
      <c r="H233" s="586"/>
      <c r="I233" s="517" t="s">
        <v>3028</v>
      </c>
      <c r="J233" s="517" t="s">
        <v>3921</v>
      </c>
      <c r="K233" s="630">
        <v>202</v>
      </c>
      <c r="L233" s="101"/>
      <c r="M233" s="101"/>
      <c r="N233" s="524"/>
    </row>
    <row r="234" spans="1:14" hidden="1" x14ac:dyDescent="0.3">
      <c r="A234" s="581" t="s">
        <v>3727</v>
      </c>
      <c r="B234" s="582" t="s">
        <v>3853</v>
      </c>
      <c r="C234" s="581" t="s">
        <v>3922</v>
      </c>
      <c r="D234" s="581" t="s">
        <v>3922</v>
      </c>
      <c r="E234" s="584">
        <v>532</v>
      </c>
      <c r="F234" s="585"/>
      <c r="G234" s="586"/>
      <c r="H234" s="586"/>
      <c r="I234" s="523" t="s">
        <v>3922</v>
      </c>
      <c r="J234" s="523" t="s">
        <v>3922</v>
      </c>
      <c r="K234" s="630">
        <v>738</v>
      </c>
      <c r="L234" s="596"/>
      <c r="M234" s="596"/>
      <c r="N234" s="612" t="s">
        <v>3923</v>
      </c>
    </row>
    <row r="235" spans="1:14" hidden="1" x14ac:dyDescent="0.3">
      <c r="A235" s="581" t="s">
        <v>3727</v>
      </c>
      <c r="B235" s="582" t="s">
        <v>3853</v>
      </c>
      <c r="C235" s="581" t="s">
        <v>3922</v>
      </c>
      <c r="D235" s="581" t="s">
        <v>3924</v>
      </c>
      <c r="E235" s="584">
        <v>185</v>
      </c>
      <c r="F235" s="585" t="s">
        <v>6</v>
      </c>
      <c r="G235" s="586"/>
      <c r="H235" s="586"/>
      <c r="I235" s="523" t="s">
        <v>3922</v>
      </c>
      <c r="J235" s="517" t="s">
        <v>3924</v>
      </c>
      <c r="K235" s="630">
        <v>262</v>
      </c>
      <c r="L235" s="596"/>
      <c r="M235" s="596"/>
      <c r="N235" s="524"/>
    </row>
    <row r="236" spans="1:14" hidden="1" x14ac:dyDescent="0.3">
      <c r="A236" s="581" t="s">
        <v>3727</v>
      </c>
      <c r="B236" s="582" t="s">
        <v>3853</v>
      </c>
      <c r="C236" s="581" t="s">
        <v>3922</v>
      </c>
      <c r="D236" s="581" t="s">
        <v>3925</v>
      </c>
      <c r="E236" s="584">
        <v>75</v>
      </c>
      <c r="F236" s="585"/>
      <c r="G236" s="586"/>
      <c r="H236" s="586"/>
      <c r="I236" s="523" t="s">
        <v>3922</v>
      </c>
      <c r="J236" s="517" t="s">
        <v>3925</v>
      </c>
      <c r="K236" s="630">
        <v>74</v>
      </c>
      <c r="L236" s="596"/>
      <c r="M236" s="596"/>
      <c r="N236" s="524"/>
    </row>
    <row r="237" spans="1:14" hidden="1" x14ac:dyDescent="0.3">
      <c r="A237" s="577" t="s">
        <v>3727</v>
      </c>
      <c r="B237" s="577" t="s">
        <v>3853</v>
      </c>
      <c r="C237" s="577" t="s">
        <v>3926</v>
      </c>
      <c r="D237" s="577"/>
      <c r="E237" s="578">
        <f>SUM(E238:E240)</f>
        <v>1178</v>
      </c>
      <c r="F237" s="579"/>
      <c r="G237" s="579"/>
      <c r="H237" s="579"/>
      <c r="I237" s="509" t="s">
        <v>3926</v>
      </c>
      <c r="J237" s="580"/>
      <c r="K237" s="578">
        <f>SUM(K238:K240)</f>
        <v>1260</v>
      </c>
      <c r="L237" s="108">
        <v>2</v>
      </c>
      <c r="M237" s="108">
        <v>2</v>
      </c>
      <c r="N237" s="508"/>
    </row>
    <row r="238" spans="1:14" hidden="1" x14ac:dyDescent="0.3">
      <c r="A238" s="581" t="s">
        <v>3727</v>
      </c>
      <c r="B238" s="582" t="s">
        <v>3853</v>
      </c>
      <c r="C238" s="581" t="s">
        <v>3926</v>
      </c>
      <c r="D238" s="581" t="s">
        <v>3926</v>
      </c>
      <c r="E238" s="584">
        <v>884</v>
      </c>
      <c r="F238" s="585"/>
      <c r="G238" s="586"/>
      <c r="H238" s="586"/>
      <c r="I238" s="590" t="s">
        <v>3926</v>
      </c>
      <c r="J238" s="590" t="s">
        <v>3926</v>
      </c>
      <c r="K238" s="630">
        <v>930</v>
      </c>
      <c r="L238" s="101"/>
      <c r="M238" s="101"/>
      <c r="N238" s="524"/>
    </row>
    <row r="239" spans="1:14" hidden="1" x14ac:dyDescent="0.3">
      <c r="A239" s="581" t="s">
        <v>3727</v>
      </c>
      <c r="B239" s="582" t="s">
        <v>3853</v>
      </c>
      <c r="C239" s="581" t="s">
        <v>3926</v>
      </c>
      <c r="D239" s="581" t="s">
        <v>3927</v>
      </c>
      <c r="E239" s="584">
        <v>69</v>
      </c>
      <c r="F239" s="585"/>
      <c r="G239" s="586"/>
      <c r="H239" s="586"/>
      <c r="I239" s="590" t="s">
        <v>3926</v>
      </c>
      <c r="J239" s="590" t="s">
        <v>3927</v>
      </c>
      <c r="K239" s="630">
        <v>62</v>
      </c>
      <c r="L239" s="101"/>
      <c r="M239" s="101"/>
      <c r="N239" s="524"/>
    </row>
    <row r="240" spans="1:14" hidden="1" x14ac:dyDescent="0.3">
      <c r="A240" s="581" t="s">
        <v>3727</v>
      </c>
      <c r="B240" s="582" t="s">
        <v>3853</v>
      </c>
      <c r="C240" s="581" t="s">
        <v>3926</v>
      </c>
      <c r="D240" s="581" t="s">
        <v>3928</v>
      </c>
      <c r="E240" s="584">
        <v>225</v>
      </c>
      <c r="F240" s="585"/>
      <c r="G240" s="586"/>
      <c r="H240" s="586"/>
      <c r="I240" s="590" t="s">
        <v>3926</v>
      </c>
      <c r="J240" s="590" t="s">
        <v>3928</v>
      </c>
      <c r="K240" s="630">
        <v>268</v>
      </c>
      <c r="L240" s="101"/>
      <c r="M240" s="101"/>
      <c r="N240" s="524"/>
    </row>
    <row r="241" spans="1:14" hidden="1" x14ac:dyDescent="0.3">
      <c r="A241" s="577" t="s">
        <v>3727</v>
      </c>
      <c r="B241" s="577" t="s">
        <v>3853</v>
      </c>
      <c r="C241" s="577" t="s">
        <v>3929</v>
      </c>
      <c r="D241" s="577"/>
      <c r="E241" s="578">
        <f>SUM(E242:E248)</f>
        <v>1630</v>
      </c>
      <c r="F241" s="579"/>
      <c r="G241" s="579"/>
      <c r="H241" s="579"/>
      <c r="I241" s="509" t="s">
        <v>3929</v>
      </c>
      <c r="J241" s="580"/>
      <c r="K241" s="578">
        <f>SUM(K242:K248)</f>
        <v>2394</v>
      </c>
      <c r="L241" s="108">
        <v>2</v>
      </c>
      <c r="M241" s="108">
        <v>3</v>
      </c>
      <c r="N241" s="508"/>
    </row>
    <row r="242" spans="1:14" hidden="1" x14ac:dyDescent="0.3">
      <c r="A242" s="598" t="s">
        <v>3727</v>
      </c>
      <c r="B242" s="598" t="s">
        <v>3853</v>
      </c>
      <c r="C242" s="598" t="s">
        <v>3929</v>
      </c>
      <c r="D242" s="598" t="s">
        <v>3929</v>
      </c>
      <c r="E242" s="599">
        <v>1075</v>
      </c>
      <c r="F242" s="600"/>
      <c r="G242" s="605"/>
      <c r="H242" s="605"/>
      <c r="I242" s="600" t="s">
        <v>3929</v>
      </c>
      <c r="J242" s="600" t="s">
        <v>3929</v>
      </c>
      <c r="K242" s="636">
        <v>1600</v>
      </c>
      <c r="L242" s="604"/>
      <c r="M242" s="604"/>
      <c r="N242" s="714" t="s">
        <v>3740</v>
      </c>
    </row>
    <row r="243" spans="1:14" hidden="1" x14ac:dyDescent="0.3">
      <c r="A243" s="598" t="s">
        <v>3727</v>
      </c>
      <c r="B243" s="598" t="s">
        <v>3853</v>
      </c>
      <c r="C243" s="598" t="s">
        <v>3929</v>
      </c>
      <c r="D243" s="598" t="s">
        <v>516</v>
      </c>
      <c r="E243" s="599">
        <v>86</v>
      </c>
      <c r="F243" s="600" t="s">
        <v>6</v>
      </c>
      <c r="G243" s="605"/>
      <c r="H243" s="605"/>
      <c r="I243" s="600" t="s">
        <v>3929</v>
      </c>
      <c r="J243" s="600" t="s">
        <v>516</v>
      </c>
      <c r="K243" s="636">
        <v>102</v>
      </c>
      <c r="L243" s="604"/>
      <c r="M243" s="604"/>
      <c r="N243" s="714"/>
    </row>
    <row r="244" spans="1:14" hidden="1" x14ac:dyDescent="0.3">
      <c r="A244" s="598" t="s">
        <v>3727</v>
      </c>
      <c r="B244" s="598" t="s">
        <v>3853</v>
      </c>
      <c r="C244" s="598" t="s">
        <v>3929</v>
      </c>
      <c r="D244" s="598" t="s">
        <v>1466</v>
      </c>
      <c r="E244" s="599">
        <v>66</v>
      </c>
      <c r="F244" s="600" t="s">
        <v>6</v>
      </c>
      <c r="G244" s="605"/>
      <c r="H244" s="605"/>
      <c r="I244" s="600" t="s">
        <v>3929</v>
      </c>
      <c r="J244" s="600" t="s">
        <v>1466</v>
      </c>
      <c r="K244" s="636">
        <v>96</v>
      </c>
      <c r="L244" s="604"/>
      <c r="M244" s="604"/>
      <c r="N244" s="714"/>
    </row>
    <row r="245" spans="1:14" ht="15.75" hidden="1" customHeight="1" x14ac:dyDescent="0.3">
      <c r="A245" s="598" t="s">
        <v>3727</v>
      </c>
      <c r="B245" s="598" t="s">
        <v>3853</v>
      </c>
      <c r="C245" s="598" t="s">
        <v>3929</v>
      </c>
      <c r="D245" s="598" t="s">
        <v>3930</v>
      </c>
      <c r="E245" s="599">
        <v>127</v>
      </c>
      <c r="F245" s="600"/>
      <c r="G245" s="605"/>
      <c r="H245" s="605"/>
      <c r="I245" s="600" t="s">
        <v>3929</v>
      </c>
      <c r="J245" s="600" t="s">
        <v>236</v>
      </c>
      <c r="K245" s="636">
        <v>200</v>
      </c>
      <c r="L245" s="604"/>
      <c r="M245" s="604"/>
      <c r="N245" s="714"/>
    </row>
    <row r="246" spans="1:14" hidden="1" x14ac:dyDescent="0.3">
      <c r="A246" s="598" t="s">
        <v>3727</v>
      </c>
      <c r="B246" s="598" t="s">
        <v>3853</v>
      </c>
      <c r="C246" s="598" t="s">
        <v>3929</v>
      </c>
      <c r="D246" s="598" t="s">
        <v>3931</v>
      </c>
      <c r="E246" s="599">
        <v>107</v>
      </c>
      <c r="F246" s="600"/>
      <c r="G246" s="605"/>
      <c r="H246" s="605"/>
      <c r="I246" s="600" t="s">
        <v>3929</v>
      </c>
      <c r="J246" s="600" t="s">
        <v>3931</v>
      </c>
      <c r="K246" s="636">
        <v>93</v>
      </c>
      <c r="L246" s="604"/>
      <c r="M246" s="604"/>
      <c r="N246" s="714"/>
    </row>
    <row r="247" spans="1:14" hidden="1" x14ac:dyDescent="0.3">
      <c r="A247" s="598" t="s">
        <v>3727</v>
      </c>
      <c r="B247" s="598" t="s">
        <v>3853</v>
      </c>
      <c r="C247" s="598" t="s">
        <v>3929</v>
      </c>
      <c r="D247" s="598" t="s">
        <v>3932</v>
      </c>
      <c r="E247" s="599">
        <v>55</v>
      </c>
      <c r="F247" s="600" t="s">
        <v>6</v>
      </c>
      <c r="G247" s="605"/>
      <c r="H247" s="605"/>
      <c r="I247" s="600" t="s">
        <v>3929</v>
      </c>
      <c r="J247" s="600" t="s">
        <v>3932</v>
      </c>
      <c r="K247" s="636">
        <v>83</v>
      </c>
      <c r="L247" s="604"/>
      <c r="M247" s="604"/>
      <c r="N247" s="714"/>
    </row>
    <row r="248" spans="1:14" hidden="1" x14ac:dyDescent="0.3">
      <c r="A248" s="598" t="s">
        <v>3727</v>
      </c>
      <c r="B248" s="598" t="s">
        <v>3853</v>
      </c>
      <c r="C248" s="598" t="s">
        <v>3929</v>
      </c>
      <c r="D248" s="598" t="s">
        <v>3933</v>
      </c>
      <c r="E248" s="599">
        <v>114</v>
      </c>
      <c r="F248" s="600" t="s">
        <v>6</v>
      </c>
      <c r="G248" s="605"/>
      <c r="H248" s="605"/>
      <c r="I248" s="600" t="s">
        <v>3929</v>
      </c>
      <c r="J248" s="600" t="s">
        <v>3933</v>
      </c>
      <c r="K248" s="636">
        <v>220</v>
      </c>
      <c r="L248" s="604"/>
      <c r="M248" s="604"/>
      <c r="N248" s="714"/>
    </row>
    <row r="249" spans="1:14" hidden="1" x14ac:dyDescent="0.3">
      <c r="A249" s="577" t="s">
        <v>3727</v>
      </c>
      <c r="B249" s="577" t="s">
        <v>3853</v>
      </c>
      <c r="C249" s="577" t="s">
        <v>3934</v>
      </c>
      <c r="D249" s="577" t="s">
        <v>1229</v>
      </c>
      <c r="E249" s="578">
        <f>E250</f>
        <v>1449</v>
      </c>
      <c r="F249" s="579"/>
      <c r="G249" s="579"/>
      <c r="H249" s="579"/>
      <c r="I249" s="509" t="s">
        <v>3935</v>
      </c>
      <c r="J249" s="580"/>
      <c r="K249" s="578">
        <f>K250</f>
        <v>2000</v>
      </c>
      <c r="L249" s="108">
        <v>2</v>
      </c>
      <c r="M249" s="108">
        <v>2</v>
      </c>
      <c r="N249" s="508"/>
    </row>
    <row r="250" spans="1:14" hidden="1" x14ac:dyDescent="0.3">
      <c r="A250" s="581" t="s">
        <v>3727</v>
      </c>
      <c r="B250" s="582" t="s">
        <v>3853</v>
      </c>
      <c r="C250" s="581" t="s">
        <v>3934</v>
      </c>
      <c r="D250" s="581" t="s">
        <v>3935</v>
      </c>
      <c r="E250" s="584">
        <v>1449</v>
      </c>
      <c r="F250" s="585"/>
      <c r="G250" s="586"/>
      <c r="H250" s="586"/>
      <c r="I250" s="590" t="s">
        <v>3935</v>
      </c>
      <c r="J250" s="523" t="s">
        <v>3935</v>
      </c>
      <c r="K250" s="630">
        <v>2000</v>
      </c>
      <c r="L250" s="143"/>
      <c r="M250" s="143"/>
      <c r="N250" s="524"/>
    </row>
    <row r="251" spans="1:14" hidden="1" x14ac:dyDescent="0.3">
      <c r="A251" s="569" t="s">
        <v>3727</v>
      </c>
      <c r="B251" s="569" t="s">
        <v>3936</v>
      </c>
      <c r="C251" s="570"/>
      <c r="D251" s="569"/>
      <c r="E251" s="571">
        <f>SUM(E252+E253+E257+E261+E265+E273+E277+E283+E287+E296+E299+E301+E312+E335+E344+E348)</f>
        <v>41316</v>
      </c>
      <c r="F251" s="572"/>
      <c r="G251" s="572"/>
      <c r="H251" s="572"/>
      <c r="I251" s="573"/>
      <c r="J251" s="573"/>
      <c r="K251" s="574"/>
      <c r="L251" s="574">
        <f>SUM(L252:L350)</f>
        <v>29</v>
      </c>
      <c r="M251" s="574">
        <f>SUM(M252:M350)</f>
        <v>33</v>
      </c>
      <c r="N251" s="575"/>
    </row>
    <row r="252" spans="1:14" x14ac:dyDescent="0.3">
      <c r="A252" s="577" t="s">
        <v>3727</v>
      </c>
      <c r="B252" s="577" t="s">
        <v>3936</v>
      </c>
      <c r="C252" s="577" t="s">
        <v>3937</v>
      </c>
      <c r="D252" s="577"/>
      <c r="E252" s="578">
        <v>6654</v>
      </c>
      <c r="F252" s="579"/>
      <c r="G252" s="579"/>
      <c r="H252" s="579"/>
      <c r="I252" s="579"/>
      <c r="J252" s="579"/>
      <c r="K252" s="620"/>
      <c r="L252" s="620"/>
      <c r="M252" s="620"/>
      <c r="N252" s="508"/>
    </row>
    <row r="253" spans="1:14" x14ac:dyDescent="0.3">
      <c r="A253" s="577" t="s">
        <v>3727</v>
      </c>
      <c r="B253" s="577" t="s">
        <v>3936</v>
      </c>
      <c r="C253" s="577" t="s">
        <v>3938</v>
      </c>
      <c r="D253" s="577"/>
      <c r="E253" s="578">
        <f>SUM(E254:E256)</f>
        <v>5994</v>
      </c>
      <c r="F253" s="579"/>
      <c r="G253" s="579"/>
      <c r="H253" s="579"/>
      <c r="I253" s="509" t="s">
        <v>70</v>
      </c>
      <c r="J253" s="580"/>
      <c r="K253" s="578">
        <f>SUM(K254:K256)</f>
        <v>7960</v>
      </c>
      <c r="L253" s="108">
        <v>4</v>
      </c>
      <c r="M253" s="108">
        <v>4</v>
      </c>
      <c r="N253" s="508"/>
    </row>
    <row r="254" spans="1:14" s="629" customFormat="1" x14ac:dyDescent="0.3">
      <c r="A254" s="583" t="s">
        <v>3727</v>
      </c>
      <c r="B254" s="583" t="s">
        <v>3936</v>
      </c>
      <c r="C254" s="583" t="s">
        <v>70</v>
      </c>
      <c r="D254" s="638" t="s">
        <v>3939</v>
      </c>
      <c r="E254" s="616">
        <v>3364</v>
      </c>
      <c r="F254" s="635"/>
      <c r="G254" s="635"/>
      <c r="H254" s="635"/>
      <c r="I254" s="617" t="s">
        <v>70</v>
      </c>
      <c r="J254" s="523" t="s">
        <v>3939</v>
      </c>
      <c r="K254" s="639">
        <v>4470</v>
      </c>
      <c r="L254" s="101"/>
      <c r="M254" s="101"/>
      <c r="N254" s="519"/>
    </row>
    <row r="255" spans="1:14" s="629" customFormat="1" hidden="1" x14ac:dyDescent="0.3">
      <c r="A255" s="583" t="s">
        <v>3727</v>
      </c>
      <c r="B255" s="583" t="s">
        <v>3936</v>
      </c>
      <c r="C255" s="583" t="s">
        <v>70</v>
      </c>
      <c r="D255" s="583" t="s">
        <v>3940</v>
      </c>
      <c r="E255" s="616">
        <v>2359</v>
      </c>
      <c r="F255" s="635"/>
      <c r="G255" s="534"/>
      <c r="H255" s="534"/>
      <c r="I255" s="617" t="s">
        <v>70</v>
      </c>
      <c r="J255" s="523" t="s">
        <v>3940</v>
      </c>
      <c r="K255" s="639">
        <v>3200</v>
      </c>
      <c r="L255" s="101" t="s">
        <v>1229</v>
      </c>
      <c r="M255" s="101"/>
      <c r="N255" s="519"/>
    </row>
    <row r="256" spans="1:14" hidden="1" x14ac:dyDescent="0.3">
      <c r="A256" s="581" t="s">
        <v>3727</v>
      </c>
      <c r="B256" s="582" t="s">
        <v>3936</v>
      </c>
      <c r="C256" s="581" t="s">
        <v>3941</v>
      </c>
      <c r="D256" s="581" t="s">
        <v>3942</v>
      </c>
      <c r="E256" s="584">
        <v>271</v>
      </c>
      <c r="F256" s="585"/>
      <c r="G256" s="586"/>
      <c r="H256" s="586"/>
      <c r="I256" s="618" t="s">
        <v>70</v>
      </c>
      <c r="J256" s="548" t="s">
        <v>3942</v>
      </c>
      <c r="K256" s="640">
        <v>290</v>
      </c>
      <c r="L256" s="641"/>
      <c r="M256" s="641"/>
      <c r="N256" s="591" t="s">
        <v>655</v>
      </c>
    </row>
    <row r="257" spans="1:14" hidden="1" x14ac:dyDescent="0.3">
      <c r="A257" s="621" t="s">
        <v>3727</v>
      </c>
      <c r="B257" s="621" t="s">
        <v>3936</v>
      </c>
      <c r="C257" s="509" t="s">
        <v>3941</v>
      </c>
      <c r="D257" s="580"/>
      <c r="E257" s="578">
        <f>SUM(E258:E260)</f>
        <v>1376</v>
      </c>
      <c r="F257" s="622"/>
      <c r="G257" s="546"/>
      <c r="H257" s="546"/>
      <c r="I257" s="509" t="s">
        <v>3941</v>
      </c>
      <c r="J257" s="580"/>
      <c r="K257" s="578">
        <f>SUM(K258:K260)</f>
        <v>1989</v>
      </c>
      <c r="L257" s="108">
        <v>1</v>
      </c>
      <c r="M257" s="108">
        <v>2</v>
      </c>
      <c r="N257" s="508"/>
    </row>
    <row r="258" spans="1:14" ht="15.75" hidden="1" customHeight="1" x14ac:dyDescent="0.3">
      <c r="A258" s="598" t="s">
        <v>3727</v>
      </c>
      <c r="B258" s="598" t="s">
        <v>3936</v>
      </c>
      <c r="C258" s="598" t="s">
        <v>3941</v>
      </c>
      <c r="D258" s="598" t="s">
        <v>3943</v>
      </c>
      <c r="E258" s="599">
        <v>401</v>
      </c>
      <c r="F258" s="600"/>
      <c r="G258" s="601"/>
      <c r="H258" s="601"/>
      <c r="I258" s="600" t="s">
        <v>3941</v>
      </c>
      <c r="J258" s="602" t="s">
        <v>3943</v>
      </c>
      <c r="K258" s="642">
        <v>570</v>
      </c>
      <c r="L258" s="604"/>
      <c r="M258" s="604"/>
      <c r="N258" s="716" t="s">
        <v>3944</v>
      </c>
    </row>
    <row r="259" spans="1:14" ht="15.75" hidden="1" customHeight="1" x14ac:dyDescent="0.3">
      <c r="A259" s="598" t="s">
        <v>3727</v>
      </c>
      <c r="B259" s="598" t="s">
        <v>3936</v>
      </c>
      <c r="C259" s="598" t="s">
        <v>3941</v>
      </c>
      <c r="D259" s="598" t="s">
        <v>3941</v>
      </c>
      <c r="E259" s="599">
        <v>853</v>
      </c>
      <c r="F259" s="600"/>
      <c r="G259" s="605"/>
      <c r="H259" s="605"/>
      <c r="I259" s="600" t="s">
        <v>3941</v>
      </c>
      <c r="J259" s="623" t="s">
        <v>3941</v>
      </c>
      <c r="K259" s="642">
        <v>1250</v>
      </c>
      <c r="L259" s="604"/>
      <c r="M259" s="604"/>
      <c r="N259" s="716"/>
    </row>
    <row r="260" spans="1:14" ht="16.5" hidden="1" customHeight="1" x14ac:dyDescent="0.3">
      <c r="A260" s="598" t="s">
        <v>3727</v>
      </c>
      <c r="B260" s="598" t="s">
        <v>3936</v>
      </c>
      <c r="C260" s="598" t="s">
        <v>3941</v>
      </c>
      <c r="D260" s="598" t="s">
        <v>3945</v>
      </c>
      <c r="E260" s="599">
        <v>122</v>
      </c>
      <c r="F260" s="600"/>
      <c r="G260" s="605"/>
      <c r="H260" s="605"/>
      <c r="I260" s="600" t="s">
        <v>3941</v>
      </c>
      <c r="J260" s="602" t="s">
        <v>3945</v>
      </c>
      <c r="K260" s="642">
        <v>169</v>
      </c>
      <c r="L260" s="610"/>
      <c r="M260" s="610"/>
      <c r="N260" s="716"/>
    </row>
    <row r="261" spans="1:14" hidden="1" x14ac:dyDescent="0.3">
      <c r="A261" s="577" t="s">
        <v>3727</v>
      </c>
      <c r="B261" s="577" t="s">
        <v>3936</v>
      </c>
      <c r="C261" s="577" t="s">
        <v>3946</v>
      </c>
      <c r="D261" s="577"/>
      <c r="E261" s="578">
        <f>SUM(E262:E264)</f>
        <v>1048</v>
      </c>
      <c r="F261" s="579"/>
      <c r="G261" s="579"/>
      <c r="H261" s="579"/>
      <c r="I261" s="509" t="s">
        <v>3947</v>
      </c>
      <c r="J261" s="580"/>
      <c r="K261" s="578">
        <f>SUM(K262:K264)</f>
        <v>1460</v>
      </c>
      <c r="L261" s="108">
        <v>2</v>
      </c>
      <c r="M261" s="108">
        <v>2</v>
      </c>
      <c r="N261" s="508"/>
    </row>
    <row r="262" spans="1:14" hidden="1" x14ac:dyDescent="0.3">
      <c r="A262" s="581" t="s">
        <v>3727</v>
      </c>
      <c r="B262" s="582" t="s">
        <v>3936</v>
      </c>
      <c r="C262" s="581" t="s">
        <v>3946</v>
      </c>
      <c r="D262" s="581" t="s">
        <v>3946</v>
      </c>
      <c r="E262" s="584">
        <v>399</v>
      </c>
      <c r="F262" s="585"/>
      <c r="G262" s="586"/>
      <c r="H262" s="586"/>
      <c r="I262" s="590" t="s">
        <v>3946</v>
      </c>
      <c r="J262" s="523" t="s">
        <v>3946</v>
      </c>
      <c r="K262" s="639">
        <v>551</v>
      </c>
      <c r="L262" s="101"/>
      <c r="M262" s="101"/>
      <c r="N262" s="524"/>
    </row>
    <row r="263" spans="1:14" hidden="1" x14ac:dyDescent="0.3">
      <c r="A263" s="581" t="s">
        <v>3727</v>
      </c>
      <c r="B263" s="582" t="s">
        <v>3936</v>
      </c>
      <c r="C263" s="581" t="s">
        <v>3946</v>
      </c>
      <c r="D263" s="581" t="s">
        <v>3948</v>
      </c>
      <c r="E263" s="584">
        <v>138</v>
      </c>
      <c r="F263" s="585"/>
      <c r="G263" s="586"/>
      <c r="H263" s="586"/>
      <c r="I263" s="590" t="s">
        <v>3946</v>
      </c>
      <c r="J263" s="517" t="s">
        <v>3949</v>
      </c>
      <c r="K263" s="639">
        <v>180</v>
      </c>
      <c r="L263" s="101"/>
      <c r="M263" s="101"/>
      <c r="N263" s="524"/>
    </row>
    <row r="264" spans="1:14" hidden="1" x14ac:dyDescent="0.3">
      <c r="A264" s="581" t="s">
        <v>3727</v>
      </c>
      <c r="B264" s="582" t="s">
        <v>3936</v>
      </c>
      <c r="C264" s="581" t="s">
        <v>3946</v>
      </c>
      <c r="D264" s="581" t="s">
        <v>3950</v>
      </c>
      <c r="E264" s="584">
        <v>511</v>
      </c>
      <c r="F264" s="585"/>
      <c r="G264" s="586"/>
      <c r="H264" s="586"/>
      <c r="I264" s="590" t="s">
        <v>3946</v>
      </c>
      <c r="J264" s="517" t="s">
        <v>3950</v>
      </c>
      <c r="K264" s="639">
        <v>729</v>
      </c>
      <c r="L264" s="101"/>
      <c r="M264" s="101"/>
      <c r="N264" s="524"/>
    </row>
    <row r="265" spans="1:14" hidden="1" x14ac:dyDescent="0.3">
      <c r="A265" s="577" t="s">
        <v>3727</v>
      </c>
      <c r="B265" s="577" t="s">
        <v>3936</v>
      </c>
      <c r="C265" s="577" t="s">
        <v>3951</v>
      </c>
      <c r="D265" s="577"/>
      <c r="E265" s="578">
        <f>SUM(E266:E272)</f>
        <v>1674</v>
      </c>
      <c r="F265" s="579"/>
      <c r="G265" s="579"/>
      <c r="H265" s="579"/>
      <c r="I265" s="577" t="s">
        <v>3951</v>
      </c>
      <c r="J265" s="577"/>
      <c r="K265" s="643">
        <f>SUM(K266:K272)</f>
        <v>2403</v>
      </c>
      <c r="L265" s="577">
        <v>2</v>
      </c>
      <c r="M265" s="577">
        <v>3</v>
      </c>
      <c r="N265" s="577"/>
    </row>
    <row r="266" spans="1:14" hidden="1" x14ac:dyDescent="0.3">
      <c r="A266" s="598" t="s">
        <v>3727</v>
      </c>
      <c r="B266" s="598" t="s">
        <v>3936</v>
      </c>
      <c r="C266" s="598" t="s">
        <v>3951</v>
      </c>
      <c r="D266" s="598" t="s">
        <v>3951</v>
      </c>
      <c r="E266" s="599">
        <v>496</v>
      </c>
      <c r="F266" s="600"/>
      <c r="G266" s="601"/>
      <c r="H266" s="601"/>
      <c r="I266" s="600" t="s">
        <v>3951</v>
      </c>
      <c r="J266" s="600" t="s">
        <v>3951</v>
      </c>
      <c r="K266" s="642">
        <v>767</v>
      </c>
      <c r="L266" s="604"/>
      <c r="M266" s="604"/>
      <c r="N266" s="717" t="s">
        <v>3952</v>
      </c>
    </row>
    <row r="267" spans="1:14" ht="15.75" hidden="1" customHeight="1" x14ac:dyDescent="0.3">
      <c r="A267" s="598" t="s">
        <v>3727</v>
      </c>
      <c r="B267" s="598" t="s">
        <v>3936</v>
      </c>
      <c r="C267" s="598" t="s">
        <v>3951</v>
      </c>
      <c r="D267" s="598" t="s">
        <v>3953</v>
      </c>
      <c r="E267" s="599">
        <v>100</v>
      </c>
      <c r="F267" s="600"/>
      <c r="G267" s="605"/>
      <c r="H267" s="605"/>
      <c r="I267" s="600" t="s">
        <v>3951</v>
      </c>
      <c r="J267" s="600" t="s">
        <v>3954</v>
      </c>
      <c r="K267" s="642">
        <v>124</v>
      </c>
      <c r="L267" s="604"/>
      <c r="M267" s="604"/>
      <c r="N267" s="717"/>
    </row>
    <row r="268" spans="1:14" hidden="1" x14ac:dyDescent="0.3">
      <c r="A268" s="598" t="s">
        <v>3727</v>
      </c>
      <c r="B268" s="598" t="s">
        <v>3936</v>
      </c>
      <c r="C268" s="598" t="s">
        <v>3951</v>
      </c>
      <c r="D268" s="598" t="s">
        <v>3955</v>
      </c>
      <c r="E268" s="599">
        <v>106</v>
      </c>
      <c r="F268" s="600"/>
      <c r="G268" s="605"/>
      <c r="H268" s="605"/>
      <c r="I268" s="600" t="s">
        <v>3951</v>
      </c>
      <c r="J268" s="600" t="s">
        <v>3955</v>
      </c>
      <c r="K268" s="642">
        <v>210</v>
      </c>
      <c r="L268" s="610"/>
      <c r="M268" s="610"/>
      <c r="N268" s="717"/>
    </row>
    <row r="269" spans="1:14" ht="15.75" hidden="1" customHeight="1" x14ac:dyDescent="0.3">
      <c r="A269" s="598" t="s">
        <v>3727</v>
      </c>
      <c r="B269" s="598" t="s">
        <v>3936</v>
      </c>
      <c r="C269" s="598" t="s">
        <v>3951</v>
      </c>
      <c r="D269" s="598" t="s">
        <v>310</v>
      </c>
      <c r="E269" s="599">
        <v>313</v>
      </c>
      <c r="F269" s="600"/>
      <c r="G269" s="605"/>
      <c r="H269" s="605"/>
      <c r="I269" s="600" t="s">
        <v>3951</v>
      </c>
      <c r="J269" s="600" t="s">
        <v>310</v>
      </c>
      <c r="K269" s="642">
        <v>429</v>
      </c>
      <c r="L269" s="604"/>
      <c r="M269" s="604"/>
      <c r="N269" s="717"/>
    </row>
    <row r="270" spans="1:14" ht="16.5" hidden="1" customHeight="1" x14ac:dyDescent="0.3">
      <c r="A270" s="598" t="s">
        <v>3727</v>
      </c>
      <c r="B270" s="598" t="s">
        <v>3936</v>
      </c>
      <c r="C270" s="598" t="s">
        <v>3951</v>
      </c>
      <c r="D270" s="598" t="s">
        <v>3956</v>
      </c>
      <c r="E270" s="599">
        <v>239</v>
      </c>
      <c r="F270" s="600" t="s">
        <v>6</v>
      </c>
      <c r="G270" s="601"/>
      <c r="H270" s="601"/>
      <c r="I270" s="600" t="s">
        <v>3951</v>
      </c>
      <c r="J270" s="600" t="s">
        <v>3956</v>
      </c>
      <c r="K270" s="642">
        <v>319</v>
      </c>
      <c r="L270" s="604"/>
      <c r="M270" s="604"/>
      <c r="N270" s="717"/>
    </row>
    <row r="271" spans="1:14" hidden="1" x14ac:dyDescent="0.3">
      <c r="A271" s="598" t="s">
        <v>3727</v>
      </c>
      <c r="B271" s="598" t="s">
        <v>3936</v>
      </c>
      <c r="C271" s="598" t="s">
        <v>3951</v>
      </c>
      <c r="D271" s="598" t="s">
        <v>2241</v>
      </c>
      <c r="E271" s="599">
        <v>239</v>
      </c>
      <c r="F271" s="600"/>
      <c r="G271" s="605"/>
      <c r="H271" s="605"/>
      <c r="I271" s="600" t="s">
        <v>3951</v>
      </c>
      <c r="J271" s="600" t="s">
        <v>2241</v>
      </c>
      <c r="K271" s="642">
        <v>354</v>
      </c>
      <c r="L271" s="604"/>
      <c r="M271" s="604"/>
      <c r="N271" s="717"/>
    </row>
    <row r="272" spans="1:14" ht="16.5" hidden="1" customHeight="1" x14ac:dyDescent="0.3">
      <c r="A272" s="598" t="s">
        <v>3727</v>
      </c>
      <c r="B272" s="598" t="s">
        <v>3936</v>
      </c>
      <c r="C272" s="598" t="s">
        <v>3951</v>
      </c>
      <c r="D272" s="598" t="s">
        <v>3476</v>
      </c>
      <c r="E272" s="599">
        <v>181</v>
      </c>
      <c r="F272" s="600" t="s">
        <v>6</v>
      </c>
      <c r="G272" s="601"/>
      <c r="H272" s="601"/>
      <c r="I272" s="600" t="s">
        <v>3951</v>
      </c>
      <c r="J272" s="600" t="s">
        <v>3476</v>
      </c>
      <c r="K272" s="642">
        <v>200</v>
      </c>
      <c r="L272" s="604"/>
      <c r="M272" s="604"/>
      <c r="N272" s="717"/>
    </row>
    <row r="273" spans="1:14" hidden="1" x14ac:dyDescent="0.3">
      <c r="A273" s="577" t="s">
        <v>3727</v>
      </c>
      <c r="B273" s="577" t="s">
        <v>3936</v>
      </c>
      <c r="C273" s="577" t="s">
        <v>3957</v>
      </c>
      <c r="D273" s="577"/>
      <c r="E273" s="578">
        <f>SUM(E274:E276)</f>
        <v>933</v>
      </c>
      <c r="F273" s="579"/>
      <c r="G273" s="579"/>
      <c r="H273" s="579"/>
      <c r="I273" s="509" t="s">
        <v>3957</v>
      </c>
      <c r="J273" s="580"/>
      <c r="K273" s="578">
        <f>SUM(K274:K276)</f>
        <v>1600</v>
      </c>
      <c r="L273" s="108">
        <v>2</v>
      </c>
      <c r="M273" s="108">
        <v>2</v>
      </c>
      <c r="N273" s="508"/>
    </row>
    <row r="274" spans="1:14" hidden="1" x14ac:dyDescent="0.3">
      <c r="A274" s="598" t="s">
        <v>3727</v>
      </c>
      <c r="B274" s="598" t="s">
        <v>3936</v>
      </c>
      <c r="C274" s="598" t="s">
        <v>3957</v>
      </c>
      <c r="D274" s="598" t="s">
        <v>3957</v>
      </c>
      <c r="E274" s="599">
        <v>349</v>
      </c>
      <c r="F274" s="600"/>
      <c r="G274" s="601"/>
      <c r="H274" s="601"/>
      <c r="I274" s="600" t="s">
        <v>3957</v>
      </c>
      <c r="J274" s="600" t="s">
        <v>3957</v>
      </c>
      <c r="K274" s="642">
        <v>500</v>
      </c>
      <c r="L274" s="604"/>
      <c r="M274" s="604"/>
      <c r="N274" s="718" t="s">
        <v>3740</v>
      </c>
    </row>
    <row r="275" spans="1:14" hidden="1" x14ac:dyDescent="0.3">
      <c r="A275" s="598" t="s">
        <v>3727</v>
      </c>
      <c r="B275" s="598" t="s">
        <v>3936</v>
      </c>
      <c r="C275" s="598" t="s">
        <v>3957</v>
      </c>
      <c r="D275" s="598" t="s">
        <v>3958</v>
      </c>
      <c r="E275" s="599">
        <v>340</v>
      </c>
      <c r="F275" s="600"/>
      <c r="G275" s="605"/>
      <c r="H275" s="605"/>
      <c r="I275" s="600" t="s">
        <v>3957</v>
      </c>
      <c r="J275" s="600" t="s">
        <v>3958</v>
      </c>
      <c r="K275" s="642">
        <v>680</v>
      </c>
      <c r="L275" s="604"/>
      <c r="M275" s="604"/>
      <c r="N275" s="718"/>
    </row>
    <row r="276" spans="1:14" hidden="1" x14ac:dyDescent="0.3">
      <c r="A276" s="598" t="s">
        <v>3727</v>
      </c>
      <c r="B276" s="598" t="s">
        <v>3936</v>
      </c>
      <c r="C276" s="598" t="s">
        <v>3957</v>
      </c>
      <c r="D276" s="598" t="s">
        <v>3959</v>
      </c>
      <c r="E276" s="599">
        <v>244</v>
      </c>
      <c r="F276" s="600"/>
      <c r="G276" s="605"/>
      <c r="H276" s="605"/>
      <c r="I276" s="600" t="s">
        <v>3957</v>
      </c>
      <c r="J276" s="600" t="s">
        <v>3959</v>
      </c>
      <c r="K276" s="642">
        <v>420</v>
      </c>
      <c r="L276" s="604"/>
      <c r="M276" s="604"/>
      <c r="N276" s="718"/>
    </row>
    <row r="277" spans="1:14" hidden="1" x14ac:dyDescent="0.3">
      <c r="A277" s="577" t="s">
        <v>3727</v>
      </c>
      <c r="B277" s="577" t="s">
        <v>3936</v>
      </c>
      <c r="C277" s="577" t="s">
        <v>269</v>
      </c>
      <c r="D277" s="577"/>
      <c r="E277" s="578">
        <v>764</v>
      </c>
      <c r="F277" s="579"/>
      <c r="G277" s="579"/>
      <c r="H277" s="579"/>
      <c r="I277" s="509" t="s">
        <v>269</v>
      </c>
      <c r="J277" s="580"/>
      <c r="K277" s="578">
        <f>SUM(K278:K282)</f>
        <v>758</v>
      </c>
      <c r="L277" s="108">
        <v>1</v>
      </c>
      <c r="M277" s="108">
        <v>1</v>
      </c>
      <c r="N277" s="508"/>
    </row>
    <row r="278" spans="1:14" hidden="1" x14ac:dyDescent="0.3">
      <c r="A278" s="581" t="s">
        <v>3727</v>
      </c>
      <c r="B278" s="582" t="s">
        <v>3936</v>
      </c>
      <c r="C278" s="581" t="s">
        <v>269</v>
      </c>
      <c r="D278" s="581" t="s">
        <v>269</v>
      </c>
      <c r="E278" s="584">
        <v>750</v>
      </c>
      <c r="F278" s="585"/>
      <c r="G278" s="586"/>
      <c r="H278" s="586"/>
      <c r="I278" s="590" t="s">
        <v>269</v>
      </c>
      <c r="J278" s="590" t="s">
        <v>269</v>
      </c>
      <c r="K278" s="639">
        <v>694</v>
      </c>
      <c r="L278" s="101"/>
      <c r="M278" s="101"/>
      <c r="N278" s="524"/>
    </row>
    <row r="279" spans="1:14" hidden="1" x14ac:dyDescent="0.3">
      <c r="A279" s="581" t="s">
        <v>3727</v>
      </c>
      <c r="B279" s="582" t="s">
        <v>3936</v>
      </c>
      <c r="C279" s="581" t="s">
        <v>269</v>
      </c>
      <c r="D279" s="581" t="s">
        <v>3960</v>
      </c>
      <c r="E279" s="584" t="s">
        <v>137</v>
      </c>
      <c r="F279" s="585" t="s">
        <v>6</v>
      </c>
      <c r="G279" s="586"/>
      <c r="H279" s="586"/>
      <c r="I279" s="590" t="s">
        <v>269</v>
      </c>
      <c r="J279" s="590" t="s">
        <v>3961</v>
      </c>
      <c r="K279" s="639">
        <v>8</v>
      </c>
      <c r="L279" s="101"/>
      <c r="M279" s="101"/>
      <c r="N279" s="524"/>
    </row>
    <row r="280" spans="1:14" hidden="1" x14ac:dyDescent="0.3">
      <c r="A280" s="581" t="s">
        <v>3727</v>
      </c>
      <c r="B280" s="582" t="s">
        <v>3936</v>
      </c>
      <c r="C280" s="581" t="s">
        <v>269</v>
      </c>
      <c r="D280" s="581" t="s">
        <v>3962</v>
      </c>
      <c r="E280" s="584" t="s">
        <v>137</v>
      </c>
      <c r="F280" s="585" t="s">
        <v>6</v>
      </c>
      <c r="G280" s="586"/>
      <c r="H280" s="586"/>
      <c r="I280" s="590" t="s">
        <v>269</v>
      </c>
      <c r="J280" s="590" t="s">
        <v>3962</v>
      </c>
      <c r="K280" s="639">
        <v>39</v>
      </c>
      <c r="L280" s="101"/>
      <c r="M280" s="101"/>
      <c r="N280" s="524"/>
    </row>
    <row r="281" spans="1:14" hidden="1" x14ac:dyDescent="0.3">
      <c r="A281" s="581" t="s">
        <v>3727</v>
      </c>
      <c r="B281" s="582" t="s">
        <v>3936</v>
      </c>
      <c r="C281" s="581" t="s">
        <v>269</v>
      </c>
      <c r="D281" s="581" t="s">
        <v>3963</v>
      </c>
      <c r="E281" s="584" t="s">
        <v>137</v>
      </c>
      <c r="F281" s="585" t="s">
        <v>6</v>
      </c>
      <c r="G281" s="586"/>
      <c r="H281" s="586"/>
      <c r="I281" s="590" t="s">
        <v>269</v>
      </c>
      <c r="J281" s="590" t="s">
        <v>3963</v>
      </c>
      <c r="K281" s="639">
        <v>8</v>
      </c>
      <c r="L281" s="101"/>
      <c r="M281" s="101"/>
      <c r="N281" s="524"/>
    </row>
    <row r="282" spans="1:14" hidden="1" x14ac:dyDescent="0.3">
      <c r="A282" s="581" t="s">
        <v>3727</v>
      </c>
      <c r="B282" s="582" t="s">
        <v>3936</v>
      </c>
      <c r="C282" s="581" t="s">
        <v>269</v>
      </c>
      <c r="D282" s="581" t="s">
        <v>3964</v>
      </c>
      <c r="E282" s="584" t="s">
        <v>137</v>
      </c>
      <c r="F282" s="585" t="s">
        <v>6</v>
      </c>
      <c r="G282" s="586"/>
      <c r="H282" s="586"/>
      <c r="I282" s="590" t="s">
        <v>269</v>
      </c>
      <c r="J282" s="590" t="s">
        <v>3965</v>
      </c>
      <c r="K282" s="639">
        <v>9</v>
      </c>
      <c r="L282" s="101"/>
      <c r="M282" s="101"/>
      <c r="N282" s="524"/>
    </row>
    <row r="283" spans="1:14" hidden="1" x14ac:dyDescent="0.3">
      <c r="A283" s="577" t="s">
        <v>3727</v>
      </c>
      <c r="B283" s="577" t="s">
        <v>3936</v>
      </c>
      <c r="C283" s="577" t="s">
        <v>3966</v>
      </c>
      <c r="D283" s="577"/>
      <c r="E283" s="578">
        <f>SUM(E284:E286)</f>
        <v>1470</v>
      </c>
      <c r="F283" s="579"/>
      <c r="G283" s="579"/>
      <c r="H283" s="579"/>
      <c r="I283" s="509" t="s">
        <v>3966</v>
      </c>
      <c r="J283" s="580"/>
      <c r="K283" s="578">
        <f>SUM(K284:K286)</f>
        <v>1788</v>
      </c>
      <c r="L283" s="108">
        <v>1</v>
      </c>
      <c r="M283" s="108">
        <v>1</v>
      </c>
      <c r="N283" s="508"/>
    </row>
    <row r="284" spans="1:14" hidden="1" x14ac:dyDescent="0.3">
      <c r="A284" s="581" t="s">
        <v>3727</v>
      </c>
      <c r="B284" s="582" t="s">
        <v>3936</v>
      </c>
      <c r="C284" s="581" t="s">
        <v>3966</v>
      </c>
      <c r="D284" s="581" t="s">
        <v>3966</v>
      </c>
      <c r="E284" s="584">
        <v>1251</v>
      </c>
      <c r="F284" s="585"/>
      <c r="G284" s="586"/>
      <c r="H284" s="586"/>
      <c r="I284" s="590" t="s">
        <v>3966</v>
      </c>
      <c r="J284" s="590" t="s">
        <v>3966</v>
      </c>
      <c r="K284" s="639">
        <v>1497</v>
      </c>
      <c r="L284" s="101"/>
      <c r="M284" s="101"/>
      <c r="N284" s="524"/>
    </row>
    <row r="285" spans="1:14" hidden="1" x14ac:dyDescent="0.3">
      <c r="A285" s="581" t="s">
        <v>3727</v>
      </c>
      <c r="B285" s="582" t="s">
        <v>3936</v>
      </c>
      <c r="C285" s="581" t="s">
        <v>3966</v>
      </c>
      <c r="D285" s="581" t="s">
        <v>3967</v>
      </c>
      <c r="E285" s="584">
        <v>29</v>
      </c>
      <c r="F285" s="585"/>
      <c r="G285" s="586"/>
      <c r="H285" s="586"/>
      <c r="I285" s="590" t="s">
        <v>3966</v>
      </c>
      <c r="J285" s="590" t="s">
        <v>3967</v>
      </c>
      <c r="K285" s="639">
        <v>40</v>
      </c>
      <c r="L285" s="101"/>
      <c r="M285" s="101"/>
      <c r="N285" s="524"/>
    </row>
    <row r="286" spans="1:14" hidden="1" x14ac:dyDescent="0.3">
      <c r="A286" s="581" t="s">
        <v>3727</v>
      </c>
      <c r="B286" s="582" t="s">
        <v>3936</v>
      </c>
      <c r="C286" s="581" t="s">
        <v>3966</v>
      </c>
      <c r="D286" s="581" t="s">
        <v>3968</v>
      </c>
      <c r="E286" s="584">
        <v>190</v>
      </c>
      <c r="F286" s="585"/>
      <c r="G286" s="586"/>
      <c r="H286" s="586"/>
      <c r="I286" s="590" t="s">
        <v>3966</v>
      </c>
      <c r="J286" s="590" t="s">
        <v>3968</v>
      </c>
      <c r="K286" s="639">
        <v>251</v>
      </c>
      <c r="L286" s="101"/>
      <c r="M286" s="101"/>
      <c r="N286" s="524"/>
    </row>
    <row r="287" spans="1:14" x14ac:dyDescent="0.3">
      <c r="A287" s="577" t="s">
        <v>3727</v>
      </c>
      <c r="B287" s="577" t="s">
        <v>3936</v>
      </c>
      <c r="C287" s="509" t="s">
        <v>3969</v>
      </c>
      <c r="D287" s="577"/>
      <c r="E287" s="578">
        <f>SUM(E288:E295)</f>
        <v>3964</v>
      </c>
      <c r="F287" s="579"/>
      <c r="G287" s="579"/>
      <c r="H287" s="579"/>
      <c r="I287" s="509" t="s">
        <v>3969</v>
      </c>
      <c r="J287" s="580"/>
      <c r="K287" s="578">
        <f>SUM(K288:K295)</f>
        <v>5314</v>
      </c>
      <c r="L287" s="108">
        <v>3</v>
      </c>
      <c r="M287" s="108">
        <v>3</v>
      </c>
      <c r="N287" s="508"/>
    </row>
    <row r="288" spans="1:14" hidden="1" x14ac:dyDescent="0.3">
      <c r="A288" s="581" t="s">
        <v>3727</v>
      </c>
      <c r="B288" s="582" t="s">
        <v>3936</v>
      </c>
      <c r="C288" s="581" t="s">
        <v>3970</v>
      </c>
      <c r="D288" s="581" t="s">
        <v>3970</v>
      </c>
      <c r="E288" s="584">
        <v>899</v>
      </c>
      <c r="F288" s="585"/>
      <c r="G288" s="586"/>
      <c r="H288" s="586"/>
      <c r="I288" s="523" t="s">
        <v>3970</v>
      </c>
      <c r="J288" s="523" t="s">
        <v>3970</v>
      </c>
      <c r="K288" s="639">
        <v>1150</v>
      </c>
      <c r="L288" s="101"/>
      <c r="M288" s="101"/>
      <c r="N288" s="524"/>
    </row>
    <row r="289" spans="1:14" hidden="1" x14ac:dyDescent="0.3">
      <c r="A289" s="581" t="s">
        <v>3727</v>
      </c>
      <c r="B289" s="582" t="s">
        <v>3936</v>
      </c>
      <c r="C289" s="581" t="s">
        <v>3970</v>
      </c>
      <c r="D289" s="581" t="s">
        <v>3971</v>
      </c>
      <c r="E289" s="584">
        <v>432</v>
      </c>
      <c r="F289" s="585"/>
      <c r="G289" s="586"/>
      <c r="H289" s="586"/>
      <c r="I289" s="523" t="s">
        <v>3970</v>
      </c>
      <c r="J289" s="517" t="s">
        <v>3971</v>
      </c>
      <c r="K289" s="639">
        <v>540</v>
      </c>
      <c r="L289" s="101"/>
      <c r="M289" s="101"/>
      <c r="N289" s="524"/>
    </row>
    <row r="290" spans="1:14" hidden="1" x14ac:dyDescent="0.3">
      <c r="A290" s="581" t="s">
        <v>3727</v>
      </c>
      <c r="B290" s="582" t="s">
        <v>3936</v>
      </c>
      <c r="C290" s="581" t="s">
        <v>3970</v>
      </c>
      <c r="D290" s="581" t="s">
        <v>3972</v>
      </c>
      <c r="E290" s="584">
        <v>75</v>
      </c>
      <c r="F290" s="585"/>
      <c r="G290" s="586"/>
      <c r="H290" s="586"/>
      <c r="I290" s="523" t="s">
        <v>3970</v>
      </c>
      <c r="J290" s="517" t="s">
        <v>3972</v>
      </c>
      <c r="K290" s="639">
        <v>130</v>
      </c>
      <c r="L290" s="101"/>
      <c r="M290" s="101"/>
      <c r="N290" s="524"/>
    </row>
    <row r="291" spans="1:14" hidden="1" x14ac:dyDescent="0.3">
      <c r="A291" s="581" t="s">
        <v>3727</v>
      </c>
      <c r="B291" s="582" t="s">
        <v>3936</v>
      </c>
      <c r="C291" s="581" t="s">
        <v>3970</v>
      </c>
      <c r="D291" s="581" t="s">
        <v>3973</v>
      </c>
      <c r="E291" s="584">
        <v>452</v>
      </c>
      <c r="F291" s="585"/>
      <c r="G291" s="586"/>
      <c r="H291" s="586"/>
      <c r="I291" s="523" t="s">
        <v>3970</v>
      </c>
      <c r="J291" s="517" t="s">
        <v>3973</v>
      </c>
      <c r="K291" s="639">
        <v>590</v>
      </c>
      <c r="L291" s="101"/>
      <c r="M291" s="101"/>
      <c r="N291" s="524"/>
    </row>
    <row r="292" spans="1:14" hidden="1" x14ac:dyDescent="0.3">
      <c r="A292" s="581" t="s">
        <v>3727</v>
      </c>
      <c r="B292" s="582" t="s">
        <v>3936</v>
      </c>
      <c r="C292" s="581" t="s">
        <v>3970</v>
      </c>
      <c r="D292" s="581" t="s">
        <v>3422</v>
      </c>
      <c r="E292" s="584">
        <v>592</v>
      </c>
      <c r="F292" s="585"/>
      <c r="G292" s="586"/>
      <c r="H292" s="586"/>
      <c r="I292" s="523" t="s">
        <v>3970</v>
      </c>
      <c r="J292" s="517" t="s">
        <v>3422</v>
      </c>
      <c r="K292" s="639">
        <v>886</v>
      </c>
      <c r="L292" s="101"/>
      <c r="M292" s="101"/>
      <c r="N292" s="524"/>
    </row>
    <row r="293" spans="1:14" hidden="1" x14ac:dyDescent="0.3">
      <c r="A293" s="581" t="s">
        <v>3727</v>
      </c>
      <c r="B293" s="582" t="s">
        <v>3936</v>
      </c>
      <c r="C293" s="581" t="s">
        <v>3974</v>
      </c>
      <c r="D293" s="581" t="s">
        <v>3975</v>
      </c>
      <c r="E293" s="584">
        <v>422</v>
      </c>
      <c r="F293" s="585"/>
      <c r="G293" s="586"/>
      <c r="H293" s="586"/>
      <c r="I293" s="523" t="s">
        <v>3974</v>
      </c>
      <c r="J293" s="517" t="s">
        <v>3975</v>
      </c>
      <c r="K293" s="639">
        <v>450</v>
      </c>
      <c r="L293" s="633"/>
      <c r="M293" s="633"/>
      <c r="N293" s="524"/>
    </row>
    <row r="294" spans="1:14" hidden="1" x14ac:dyDescent="0.3">
      <c r="A294" s="581" t="s">
        <v>3727</v>
      </c>
      <c r="B294" s="582" t="s">
        <v>3936</v>
      </c>
      <c r="C294" s="581" t="s">
        <v>3974</v>
      </c>
      <c r="D294" s="581" t="s">
        <v>3879</v>
      </c>
      <c r="E294" s="584">
        <v>304</v>
      </c>
      <c r="F294" s="585"/>
      <c r="G294" s="586"/>
      <c r="H294" s="586"/>
      <c r="I294" s="523" t="s">
        <v>3974</v>
      </c>
      <c r="J294" s="517" t="s">
        <v>3879</v>
      </c>
      <c r="K294" s="639">
        <v>432</v>
      </c>
      <c r="L294" s="633"/>
      <c r="M294" s="633"/>
      <c r="N294" s="524"/>
    </row>
    <row r="295" spans="1:14" hidden="1" x14ac:dyDescent="0.3">
      <c r="A295" s="581" t="s">
        <v>3727</v>
      </c>
      <c r="B295" s="582" t="s">
        <v>3936</v>
      </c>
      <c r="C295" s="581" t="s">
        <v>3974</v>
      </c>
      <c r="D295" s="581" t="s">
        <v>3976</v>
      </c>
      <c r="E295" s="584">
        <v>788</v>
      </c>
      <c r="F295" s="585"/>
      <c r="G295" s="586"/>
      <c r="H295" s="586"/>
      <c r="I295" s="523" t="s">
        <v>3974</v>
      </c>
      <c r="J295" s="517" t="s">
        <v>3976</v>
      </c>
      <c r="K295" s="639">
        <v>1136</v>
      </c>
      <c r="L295" s="596"/>
      <c r="M295" s="596"/>
      <c r="N295" s="524"/>
    </row>
    <row r="296" spans="1:14" hidden="1" x14ac:dyDescent="0.3">
      <c r="A296" s="577" t="s">
        <v>3727</v>
      </c>
      <c r="B296" s="577" t="s">
        <v>3936</v>
      </c>
      <c r="C296" s="577" t="s">
        <v>3977</v>
      </c>
      <c r="D296" s="577"/>
      <c r="E296" s="578">
        <f>SUM(E297:E298)</f>
        <v>1221</v>
      </c>
      <c r="F296" s="579"/>
      <c r="G296" s="579"/>
      <c r="H296" s="579"/>
      <c r="I296" s="509" t="s">
        <v>3977</v>
      </c>
      <c r="J296" s="580"/>
      <c r="K296" s="578">
        <f>SUM(K297:K298)</f>
        <v>1640</v>
      </c>
      <c r="L296" s="108">
        <v>1</v>
      </c>
      <c r="M296" s="108">
        <v>2</v>
      </c>
      <c r="N296" s="508"/>
    </row>
    <row r="297" spans="1:14" hidden="1" x14ac:dyDescent="0.3">
      <c r="A297" s="598" t="s">
        <v>3727</v>
      </c>
      <c r="B297" s="598" t="s">
        <v>3936</v>
      </c>
      <c r="C297" s="598" t="s">
        <v>3977</v>
      </c>
      <c r="D297" s="598" t="s">
        <v>3977</v>
      </c>
      <c r="E297" s="599">
        <v>763</v>
      </c>
      <c r="F297" s="600"/>
      <c r="G297" s="605"/>
      <c r="H297" s="605"/>
      <c r="I297" s="600" t="s">
        <v>3977</v>
      </c>
      <c r="J297" s="623" t="s">
        <v>3977</v>
      </c>
      <c r="K297" s="642">
        <v>1060</v>
      </c>
      <c r="L297" s="604"/>
      <c r="M297" s="604"/>
      <c r="N297" s="719" t="s">
        <v>3740</v>
      </c>
    </row>
    <row r="298" spans="1:14" ht="16.5" hidden="1" customHeight="1" x14ac:dyDescent="0.3">
      <c r="A298" s="598" t="s">
        <v>3727</v>
      </c>
      <c r="B298" s="598" t="s">
        <v>3936</v>
      </c>
      <c r="C298" s="598" t="s">
        <v>3977</v>
      </c>
      <c r="D298" s="598" t="s">
        <v>3978</v>
      </c>
      <c r="E298" s="599">
        <v>458</v>
      </c>
      <c r="F298" s="600"/>
      <c r="G298" s="605"/>
      <c r="H298" s="605"/>
      <c r="I298" s="600" t="s">
        <v>3977</v>
      </c>
      <c r="J298" s="602" t="s">
        <v>3978</v>
      </c>
      <c r="K298" s="642">
        <v>580</v>
      </c>
      <c r="L298" s="604"/>
      <c r="M298" s="604"/>
      <c r="N298" s="719"/>
    </row>
    <row r="299" spans="1:14" hidden="1" x14ac:dyDescent="0.3">
      <c r="A299" s="577" t="s">
        <v>3727</v>
      </c>
      <c r="B299" s="577" t="s">
        <v>3936</v>
      </c>
      <c r="C299" s="577" t="s">
        <v>3979</v>
      </c>
      <c r="D299" s="577"/>
      <c r="E299" s="578">
        <f>E300</f>
        <v>2569</v>
      </c>
      <c r="F299" s="579"/>
      <c r="G299" s="579"/>
      <c r="H299" s="579"/>
      <c r="I299" s="509" t="s">
        <v>3979</v>
      </c>
      <c r="J299" s="580"/>
      <c r="K299" s="578">
        <f>K300</f>
        <v>3019</v>
      </c>
      <c r="L299" s="108">
        <v>2</v>
      </c>
      <c r="M299" s="108">
        <v>3</v>
      </c>
      <c r="N299" s="508"/>
    </row>
    <row r="300" spans="1:14" hidden="1" x14ac:dyDescent="0.3">
      <c r="A300" s="598" t="s">
        <v>3727</v>
      </c>
      <c r="B300" s="598" t="s">
        <v>3936</v>
      </c>
      <c r="C300" s="598" t="s">
        <v>3979</v>
      </c>
      <c r="D300" s="598" t="s">
        <v>3979</v>
      </c>
      <c r="E300" s="599">
        <v>2569</v>
      </c>
      <c r="F300" s="600"/>
      <c r="G300" s="605"/>
      <c r="H300" s="605"/>
      <c r="I300" s="600" t="s">
        <v>3979</v>
      </c>
      <c r="J300" s="623" t="s">
        <v>3979</v>
      </c>
      <c r="K300" s="642">
        <v>3019</v>
      </c>
      <c r="L300" s="604"/>
      <c r="M300" s="604"/>
      <c r="N300" s="624" t="s">
        <v>3740</v>
      </c>
    </row>
    <row r="301" spans="1:14" x14ac:dyDescent="0.3">
      <c r="A301" s="577" t="s">
        <v>3727</v>
      </c>
      <c r="B301" s="577" t="s">
        <v>3936</v>
      </c>
      <c r="C301" s="577" t="s">
        <v>3980</v>
      </c>
      <c r="D301" s="577"/>
      <c r="E301" s="578">
        <v>2922</v>
      </c>
      <c r="F301" s="579"/>
      <c r="G301" s="579"/>
      <c r="H301" s="579"/>
      <c r="I301" s="509" t="s">
        <v>3980</v>
      </c>
      <c r="J301" s="580"/>
      <c r="K301" s="578">
        <f>SUM(K302:K311)</f>
        <v>4571</v>
      </c>
      <c r="L301" s="108">
        <v>2</v>
      </c>
      <c r="M301" s="108">
        <v>2</v>
      </c>
      <c r="N301" s="508"/>
    </row>
    <row r="302" spans="1:14" hidden="1" x14ac:dyDescent="0.3">
      <c r="A302" s="581" t="s">
        <v>3727</v>
      </c>
      <c r="B302" s="582" t="s">
        <v>3936</v>
      </c>
      <c r="C302" s="581" t="s">
        <v>3980</v>
      </c>
      <c r="D302" s="581" t="s">
        <v>3980</v>
      </c>
      <c r="E302" s="584">
        <v>1188</v>
      </c>
      <c r="F302" s="585"/>
      <c r="G302" s="586"/>
      <c r="H302" s="586"/>
      <c r="I302" s="590" t="s">
        <v>3980</v>
      </c>
      <c r="J302" s="590" t="s">
        <v>3980</v>
      </c>
      <c r="K302" s="639">
        <v>1837</v>
      </c>
      <c r="L302" s="101"/>
      <c r="M302" s="101"/>
      <c r="N302" s="524"/>
    </row>
    <row r="303" spans="1:14" hidden="1" x14ac:dyDescent="0.3">
      <c r="A303" s="581" t="s">
        <v>3727</v>
      </c>
      <c r="B303" s="582" t="s">
        <v>3936</v>
      </c>
      <c r="C303" s="581" t="s">
        <v>3980</v>
      </c>
      <c r="D303" s="581" t="s">
        <v>3981</v>
      </c>
      <c r="E303" s="584">
        <v>0</v>
      </c>
      <c r="F303" s="585" t="s">
        <v>6</v>
      </c>
      <c r="G303" s="586"/>
      <c r="H303" s="586"/>
      <c r="I303" s="590" t="s">
        <v>3980</v>
      </c>
      <c r="J303" s="590" t="s">
        <v>3981</v>
      </c>
      <c r="K303" s="639">
        <v>10</v>
      </c>
      <c r="L303" s="101"/>
      <c r="M303" s="101"/>
      <c r="N303" s="524"/>
    </row>
    <row r="304" spans="1:14" hidden="1" x14ac:dyDescent="0.3">
      <c r="A304" s="581" t="s">
        <v>3727</v>
      </c>
      <c r="B304" s="582" t="s">
        <v>3936</v>
      </c>
      <c r="C304" s="581" t="s">
        <v>3980</v>
      </c>
      <c r="D304" s="581" t="s">
        <v>3982</v>
      </c>
      <c r="E304" s="584" t="s">
        <v>137</v>
      </c>
      <c r="F304" s="585" t="s">
        <v>6</v>
      </c>
      <c r="G304" s="586"/>
      <c r="H304" s="586"/>
      <c r="I304" s="590" t="s">
        <v>3980</v>
      </c>
      <c r="J304" s="590" t="s">
        <v>3982</v>
      </c>
      <c r="K304" s="639">
        <v>12</v>
      </c>
      <c r="L304" s="101"/>
      <c r="M304" s="101"/>
      <c r="N304" s="524"/>
    </row>
    <row r="305" spans="1:14" hidden="1" x14ac:dyDescent="0.3">
      <c r="A305" s="581" t="s">
        <v>3727</v>
      </c>
      <c r="B305" s="582" t="s">
        <v>3936</v>
      </c>
      <c r="C305" s="581" t="s">
        <v>3980</v>
      </c>
      <c r="D305" s="581" t="s">
        <v>3983</v>
      </c>
      <c r="E305" s="584">
        <v>0</v>
      </c>
      <c r="F305" s="585" t="s">
        <v>6</v>
      </c>
      <c r="G305" s="586"/>
      <c r="H305" s="586"/>
      <c r="I305" s="590" t="s">
        <v>3980</v>
      </c>
      <c r="J305" s="590" t="s">
        <v>3983</v>
      </c>
      <c r="K305" s="639">
        <v>15</v>
      </c>
      <c r="L305" s="101"/>
      <c r="M305" s="101"/>
      <c r="N305" s="524"/>
    </row>
    <row r="306" spans="1:14" hidden="1" x14ac:dyDescent="0.3">
      <c r="A306" s="581" t="s">
        <v>3727</v>
      </c>
      <c r="B306" s="582" t="s">
        <v>3936</v>
      </c>
      <c r="C306" s="581" t="s">
        <v>3980</v>
      </c>
      <c r="D306" s="581" t="s">
        <v>3984</v>
      </c>
      <c r="E306" s="584">
        <v>941</v>
      </c>
      <c r="F306" s="585"/>
      <c r="G306" s="586"/>
      <c r="H306" s="586"/>
      <c r="I306" s="590" t="s">
        <v>3980</v>
      </c>
      <c r="J306" s="590" t="s">
        <v>3984</v>
      </c>
      <c r="K306" s="639">
        <v>1355</v>
      </c>
      <c r="L306" s="101"/>
      <c r="M306" s="101"/>
      <c r="N306" s="612" t="s">
        <v>3985</v>
      </c>
    </row>
    <row r="307" spans="1:14" hidden="1" x14ac:dyDescent="0.3">
      <c r="A307" s="581" t="s">
        <v>3727</v>
      </c>
      <c r="B307" s="582" t="s">
        <v>3936</v>
      </c>
      <c r="C307" s="581" t="s">
        <v>3980</v>
      </c>
      <c r="D307" s="581" t="s">
        <v>3986</v>
      </c>
      <c r="E307" s="584">
        <v>146</v>
      </c>
      <c r="F307" s="585"/>
      <c r="G307" s="586"/>
      <c r="H307" s="586"/>
      <c r="I307" s="590" t="s">
        <v>3980</v>
      </c>
      <c r="J307" s="590" t="s">
        <v>3986</v>
      </c>
      <c r="K307" s="639">
        <v>244</v>
      </c>
      <c r="L307" s="101"/>
      <c r="M307" s="101"/>
      <c r="N307" s="524"/>
    </row>
    <row r="308" spans="1:14" hidden="1" x14ac:dyDescent="0.3">
      <c r="A308" s="581" t="s">
        <v>3727</v>
      </c>
      <c r="B308" s="582" t="s">
        <v>3936</v>
      </c>
      <c r="C308" s="581" t="s">
        <v>3980</v>
      </c>
      <c r="D308" s="581" t="s">
        <v>3987</v>
      </c>
      <c r="E308" s="584">
        <v>190</v>
      </c>
      <c r="F308" s="585"/>
      <c r="G308" s="586"/>
      <c r="H308" s="586"/>
      <c r="I308" s="590" t="s">
        <v>3980</v>
      </c>
      <c r="J308" s="590" t="s">
        <v>3987</v>
      </c>
      <c r="K308" s="639">
        <v>328</v>
      </c>
      <c r="L308" s="101"/>
      <c r="M308" s="101"/>
      <c r="N308" s="524"/>
    </row>
    <row r="309" spans="1:14" hidden="1" x14ac:dyDescent="0.3">
      <c r="A309" s="581" t="s">
        <v>3727</v>
      </c>
      <c r="B309" s="582" t="s">
        <v>3936</v>
      </c>
      <c r="C309" s="581" t="s">
        <v>3980</v>
      </c>
      <c r="D309" s="581" t="s">
        <v>3988</v>
      </c>
      <c r="E309" s="584">
        <v>276</v>
      </c>
      <c r="F309" s="585"/>
      <c r="G309" s="586"/>
      <c r="H309" s="586"/>
      <c r="I309" s="590" t="s">
        <v>3980</v>
      </c>
      <c r="J309" s="590" t="s">
        <v>3988</v>
      </c>
      <c r="K309" s="639">
        <v>462</v>
      </c>
      <c r="L309" s="101"/>
      <c r="M309" s="101"/>
      <c r="N309" s="524"/>
    </row>
    <row r="310" spans="1:14" hidden="1" x14ac:dyDescent="0.3">
      <c r="A310" s="581" t="s">
        <v>3727</v>
      </c>
      <c r="B310" s="582" t="s">
        <v>3936</v>
      </c>
      <c r="C310" s="581" t="s">
        <v>3980</v>
      </c>
      <c r="D310" s="581" t="s">
        <v>1987</v>
      </c>
      <c r="E310" s="584">
        <v>179</v>
      </c>
      <c r="F310" s="585"/>
      <c r="G310" s="586"/>
      <c r="H310" s="586"/>
      <c r="I310" s="590" t="s">
        <v>3980</v>
      </c>
      <c r="J310" s="590" t="s">
        <v>1987</v>
      </c>
      <c r="K310" s="639">
        <v>308</v>
      </c>
      <c r="L310" s="101"/>
      <c r="M310" s="101"/>
      <c r="N310" s="524"/>
    </row>
    <row r="311" spans="1:14" hidden="1" x14ac:dyDescent="0.3">
      <c r="A311" s="581" t="s">
        <v>3727</v>
      </c>
      <c r="B311" s="582" t="s">
        <v>3936</v>
      </c>
      <c r="C311" s="581" t="s">
        <v>3980</v>
      </c>
      <c r="D311" s="581"/>
      <c r="E311" s="584"/>
      <c r="F311" s="590"/>
      <c r="G311" s="591"/>
      <c r="H311" s="591"/>
      <c r="I311" s="590" t="s">
        <v>3980</v>
      </c>
      <c r="J311" s="644" t="s">
        <v>3989</v>
      </c>
      <c r="K311" s="645"/>
      <c r="L311" s="101"/>
      <c r="M311" s="101"/>
      <c r="N311" s="524"/>
    </row>
    <row r="312" spans="1:14" hidden="1" x14ac:dyDescent="0.3">
      <c r="A312" s="577" t="s">
        <v>3727</v>
      </c>
      <c r="B312" s="577" t="s">
        <v>3936</v>
      </c>
      <c r="C312" s="577" t="s">
        <v>3990</v>
      </c>
      <c r="D312" s="577"/>
      <c r="E312" s="578">
        <v>799</v>
      </c>
      <c r="F312" s="579"/>
      <c r="G312" s="579"/>
      <c r="H312" s="579"/>
      <c r="I312" s="509" t="s">
        <v>3990</v>
      </c>
      <c r="J312" s="580"/>
      <c r="K312" s="578">
        <f>SUM(K313:K334)</f>
        <v>899</v>
      </c>
      <c r="L312" s="108">
        <v>1</v>
      </c>
      <c r="M312" s="108">
        <v>1</v>
      </c>
      <c r="N312" s="508"/>
    </row>
    <row r="313" spans="1:14" hidden="1" x14ac:dyDescent="0.3">
      <c r="A313" s="581" t="s">
        <v>3727</v>
      </c>
      <c r="B313" s="582" t="s">
        <v>3936</v>
      </c>
      <c r="C313" s="581" t="s">
        <v>3990</v>
      </c>
      <c r="D313" s="581" t="s">
        <v>3990</v>
      </c>
      <c r="E313" s="584">
        <v>210</v>
      </c>
      <c r="F313" s="585"/>
      <c r="G313" s="586"/>
      <c r="H313" s="586"/>
      <c r="I313" s="590" t="s">
        <v>3990</v>
      </c>
      <c r="J313" s="590" t="s">
        <v>3990</v>
      </c>
      <c r="K313" s="639">
        <v>227</v>
      </c>
      <c r="L313" s="101"/>
      <c r="M313" s="101"/>
      <c r="N313" s="524"/>
    </row>
    <row r="314" spans="1:14" hidden="1" x14ac:dyDescent="0.3">
      <c r="A314" s="581" t="s">
        <v>3727</v>
      </c>
      <c r="B314" s="582" t="s">
        <v>3936</v>
      </c>
      <c r="C314" s="581" t="s">
        <v>3990</v>
      </c>
      <c r="D314" s="581" t="s">
        <v>3991</v>
      </c>
      <c r="E314" s="584">
        <v>0</v>
      </c>
      <c r="F314" s="585" t="s">
        <v>6</v>
      </c>
      <c r="G314" s="586"/>
      <c r="H314" s="586"/>
      <c r="I314" s="590" t="s">
        <v>3990</v>
      </c>
      <c r="J314" s="590"/>
      <c r="K314" s="645"/>
      <c r="L314" s="101"/>
      <c r="M314" s="101"/>
      <c r="N314" s="524"/>
    </row>
    <row r="315" spans="1:14" hidden="1" x14ac:dyDescent="0.3">
      <c r="A315" s="581" t="s">
        <v>3727</v>
      </c>
      <c r="B315" s="582" t="s">
        <v>3936</v>
      </c>
      <c r="C315" s="581" t="s">
        <v>3990</v>
      </c>
      <c r="D315" s="581" t="s">
        <v>3992</v>
      </c>
      <c r="E315" s="584">
        <v>0</v>
      </c>
      <c r="F315" s="585" t="s">
        <v>6</v>
      </c>
      <c r="G315" s="586"/>
      <c r="H315" s="586"/>
      <c r="I315" s="590" t="s">
        <v>3990</v>
      </c>
      <c r="J315" s="590"/>
      <c r="K315" s="645"/>
      <c r="L315" s="101"/>
      <c r="M315" s="101"/>
      <c r="N315" s="524"/>
    </row>
    <row r="316" spans="1:14" hidden="1" x14ac:dyDescent="0.3">
      <c r="A316" s="581" t="s">
        <v>3727</v>
      </c>
      <c r="B316" s="582" t="s">
        <v>3936</v>
      </c>
      <c r="C316" s="581" t="s">
        <v>3990</v>
      </c>
      <c r="D316" s="581" t="s">
        <v>3993</v>
      </c>
      <c r="E316" s="584" t="s">
        <v>137</v>
      </c>
      <c r="F316" s="585" t="s">
        <v>6</v>
      </c>
      <c r="G316" s="586"/>
      <c r="H316" s="586"/>
      <c r="I316" s="590" t="s">
        <v>3990</v>
      </c>
      <c r="J316" s="590" t="s">
        <v>3993</v>
      </c>
      <c r="K316" s="640">
        <v>4</v>
      </c>
      <c r="L316" s="101"/>
      <c r="M316" s="101"/>
      <c r="N316" s="524"/>
    </row>
    <row r="317" spans="1:14" hidden="1" x14ac:dyDescent="0.3">
      <c r="A317" s="581" t="s">
        <v>3727</v>
      </c>
      <c r="B317" s="582" t="s">
        <v>3936</v>
      </c>
      <c r="C317" s="581" t="s">
        <v>3990</v>
      </c>
      <c r="D317" s="581" t="s">
        <v>3994</v>
      </c>
      <c r="E317" s="584" t="s">
        <v>137</v>
      </c>
      <c r="F317" s="585" t="s">
        <v>6</v>
      </c>
      <c r="G317" s="586"/>
      <c r="H317" s="586"/>
      <c r="I317" s="590" t="s">
        <v>3990</v>
      </c>
      <c r="J317" s="590" t="s">
        <v>3994</v>
      </c>
      <c r="K317" s="640">
        <v>4</v>
      </c>
      <c r="L317" s="101"/>
      <c r="M317" s="101"/>
      <c r="N317" s="524"/>
    </row>
    <row r="318" spans="1:14" ht="24" hidden="1" x14ac:dyDescent="0.3">
      <c r="A318" s="581" t="s">
        <v>3727</v>
      </c>
      <c r="B318" s="582" t="s">
        <v>3936</v>
      </c>
      <c r="C318" s="581" t="s">
        <v>3990</v>
      </c>
      <c r="D318" s="581" t="s">
        <v>3995</v>
      </c>
      <c r="E318" s="584">
        <v>92</v>
      </c>
      <c r="F318" s="585"/>
      <c r="G318" s="586"/>
      <c r="H318" s="586"/>
      <c r="I318" s="590" t="s">
        <v>3990</v>
      </c>
      <c r="J318" s="590" t="s">
        <v>3995</v>
      </c>
      <c r="K318" s="640">
        <v>77</v>
      </c>
      <c r="L318" s="101"/>
      <c r="M318" s="101"/>
      <c r="N318" s="612" t="s">
        <v>3996</v>
      </c>
    </row>
    <row r="319" spans="1:14" hidden="1" x14ac:dyDescent="0.3">
      <c r="A319" s="581" t="s">
        <v>3727</v>
      </c>
      <c r="B319" s="582" t="s">
        <v>3936</v>
      </c>
      <c r="C319" s="581" t="s">
        <v>3990</v>
      </c>
      <c r="D319" s="581" t="s">
        <v>3997</v>
      </c>
      <c r="E319" s="584">
        <v>68</v>
      </c>
      <c r="F319" s="585" t="s">
        <v>6</v>
      </c>
      <c r="G319" s="586"/>
      <c r="H319" s="586"/>
      <c r="I319" s="590" t="s">
        <v>3990</v>
      </c>
      <c r="J319" s="590" t="s">
        <v>3998</v>
      </c>
      <c r="K319" s="640">
        <v>126</v>
      </c>
      <c r="L319" s="101"/>
      <c r="M319" s="101"/>
      <c r="N319" s="524"/>
    </row>
    <row r="320" spans="1:14" hidden="1" x14ac:dyDescent="0.3">
      <c r="A320" s="581" t="s">
        <v>3727</v>
      </c>
      <c r="B320" s="582" t="s">
        <v>3936</v>
      </c>
      <c r="C320" s="581" t="s">
        <v>3990</v>
      </c>
      <c r="D320" s="581" t="s">
        <v>1407</v>
      </c>
      <c r="E320" s="584">
        <v>0</v>
      </c>
      <c r="F320" s="585" t="s">
        <v>6</v>
      </c>
      <c r="G320" s="586"/>
      <c r="H320" s="586"/>
      <c r="I320" s="590" t="s">
        <v>3990</v>
      </c>
      <c r="J320" s="590"/>
      <c r="K320" s="645"/>
      <c r="L320" s="101"/>
      <c r="M320" s="101"/>
      <c r="N320" s="524"/>
    </row>
    <row r="321" spans="1:14" hidden="1" x14ac:dyDescent="0.3">
      <c r="A321" s="581" t="s">
        <v>3727</v>
      </c>
      <c r="B321" s="582" t="s">
        <v>3936</v>
      </c>
      <c r="C321" s="581" t="s">
        <v>3990</v>
      </c>
      <c r="D321" s="581" t="s">
        <v>3999</v>
      </c>
      <c r="E321" s="584">
        <v>28</v>
      </c>
      <c r="F321" s="585" t="s">
        <v>6</v>
      </c>
      <c r="G321" s="586"/>
      <c r="H321" s="586"/>
      <c r="I321" s="590" t="s">
        <v>3990</v>
      </c>
      <c r="J321" s="590" t="s">
        <v>3999</v>
      </c>
      <c r="K321" s="640">
        <v>42</v>
      </c>
      <c r="L321" s="101"/>
      <c r="M321" s="101"/>
      <c r="N321" s="524"/>
    </row>
    <row r="322" spans="1:14" hidden="1" x14ac:dyDescent="0.3">
      <c r="A322" s="581" t="s">
        <v>3727</v>
      </c>
      <c r="B322" s="582" t="s">
        <v>3936</v>
      </c>
      <c r="C322" s="581" t="s">
        <v>3990</v>
      </c>
      <c r="D322" s="581" t="s">
        <v>4000</v>
      </c>
      <c r="E322" s="584" t="s">
        <v>137</v>
      </c>
      <c r="F322" s="585" t="s">
        <v>6</v>
      </c>
      <c r="G322" s="586"/>
      <c r="H322" s="586"/>
      <c r="I322" s="590" t="s">
        <v>3990</v>
      </c>
      <c r="J322" s="590"/>
      <c r="K322" s="645"/>
      <c r="L322" s="101"/>
      <c r="M322" s="101"/>
      <c r="N322" s="524"/>
    </row>
    <row r="323" spans="1:14" hidden="1" x14ac:dyDescent="0.3">
      <c r="A323" s="581" t="s">
        <v>3727</v>
      </c>
      <c r="B323" s="582" t="s">
        <v>3936</v>
      </c>
      <c r="C323" s="581" t="s">
        <v>3990</v>
      </c>
      <c r="D323" s="581" t="s">
        <v>4001</v>
      </c>
      <c r="E323" s="584">
        <v>0</v>
      </c>
      <c r="F323" s="585"/>
      <c r="G323" s="586"/>
      <c r="H323" s="586"/>
      <c r="I323" s="590" t="s">
        <v>3990</v>
      </c>
      <c r="J323" s="590"/>
      <c r="K323" s="645"/>
      <c r="L323" s="101"/>
      <c r="M323" s="101"/>
      <c r="N323" s="524"/>
    </row>
    <row r="324" spans="1:14" hidden="1" x14ac:dyDescent="0.3">
      <c r="A324" s="581" t="s">
        <v>3727</v>
      </c>
      <c r="B324" s="582" t="s">
        <v>3936</v>
      </c>
      <c r="C324" s="581" t="s">
        <v>3990</v>
      </c>
      <c r="D324" s="581" t="s">
        <v>4002</v>
      </c>
      <c r="E324" s="584" t="s">
        <v>137</v>
      </c>
      <c r="F324" s="585" t="s">
        <v>6</v>
      </c>
      <c r="G324" s="586"/>
      <c r="H324" s="586"/>
      <c r="I324" s="590" t="s">
        <v>3990</v>
      </c>
      <c r="J324" s="590"/>
      <c r="K324" s="645"/>
      <c r="L324" s="596"/>
      <c r="M324" s="596"/>
      <c r="N324" s="524"/>
    </row>
    <row r="325" spans="1:14" hidden="1" x14ac:dyDescent="0.3">
      <c r="A325" s="581" t="s">
        <v>3727</v>
      </c>
      <c r="B325" s="582" t="s">
        <v>3936</v>
      </c>
      <c r="C325" s="581" t="s">
        <v>3990</v>
      </c>
      <c r="D325" s="581" t="s">
        <v>4003</v>
      </c>
      <c r="E325" s="584">
        <v>0</v>
      </c>
      <c r="F325" s="585"/>
      <c r="G325" s="586"/>
      <c r="H325" s="586"/>
      <c r="I325" s="590" t="s">
        <v>3990</v>
      </c>
      <c r="J325" s="590"/>
      <c r="K325" s="645"/>
      <c r="L325" s="596"/>
      <c r="M325" s="596"/>
      <c r="N325" s="524"/>
    </row>
    <row r="326" spans="1:14" hidden="1" x14ac:dyDescent="0.3">
      <c r="A326" s="581" t="s">
        <v>3727</v>
      </c>
      <c r="B326" s="582" t="s">
        <v>3936</v>
      </c>
      <c r="C326" s="581" t="s">
        <v>3990</v>
      </c>
      <c r="D326" s="581" t="s">
        <v>4004</v>
      </c>
      <c r="E326" s="584">
        <v>72</v>
      </c>
      <c r="F326" s="585" t="s">
        <v>6</v>
      </c>
      <c r="G326" s="586"/>
      <c r="H326" s="586"/>
      <c r="I326" s="590" t="s">
        <v>3990</v>
      </c>
      <c r="J326" s="590" t="s">
        <v>4004</v>
      </c>
      <c r="K326" s="640">
        <v>58</v>
      </c>
      <c r="L326" s="596"/>
      <c r="M326" s="596"/>
      <c r="N326" s="524"/>
    </row>
    <row r="327" spans="1:14" hidden="1" x14ac:dyDescent="0.3">
      <c r="A327" s="581" t="s">
        <v>3727</v>
      </c>
      <c r="B327" s="582" t="s">
        <v>3936</v>
      </c>
      <c r="C327" s="581" t="s">
        <v>3990</v>
      </c>
      <c r="D327" s="581" t="s">
        <v>4005</v>
      </c>
      <c r="E327" s="584" t="s">
        <v>137</v>
      </c>
      <c r="F327" s="585" t="s">
        <v>6</v>
      </c>
      <c r="G327" s="586"/>
      <c r="H327" s="586"/>
      <c r="I327" s="590" t="s">
        <v>3990</v>
      </c>
      <c r="J327" s="590"/>
      <c r="K327" s="645"/>
      <c r="L327" s="596"/>
      <c r="M327" s="596"/>
      <c r="N327" s="524"/>
    </row>
    <row r="328" spans="1:14" hidden="1" x14ac:dyDescent="0.3">
      <c r="A328" s="581" t="s">
        <v>3727</v>
      </c>
      <c r="B328" s="582" t="s">
        <v>3936</v>
      </c>
      <c r="C328" s="581" t="s">
        <v>3990</v>
      </c>
      <c r="D328" s="581" t="s">
        <v>4006</v>
      </c>
      <c r="E328" s="584">
        <v>62</v>
      </c>
      <c r="F328" s="585"/>
      <c r="G328" s="586"/>
      <c r="H328" s="586"/>
      <c r="I328" s="590" t="s">
        <v>3990</v>
      </c>
      <c r="J328" s="590" t="s">
        <v>4006</v>
      </c>
      <c r="K328" s="640">
        <v>86</v>
      </c>
      <c r="L328" s="596"/>
      <c r="M328" s="596"/>
      <c r="N328" s="524"/>
    </row>
    <row r="329" spans="1:14" hidden="1" x14ac:dyDescent="0.3">
      <c r="A329" s="581" t="s">
        <v>3727</v>
      </c>
      <c r="B329" s="582" t="s">
        <v>3936</v>
      </c>
      <c r="C329" s="581" t="s">
        <v>3990</v>
      </c>
      <c r="D329" s="581" t="s">
        <v>824</v>
      </c>
      <c r="E329" s="584">
        <v>11</v>
      </c>
      <c r="F329" s="585" t="s">
        <v>6</v>
      </c>
      <c r="G329" s="586"/>
      <c r="H329" s="586"/>
      <c r="I329" s="590" t="s">
        <v>3990</v>
      </c>
      <c r="J329" s="590" t="s">
        <v>824</v>
      </c>
      <c r="K329" s="640">
        <v>12</v>
      </c>
      <c r="L329" s="596"/>
      <c r="M329" s="596"/>
      <c r="N329" s="524"/>
    </row>
    <row r="330" spans="1:14" hidden="1" x14ac:dyDescent="0.3">
      <c r="A330" s="581" t="s">
        <v>3727</v>
      </c>
      <c r="B330" s="582" t="s">
        <v>3936</v>
      </c>
      <c r="C330" s="581" t="s">
        <v>3990</v>
      </c>
      <c r="D330" s="581" t="s">
        <v>4007</v>
      </c>
      <c r="E330" s="584" t="s">
        <v>137</v>
      </c>
      <c r="F330" s="585" t="s">
        <v>6</v>
      </c>
      <c r="G330" s="586"/>
      <c r="H330" s="586"/>
      <c r="I330" s="590" t="s">
        <v>3990</v>
      </c>
      <c r="J330" s="590"/>
      <c r="K330" s="645"/>
      <c r="L330" s="596"/>
      <c r="M330" s="596"/>
      <c r="N330" s="524"/>
    </row>
    <row r="331" spans="1:14" hidden="1" x14ac:dyDescent="0.3">
      <c r="A331" s="581" t="s">
        <v>3727</v>
      </c>
      <c r="B331" s="582" t="s">
        <v>3936</v>
      </c>
      <c r="C331" s="581" t="s">
        <v>3990</v>
      </c>
      <c r="D331" s="581" t="s">
        <v>4008</v>
      </c>
      <c r="E331" s="584">
        <v>205</v>
      </c>
      <c r="F331" s="585"/>
      <c r="G331" s="586"/>
      <c r="H331" s="586"/>
      <c r="I331" s="590" t="s">
        <v>3990</v>
      </c>
      <c r="J331" s="590" t="s">
        <v>4008</v>
      </c>
      <c r="K331" s="640">
        <v>246</v>
      </c>
      <c r="L331" s="596"/>
      <c r="M331" s="596"/>
      <c r="N331" s="524"/>
    </row>
    <row r="332" spans="1:14" hidden="1" x14ac:dyDescent="0.3">
      <c r="A332" s="581" t="s">
        <v>3727</v>
      </c>
      <c r="B332" s="582" t="s">
        <v>3936</v>
      </c>
      <c r="C332" s="581" t="s">
        <v>3990</v>
      </c>
      <c r="D332" s="581" t="s">
        <v>4009</v>
      </c>
      <c r="E332" s="584">
        <v>0</v>
      </c>
      <c r="F332" s="585" t="s">
        <v>6</v>
      </c>
      <c r="G332" s="586"/>
      <c r="H332" s="586"/>
      <c r="I332" s="590" t="s">
        <v>3990</v>
      </c>
      <c r="J332" s="590"/>
      <c r="K332" s="645"/>
      <c r="L332" s="596"/>
      <c r="M332" s="596"/>
      <c r="N332" s="524"/>
    </row>
    <row r="333" spans="1:14" hidden="1" x14ac:dyDescent="0.3">
      <c r="A333" s="581" t="s">
        <v>3727</v>
      </c>
      <c r="B333" s="582" t="s">
        <v>3936</v>
      </c>
      <c r="C333" s="581" t="s">
        <v>3990</v>
      </c>
      <c r="D333" s="581" t="s">
        <v>4010</v>
      </c>
      <c r="E333" s="584" t="s">
        <v>137</v>
      </c>
      <c r="F333" s="585" t="s">
        <v>6</v>
      </c>
      <c r="G333" s="586"/>
      <c r="H333" s="586"/>
      <c r="I333" s="590" t="s">
        <v>3990</v>
      </c>
      <c r="J333" s="590"/>
      <c r="K333" s="645"/>
      <c r="L333" s="596"/>
      <c r="M333" s="596"/>
      <c r="N333" s="524"/>
    </row>
    <row r="334" spans="1:14" hidden="1" x14ac:dyDescent="0.3">
      <c r="A334" s="581" t="s">
        <v>3727</v>
      </c>
      <c r="B334" s="582" t="s">
        <v>3936</v>
      </c>
      <c r="C334" s="581" t="s">
        <v>3990</v>
      </c>
      <c r="D334" s="581" t="s">
        <v>3608</v>
      </c>
      <c r="E334" s="584">
        <v>26</v>
      </c>
      <c r="F334" s="585" t="s">
        <v>6</v>
      </c>
      <c r="G334" s="586"/>
      <c r="H334" s="586"/>
      <c r="I334" s="590" t="s">
        <v>3990</v>
      </c>
      <c r="J334" s="590" t="s">
        <v>3608</v>
      </c>
      <c r="K334" s="639">
        <v>17</v>
      </c>
      <c r="L334" s="596"/>
      <c r="M334" s="596"/>
      <c r="N334" s="524"/>
    </row>
    <row r="335" spans="1:14" hidden="1" x14ac:dyDescent="0.3">
      <c r="A335" s="577" t="s">
        <v>3727</v>
      </c>
      <c r="B335" s="577" t="s">
        <v>3936</v>
      </c>
      <c r="C335" s="577" t="s">
        <v>4011</v>
      </c>
      <c r="D335" s="577"/>
      <c r="E335" s="578">
        <f>SUM(E336:E343)</f>
        <v>2107</v>
      </c>
      <c r="F335" s="579"/>
      <c r="G335" s="579"/>
      <c r="H335" s="579"/>
      <c r="I335" s="509" t="s">
        <v>4011</v>
      </c>
      <c r="J335" s="580"/>
      <c r="K335" s="578">
        <f>SUM(K336:K343)</f>
        <v>2445</v>
      </c>
      <c r="L335" s="108">
        <v>2</v>
      </c>
      <c r="M335" s="108">
        <v>2</v>
      </c>
      <c r="N335" s="508"/>
    </row>
    <row r="336" spans="1:14" hidden="1" x14ac:dyDescent="0.3">
      <c r="A336" s="581" t="s">
        <v>3727</v>
      </c>
      <c r="B336" s="582" t="s">
        <v>3936</v>
      </c>
      <c r="C336" s="581" t="s">
        <v>4011</v>
      </c>
      <c r="D336" s="581" t="s">
        <v>4011</v>
      </c>
      <c r="E336" s="584">
        <v>919</v>
      </c>
      <c r="F336" s="585"/>
      <c r="G336" s="586"/>
      <c r="H336" s="586"/>
      <c r="I336" s="590" t="s">
        <v>4011</v>
      </c>
      <c r="J336" s="590" t="s">
        <v>4011</v>
      </c>
      <c r="K336" s="639">
        <v>1106</v>
      </c>
      <c r="L336" s="101"/>
      <c r="M336" s="101"/>
      <c r="N336" s="524"/>
    </row>
    <row r="337" spans="1:14" hidden="1" x14ac:dyDescent="0.3">
      <c r="A337" s="581" t="s">
        <v>3727</v>
      </c>
      <c r="B337" s="582" t="s">
        <v>3936</v>
      </c>
      <c r="C337" s="581" t="s">
        <v>4011</v>
      </c>
      <c r="D337" s="581" t="s">
        <v>4012</v>
      </c>
      <c r="E337" s="584">
        <v>182</v>
      </c>
      <c r="F337" s="585"/>
      <c r="G337" s="586"/>
      <c r="H337" s="586"/>
      <c r="I337" s="590" t="s">
        <v>4011</v>
      </c>
      <c r="J337" s="590" t="s">
        <v>4012</v>
      </c>
      <c r="K337" s="639">
        <v>216</v>
      </c>
      <c r="L337" s="101"/>
      <c r="M337" s="101"/>
      <c r="N337" s="524"/>
    </row>
    <row r="338" spans="1:14" hidden="1" x14ac:dyDescent="0.3">
      <c r="A338" s="581" t="s">
        <v>3727</v>
      </c>
      <c r="B338" s="582" t="s">
        <v>3936</v>
      </c>
      <c r="C338" s="581" t="s">
        <v>4011</v>
      </c>
      <c r="D338" s="581" t="s">
        <v>4013</v>
      </c>
      <c r="E338" s="584">
        <v>166</v>
      </c>
      <c r="F338" s="585"/>
      <c r="G338" s="586"/>
      <c r="H338" s="586"/>
      <c r="I338" s="590" t="s">
        <v>4011</v>
      </c>
      <c r="J338" s="590" t="s">
        <v>4014</v>
      </c>
      <c r="K338" s="639">
        <v>185</v>
      </c>
      <c r="L338" s="101"/>
      <c r="M338" s="101"/>
      <c r="N338" s="524"/>
    </row>
    <row r="339" spans="1:14" hidden="1" x14ac:dyDescent="0.3">
      <c r="A339" s="581" t="s">
        <v>3727</v>
      </c>
      <c r="B339" s="582" t="s">
        <v>3936</v>
      </c>
      <c r="C339" s="581" t="s">
        <v>4011</v>
      </c>
      <c r="D339" s="581" t="s">
        <v>4015</v>
      </c>
      <c r="E339" s="584">
        <v>20</v>
      </c>
      <c r="F339" s="585"/>
      <c r="G339" s="586"/>
      <c r="H339" s="586"/>
      <c r="I339" s="590" t="s">
        <v>4011</v>
      </c>
      <c r="J339" s="590" t="s">
        <v>4015</v>
      </c>
      <c r="K339" s="639">
        <v>36</v>
      </c>
      <c r="L339" s="101"/>
      <c r="M339" s="101"/>
      <c r="N339" s="524"/>
    </row>
    <row r="340" spans="1:14" hidden="1" x14ac:dyDescent="0.3">
      <c r="A340" s="581" t="s">
        <v>3727</v>
      </c>
      <c r="B340" s="582" t="s">
        <v>3936</v>
      </c>
      <c r="C340" s="581" t="s">
        <v>4011</v>
      </c>
      <c r="D340" s="581" t="s">
        <v>4016</v>
      </c>
      <c r="E340" s="584">
        <v>39</v>
      </c>
      <c r="F340" s="585"/>
      <c r="G340" s="586"/>
      <c r="H340" s="586"/>
      <c r="I340" s="590" t="s">
        <v>4011</v>
      </c>
      <c r="J340" s="590" t="s">
        <v>4016</v>
      </c>
      <c r="K340" s="639">
        <v>52</v>
      </c>
      <c r="L340" s="101"/>
      <c r="M340" s="101"/>
      <c r="N340" s="524"/>
    </row>
    <row r="341" spans="1:14" hidden="1" x14ac:dyDescent="0.3">
      <c r="A341" s="581" t="s">
        <v>3727</v>
      </c>
      <c r="B341" s="582" t="s">
        <v>3936</v>
      </c>
      <c r="C341" s="581" t="s">
        <v>4011</v>
      </c>
      <c r="D341" s="581" t="s">
        <v>3186</v>
      </c>
      <c r="E341" s="584">
        <v>360</v>
      </c>
      <c r="F341" s="585"/>
      <c r="G341" s="586"/>
      <c r="H341" s="586"/>
      <c r="I341" s="590" t="s">
        <v>4011</v>
      </c>
      <c r="J341" s="590" t="s">
        <v>3186</v>
      </c>
      <c r="K341" s="639">
        <v>398</v>
      </c>
      <c r="L341" s="101"/>
      <c r="M341" s="101"/>
      <c r="N341" s="524"/>
    </row>
    <row r="342" spans="1:14" hidden="1" x14ac:dyDescent="0.3">
      <c r="A342" s="581" t="s">
        <v>3727</v>
      </c>
      <c r="B342" s="582" t="s">
        <v>3936</v>
      </c>
      <c r="C342" s="581" t="s">
        <v>4011</v>
      </c>
      <c r="D342" s="581" t="s">
        <v>4017</v>
      </c>
      <c r="E342" s="584">
        <v>201</v>
      </c>
      <c r="F342" s="585"/>
      <c r="G342" s="586"/>
      <c r="H342" s="586"/>
      <c r="I342" s="590" t="s">
        <v>4011</v>
      </c>
      <c r="J342" s="590" t="s">
        <v>4017</v>
      </c>
      <c r="K342" s="639">
        <v>219</v>
      </c>
      <c r="L342" s="101"/>
      <c r="M342" s="101"/>
      <c r="N342" s="524"/>
    </row>
    <row r="343" spans="1:14" hidden="1" x14ac:dyDescent="0.3">
      <c r="A343" s="581" t="s">
        <v>3727</v>
      </c>
      <c r="B343" s="582" t="s">
        <v>3936</v>
      </c>
      <c r="C343" s="581" t="s">
        <v>4011</v>
      </c>
      <c r="D343" s="581" t="s">
        <v>4018</v>
      </c>
      <c r="E343" s="584">
        <v>220</v>
      </c>
      <c r="F343" s="585"/>
      <c r="G343" s="586"/>
      <c r="H343" s="586"/>
      <c r="I343" s="590" t="s">
        <v>4011</v>
      </c>
      <c r="J343" s="590" t="s">
        <v>4018</v>
      </c>
      <c r="K343" s="639">
        <v>233</v>
      </c>
      <c r="L343" s="101"/>
      <c r="M343" s="101"/>
      <c r="N343" s="524"/>
    </row>
    <row r="344" spans="1:14" hidden="1" x14ac:dyDescent="0.3">
      <c r="A344" s="577" t="s">
        <v>3727</v>
      </c>
      <c r="B344" s="577" t="s">
        <v>3936</v>
      </c>
      <c r="C344" s="577" t="s">
        <v>3455</v>
      </c>
      <c r="D344" s="577"/>
      <c r="E344" s="578">
        <f>SUM(E345:E347)</f>
        <v>1573</v>
      </c>
      <c r="F344" s="579"/>
      <c r="G344" s="579"/>
      <c r="H344" s="579"/>
      <c r="I344" s="509" t="s">
        <v>3455</v>
      </c>
      <c r="J344" s="580"/>
      <c r="K344" s="578">
        <f>SUM(K345:K347)</f>
        <v>2014</v>
      </c>
      <c r="L344" s="108">
        <v>1</v>
      </c>
      <c r="M344" s="108">
        <v>1</v>
      </c>
      <c r="N344" s="508"/>
    </row>
    <row r="345" spans="1:14" hidden="1" x14ac:dyDescent="0.3">
      <c r="A345" s="581" t="s">
        <v>3727</v>
      </c>
      <c r="B345" s="582" t="s">
        <v>3936</v>
      </c>
      <c r="C345" s="581" t="s">
        <v>3455</v>
      </c>
      <c r="D345" s="581" t="s">
        <v>3455</v>
      </c>
      <c r="E345" s="584">
        <v>1296</v>
      </c>
      <c r="F345" s="585"/>
      <c r="G345" s="586"/>
      <c r="H345" s="586"/>
      <c r="I345" s="590" t="s">
        <v>3455</v>
      </c>
      <c r="J345" s="590" t="s">
        <v>3455</v>
      </c>
      <c r="K345" s="639">
        <v>1622</v>
      </c>
      <c r="L345" s="101"/>
      <c r="M345" s="101"/>
      <c r="N345" s="524"/>
    </row>
    <row r="346" spans="1:14" hidden="1" x14ac:dyDescent="0.3">
      <c r="A346" s="581" t="s">
        <v>3727</v>
      </c>
      <c r="B346" s="582" t="s">
        <v>3936</v>
      </c>
      <c r="C346" s="581" t="s">
        <v>3455</v>
      </c>
      <c r="D346" s="581" t="s">
        <v>4019</v>
      </c>
      <c r="E346" s="584">
        <v>127</v>
      </c>
      <c r="F346" s="585"/>
      <c r="G346" s="586"/>
      <c r="H346" s="586"/>
      <c r="I346" s="590" t="s">
        <v>3455</v>
      </c>
      <c r="J346" s="590" t="s">
        <v>4019</v>
      </c>
      <c r="K346" s="639">
        <v>174</v>
      </c>
      <c r="L346" s="101"/>
      <c r="M346" s="101"/>
      <c r="N346" s="524"/>
    </row>
    <row r="347" spans="1:14" hidden="1" x14ac:dyDescent="0.3">
      <c r="A347" s="581" t="s">
        <v>3727</v>
      </c>
      <c r="B347" s="582" t="s">
        <v>3936</v>
      </c>
      <c r="C347" s="581" t="s">
        <v>3455</v>
      </c>
      <c r="D347" s="583" t="s">
        <v>4020</v>
      </c>
      <c r="E347" s="584">
        <v>150</v>
      </c>
      <c r="F347" s="585" t="s">
        <v>6</v>
      </c>
      <c r="G347" s="586"/>
      <c r="H347" s="586"/>
      <c r="I347" s="590" t="s">
        <v>3455</v>
      </c>
      <c r="J347" s="590" t="s">
        <v>3476</v>
      </c>
      <c r="K347" s="639">
        <v>218</v>
      </c>
      <c r="L347" s="101"/>
      <c r="M347" s="101"/>
      <c r="N347" s="524"/>
    </row>
    <row r="348" spans="1:14" x14ac:dyDescent="0.3">
      <c r="A348" s="577" t="s">
        <v>3727</v>
      </c>
      <c r="B348" s="577" t="s">
        <v>3936</v>
      </c>
      <c r="C348" s="509" t="s">
        <v>4021</v>
      </c>
      <c r="D348" s="577"/>
      <c r="E348" s="578">
        <f>SUM(E349:E350)</f>
        <v>6248</v>
      </c>
      <c r="F348" s="579"/>
      <c r="G348" s="579"/>
      <c r="H348" s="579"/>
      <c r="I348" s="509" t="s">
        <v>4021</v>
      </c>
      <c r="J348" s="580"/>
      <c r="K348" s="578">
        <f>SUM(K349:K350)</f>
        <v>7252</v>
      </c>
      <c r="L348" s="108">
        <v>4</v>
      </c>
      <c r="M348" s="108">
        <v>4</v>
      </c>
      <c r="N348" s="508"/>
    </row>
    <row r="349" spans="1:14" x14ac:dyDescent="0.3">
      <c r="A349" s="581" t="s">
        <v>3727</v>
      </c>
      <c r="B349" s="582" t="s">
        <v>3936</v>
      </c>
      <c r="C349" s="581" t="s">
        <v>4022</v>
      </c>
      <c r="D349" s="581" t="s">
        <v>4022</v>
      </c>
      <c r="E349" s="584">
        <v>5139</v>
      </c>
      <c r="F349" s="585"/>
      <c r="G349" s="628"/>
      <c r="H349" s="628"/>
      <c r="I349" s="523" t="s">
        <v>4022</v>
      </c>
      <c r="J349" s="523" t="s">
        <v>4022</v>
      </c>
      <c r="K349" s="639">
        <v>5900</v>
      </c>
      <c r="L349" s="101"/>
      <c r="M349" s="101"/>
      <c r="N349" s="534"/>
    </row>
    <row r="350" spans="1:14" hidden="1" x14ac:dyDescent="0.3">
      <c r="A350" s="581" t="s">
        <v>3727</v>
      </c>
      <c r="B350" s="582" t="s">
        <v>3936</v>
      </c>
      <c r="C350" s="581" t="s">
        <v>4023</v>
      </c>
      <c r="D350" s="581" t="s">
        <v>4023</v>
      </c>
      <c r="E350" s="584">
        <v>1109</v>
      </c>
      <c r="F350" s="585"/>
      <c r="G350" s="586"/>
      <c r="H350" s="586"/>
      <c r="I350" s="634" t="s">
        <v>4023</v>
      </c>
      <c r="J350" s="634" t="s">
        <v>4023</v>
      </c>
      <c r="K350" s="639">
        <v>1352</v>
      </c>
      <c r="L350" s="633"/>
      <c r="M350" s="633"/>
      <c r="N350" s="524"/>
    </row>
    <row r="351" spans="1:14" hidden="1" x14ac:dyDescent="0.3">
      <c r="A351" s="569" t="s">
        <v>3727</v>
      </c>
      <c r="B351" s="569" t="s">
        <v>4024</v>
      </c>
      <c r="C351" s="570"/>
      <c r="D351" s="569"/>
      <c r="E351" s="571">
        <f>E352+E353+E365+E376+E384+E391+E396+E408+E415+E423+E432+E440</f>
        <v>52603</v>
      </c>
      <c r="F351" s="572"/>
      <c r="G351" s="572"/>
      <c r="H351" s="572"/>
      <c r="I351" s="572"/>
      <c r="J351" s="572"/>
      <c r="K351" s="646"/>
      <c r="L351" s="647">
        <f>SUM(L352:L451)</f>
        <v>22</v>
      </c>
      <c r="M351" s="647">
        <f>SUM(M352:M451)</f>
        <v>29</v>
      </c>
      <c r="N351" s="648"/>
    </row>
    <row r="352" spans="1:14" hidden="1" x14ac:dyDescent="0.3">
      <c r="A352" s="577" t="s">
        <v>3727</v>
      </c>
      <c r="B352" s="577" t="s">
        <v>4024</v>
      </c>
      <c r="C352" s="577" t="s">
        <v>4025</v>
      </c>
      <c r="D352" s="577"/>
      <c r="E352" s="578">
        <v>26135</v>
      </c>
      <c r="F352" s="579"/>
      <c r="G352" s="579"/>
      <c r="H352" s="579"/>
      <c r="I352" s="579"/>
      <c r="J352" s="579"/>
      <c r="K352" s="620"/>
      <c r="L352" s="620"/>
      <c r="M352" s="620"/>
      <c r="N352" s="508"/>
    </row>
    <row r="353" spans="1:14" x14ac:dyDescent="0.3">
      <c r="A353" s="577" t="s">
        <v>3727</v>
      </c>
      <c r="B353" s="577" t="s">
        <v>4024</v>
      </c>
      <c r="C353" s="577" t="s">
        <v>4026</v>
      </c>
      <c r="D353" s="577"/>
      <c r="E353" s="578">
        <f>SUM(E354:E364)</f>
        <v>8615</v>
      </c>
      <c r="F353" s="579"/>
      <c r="G353" s="579"/>
      <c r="H353" s="579"/>
      <c r="I353" s="509" t="s">
        <v>4026</v>
      </c>
      <c r="J353" s="580"/>
      <c r="K353" s="578">
        <f>SUM(K354:K364)</f>
        <v>11333</v>
      </c>
      <c r="L353" s="108">
        <v>6</v>
      </c>
      <c r="M353" s="108">
        <v>8</v>
      </c>
      <c r="N353" s="508"/>
    </row>
    <row r="354" spans="1:14" x14ac:dyDescent="0.3">
      <c r="A354" s="581" t="s">
        <v>3727</v>
      </c>
      <c r="B354" s="582" t="s">
        <v>4024</v>
      </c>
      <c r="C354" s="649" t="s">
        <v>4026</v>
      </c>
      <c r="D354" s="638" t="s">
        <v>4027</v>
      </c>
      <c r="E354" s="616">
        <v>7492</v>
      </c>
      <c r="F354" s="585"/>
      <c r="G354" s="586"/>
      <c r="H354" s="586"/>
      <c r="I354" s="617" t="s">
        <v>4026</v>
      </c>
      <c r="J354" s="635" t="s">
        <v>4027</v>
      </c>
      <c r="K354" s="639">
        <v>9773</v>
      </c>
      <c r="L354" s="101"/>
      <c r="M354" s="101"/>
      <c r="N354" s="524"/>
    </row>
    <row r="355" spans="1:14" hidden="1" x14ac:dyDescent="0.3">
      <c r="A355" s="581" t="s">
        <v>3727</v>
      </c>
      <c r="B355" s="582" t="s">
        <v>4024</v>
      </c>
      <c r="C355" s="649" t="s">
        <v>4026</v>
      </c>
      <c r="D355" s="650"/>
      <c r="E355" s="584"/>
      <c r="F355" s="590"/>
      <c r="G355" s="591"/>
      <c r="H355" s="591"/>
      <c r="I355" s="618" t="s">
        <v>4026</v>
      </c>
      <c r="J355" s="644" t="s">
        <v>4028</v>
      </c>
      <c r="K355" s="640"/>
      <c r="L355" s="101"/>
      <c r="M355" s="101"/>
      <c r="N355" s="524"/>
    </row>
    <row r="356" spans="1:14" hidden="1" x14ac:dyDescent="0.3">
      <c r="A356" s="581" t="s">
        <v>3727</v>
      </c>
      <c r="B356" s="582" t="s">
        <v>4024</v>
      </c>
      <c r="C356" s="649" t="s">
        <v>4026</v>
      </c>
      <c r="D356" s="650"/>
      <c r="E356" s="584"/>
      <c r="F356" s="590"/>
      <c r="G356" s="591"/>
      <c r="H356" s="591"/>
      <c r="I356" s="618" t="s">
        <v>4026</v>
      </c>
      <c r="J356" s="644" t="s">
        <v>4029</v>
      </c>
      <c r="K356" s="640"/>
      <c r="L356" s="101"/>
      <c r="M356" s="101"/>
      <c r="N356" s="524"/>
    </row>
    <row r="357" spans="1:14" hidden="1" x14ac:dyDescent="0.3">
      <c r="A357" s="581" t="s">
        <v>3727</v>
      </c>
      <c r="B357" s="582" t="s">
        <v>4024</v>
      </c>
      <c r="C357" s="649" t="s">
        <v>4026</v>
      </c>
      <c r="D357" s="650"/>
      <c r="E357" s="584"/>
      <c r="F357" s="590"/>
      <c r="G357" s="591"/>
      <c r="H357" s="591"/>
      <c r="I357" s="618" t="s">
        <v>4026</v>
      </c>
      <c r="J357" s="644" t="s">
        <v>4030</v>
      </c>
      <c r="K357" s="640"/>
      <c r="L357" s="101"/>
      <c r="M357" s="101"/>
      <c r="N357" s="524"/>
    </row>
    <row r="358" spans="1:14" hidden="1" x14ac:dyDescent="0.3">
      <c r="A358" s="581" t="s">
        <v>3727</v>
      </c>
      <c r="B358" s="582" t="s">
        <v>4024</v>
      </c>
      <c r="C358" s="649" t="s">
        <v>4026</v>
      </c>
      <c r="D358" s="650"/>
      <c r="E358" s="584"/>
      <c r="F358" s="590"/>
      <c r="G358" s="591"/>
      <c r="H358" s="591"/>
      <c r="I358" s="618" t="s">
        <v>4026</v>
      </c>
      <c r="J358" s="644" t="s">
        <v>4031</v>
      </c>
      <c r="K358" s="640"/>
      <c r="L358" s="101"/>
      <c r="M358" s="101"/>
      <c r="N358" s="524"/>
    </row>
    <row r="359" spans="1:14" hidden="1" x14ac:dyDescent="0.3">
      <c r="A359" s="581" t="s">
        <v>3727</v>
      </c>
      <c r="B359" s="582" t="s">
        <v>4024</v>
      </c>
      <c r="C359" s="649" t="s">
        <v>4026</v>
      </c>
      <c r="D359" s="650"/>
      <c r="E359" s="584"/>
      <c r="F359" s="590"/>
      <c r="G359" s="591"/>
      <c r="H359" s="591"/>
      <c r="I359" s="618" t="s">
        <v>4026</v>
      </c>
      <c r="J359" s="644" t="s">
        <v>4032</v>
      </c>
      <c r="K359" s="640"/>
      <c r="L359" s="101"/>
      <c r="M359" s="101"/>
      <c r="N359" s="524"/>
    </row>
    <row r="360" spans="1:14" hidden="1" x14ac:dyDescent="0.3">
      <c r="A360" s="581" t="s">
        <v>3727</v>
      </c>
      <c r="B360" s="582" t="s">
        <v>4024</v>
      </c>
      <c r="C360" s="649" t="s">
        <v>4026</v>
      </c>
      <c r="D360" s="583" t="s">
        <v>4033</v>
      </c>
      <c r="E360" s="616">
        <v>268</v>
      </c>
      <c r="F360" s="585"/>
      <c r="G360" s="586"/>
      <c r="H360" s="586"/>
      <c r="I360" s="617" t="s">
        <v>4026</v>
      </c>
      <c r="J360" s="635" t="s">
        <v>4033</v>
      </c>
      <c r="K360" s="639">
        <v>379</v>
      </c>
      <c r="L360" s="101"/>
      <c r="M360" s="101"/>
      <c r="N360" s="524"/>
    </row>
    <row r="361" spans="1:14" hidden="1" x14ac:dyDescent="0.3">
      <c r="A361" s="581" t="s">
        <v>3727</v>
      </c>
      <c r="B361" s="582" t="s">
        <v>4024</v>
      </c>
      <c r="C361" s="649" t="s">
        <v>4026</v>
      </c>
      <c r="D361" s="583" t="s">
        <v>4034</v>
      </c>
      <c r="E361" s="616">
        <v>180</v>
      </c>
      <c r="F361" s="585"/>
      <c r="G361" s="628"/>
      <c r="H361" s="628"/>
      <c r="I361" s="617" t="s">
        <v>4026</v>
      </c>
      <c r="J361" s="635" t="s">
        <v>4034</v>
      </c>
      <c r="K361" s="639">
        <v>308</v>
      </c>
      <c r="L361" s="101"/>
      <c r="M361" s="101"/>
      <c r="N361" s="524"/>
    </row>
    <row r="362" spans="1:14" hidden="1" x14ac:dyDescent="0.3">
      <c r="A362" s="581" t="s">
        <v>3727</v>
      </c>
      <c r="B362" s="582" t="s">
        <v>4024</v>
      </c>
      <c r="C362" s="649" t="s">
        <v>4026</v>
      </c>
      <c r="D362" s="583" t="s">
        <v>4035</v>
      </c>
      <c r="E362" s="616">
        <v>172</v>
      </c>
      <c r="F362" s="585"/>
      <c r="G362" s="586"/>
      <c r="H362" s="586"/>
      <c r="I362" s="617" t="s">
        <v>4026</v>
      </c>
      <c r="J362" s="635" t="s">
        <v>4035</v>
      </c>
      <c r="K362" s="639">
        <v>248</v>
      </c>
      <c r="L362" s="101"/>
      <c r="M362" s="101"/>
      <c r="N362" s="524"/>
    </row>
    <row r="363" spans="1:14" hidden="1" x14ac:dyDescent="0.3">
      <c r="A363" s="581" t="s">
        <v>3727</v>
      </c>
      <c r="B363" s="582" t="s">
        <v>4024</v>
      </c>
      <c r="C363" s="649" t="s">
        <v>4026</v>
      </c>
      <c r="D363" s="583" t="s">
        <v>4036</v>
      </c>
      <c r="E363" s="616">
        <v>327</v>
      </c>
      <c r="F363" s="585"/>
      <c r="G363" s="586"/>
      <c r="H363" s="586"/>
      <c r="I363" s="617" t="s">
        <v>4026</v>
      </c>
      <c r="J363" s="635" t="s">
        <v>4036</v>
      </c>
      <c r="K363" s="639">
        <v>390</v>
      </c>
      <c r="L363" s="101"/>
      <c r="M363" s="101"/>
      <c r="N363" s="524"/>
    </row>
    <row r="364" spans="1:14" hidden="1" x14ac:dyDescent="0.3">
      <c r="A364" s="581" t="s">
        <v>3727</v>
      </c>
      <c r="B364" s="582" t="s">
        <v>4024</v>
      </c>
      <c r="C364" s="649" t="s">
        <v>4026</v>
      </c>
      <c r="D364" s="583" t="s">
        <v>4037</v>
      </c>
      <c r="E364" s="616">
        <v>176</v>
      </c>
      <c r="F364" s="585"/>
      <c r="G364" s="586"/>
      <c r="H364" s="586"/>
      <c r="I364" s="617" t="s">
        <v>4026</v>
      </c>
      <c r="J364" s="635" t="s">
        <v>4037</v>
      </c>
      <c r="K364" s="639">
        <v>235</v>
      </c>
      <c r="L364" s="101"/>
      <c r="M364" s="101"/>
      <c r="N364" s="524"/>
    </row>
    <row r="365" spans="1:14" hidden="1" x14ac:dyDescent="0.3">
      <c r="A365" s="577" t="s">
        <v>3727</v>
      </c>
      <c r="B365" s="577" t="s">
        <v>4024</v>
      </c>
      <c r="C365" s="577" t="s">
        <v>4038</v>
      </c>
      <c r="D365" s="577"/>
      <c r="E365" s="578">
        <f>SUM(E366:E375)</f>
        <v>2870</v>
      </c>
      <c r="F365" s="579"/>
      <c r="G365" s="579"/>
      <c r="H365" s="579"/>
      <c r="I365" s="509" t="s">
        <v>4038</v>
      </c>
      <c r="J365" s="580"/>
      <c r="K365" s="578">
        <f>SUM(K366:K375)</f>
        <v>3770</v>
      </c>
      <c r="L365" s="108">
        <v>3</v>
      </c>
      <c r="M365" s="108">
        <v>3</v>
      </c>
      <c r="N365" s="508"/>
    </row>
    <row r="366" spans="1:14" hidden="1" x14ac:dyDescent="0.3">
      <c r="A366" s="581" t="s">
        <v>3727</v>
      </c>
      <c r="B366" s="582" t="s">
        <v>4024</v>
      </c>
      <c r="C366" s="583" t="s">
        <v>4038</v>
      </c>
      <c r="D366" s="583" t="s">
        <v>4038</v>
      </c>
      <c r="E366" s="616">
        <v>1068</v>
      </c>
      <c r="F366" s="585"/>
      <c r="G366" s="586"/>
      <c r="H366" s="586"/>
      <c r="I366" s="635" t="s">
        <v>4038</v>
      </c>
      <c r="J366" s="635" t="s">
        <v>4038</v>
      </c>
      <c r="K366" s="639">
        <v>1375</v>
      </c>
      <c r="L366" s="101"/>
      <c r="M366" s="101"/>
      <c r="N366" s="524"/>
    </row>
    <row r="367" spans="1:14" hidden="1" x14ac:dyDescent="0.3">
      <c r="A367" s="581" t="s">
        <v>3727</v>
      </c>
      <c r="B367" s="582" t="s">
        <v>4024</v>
      </c>
      <c r="C367" s="583" t="s">
        <v>4038</v>
      </c>
      <c r="D367" s="583" t="s">
        <v>1096</v>
      </c>
      <c r="E367" s="616">
        <v>72</v>
      </c>
      <c r="F367" s="585"/>
      <c r="G367" s="586"/>
      <c r="H367" s="586"/>
      <c r="I367" s="635" t="s">
        <v>4038</v>
      </c>
      <c r="J367" s="635" t="s">
        <v>1096</v>
      </c>
      <c r="K367" s="639">
        <v>84</v>
      </c>
      <c r="L367" s="101"/>
      <c r="M367" s="101"/>
      <c r="N367" s="524"/>
    </row>
    <row r="368" spans="1:14" hidden="1" x14ac:dyDescent="0.3">
      <c r="A368" s="581" t="s">
        <v>3727</v>
      </c>
      <c r="B368" s="582" t="s">
        <v>4024</v>
      </c>
      <c r="C368" s="583" t="s">
        <v>4038</v>
      </c>
      <c r="D368" s="583" t="s">
        <v>213</v>
      </c>
      <c r="E368" s="616">
        <v>313</v>
      </c>
      <c r="F368" s="585"/>
      <c r="G368" s="586"/>
      <c r="H368" s="586"/>
      <c r="I368" s="635" t="s">
        <v>4038</v>
      </c>
      <c r="J368" s="635" t="s">
        <v>213</v>
      </c>
      <c r="K368" s="639">
        <v>475</v>
      </c>
      <c r="L368" s="101"/>
      <c r="M368" s="101"/>
      <c r="N368" s="524"/>
    </row>
    <row r="369" spans="1:14" hidden="1" x14ac:dyDescent="0.3">
      <c r="A369" s="581" t="s">
        <v>3727</v>
      </c>
      <c r="B369" s="582" t="s">
        <v>4024</v>
      </c>
      <c r="C369" s="583" t="s">
        <v>4038</v>
      </c>
      <c r="D369" s="583" t="s">
        <v>4039</v>
      </c>
      <c r="E369" s="616">
        <v>111</v>
      </c>
      <c r="F369" s="585" t="s">
        <v>6</v>
      </c>
      <c r="G369" s="586"/>
      <c r="H369" s="586"/>
      <c r="I369" s="635" t="s">
        <v>4038</v>
      </c>
      <c r="J369" s="635" t="s">
        <v>4039</v>
      </c>
      <c r="K369" s="639">
        <v>176</v>
      </c>
      <c r="L369" s="101"/>
      <c r="M369" s="101"/>
      <c r="N369" s="524"/>
    </row>
    <row r="370" spans="1:14" hidden="1" x14ac:dyDescent="0.3">
      <c r="A370" s="581" t="s">
        <v>3727</v>
      </c>
      <c r="B370" s="582" t="s">
        <v>4024</v>
      </c>
      <c r="C370" s="583" t="s">
        <v>4038</v>
      </c>
      <c r="D370" s="583" t="s">
        <v>4040</v>
      </c>
      <c r="E370" s="616">
        <v>88</v>
      </c>
      <c r="F370" s="585"/>
      <c r="G370" s="586"/>
      <c r="H370" s="586"/>
      <c r="I370" s="635" t="s">
        <v>4038</v>
      </c>
      <c r="J370" s="635" t="s">
        <v>4040</v>
      </c>
      <c r="K370" s="639">
        <v>123</v>
      </c>
      <c r="L370" s="101"/>
      <c r="M370" s="101"/>
      <c r="N370" s="524"/>
    </row>
    <row r="371" spans="1:14" hidden="1" x14ac:dyDescent="0.3">
      <c r="A371" s="581" t="s">
        <v>3727</v>
      </c>
      <c r="B371" s="582" t="s">
        <v>4024</v>
      </c>
      <c r="C371" s="583" t="s">
        <v>4038</v>
      </c>
      <c r="D371" s="583" t="s">
        <v>4041</v>
      </c>
      <c r="E371" s="616">
        <v>12</v>
      </c>
      <c r="F371" s="585" t="s">
        <v>6</v>
      </c>
      <c r="G371" s="586"/>
      <c r="H371" s="586"/>
      <c r="I371" s="635" t="s">
        <v>4038</v>
      </c>
      <c r="J371" s="635" t="s">
        <v>4041</v>
      </c>
      <c r="K371" s="639">
        <v>34</v>
      </c>
      <c r="L371" s="101"/>
      <c r="M371" s="101"/>
      <c r="N371" s="524"/>
    </row>
    <row r="372" spans="1:14" hidden="1" x14ac:dyDescent="0.3">
      <c r="A372" s="581" t="s">
        <v>3727</v>
      </c>
      <c r="B372" s="582" t="s">
        <v>4024</v>
      </c>
      <c r="C372" s="583" t="s">
        <v>4038</v>
      </c>
      <c r="D372" s="583" t="s">
        <v>4042</v>
      </c>
      <c r="E372" s="616">
        <v>688</v>
      </c>
      <c r="F372" s="585"/>
      <c r="G372" s="586"/>
      <c r="H372" s="586"/>
      <c r="I372" s="635" t="s">
        <v>4038</v>
      </c>
      <c r="J372" s="635" t="s">
        <v>4042</v>
      </c>
      <c r="K372" s="639">
        <v>855</v>
      </c>
      <c r="L372" s="101"/>
      <c r="M372" s="101"/>
      <c r="N372" s="524"/>
    </row>
    <row r="373" spans="1:14" hidden="1" x14ac:dyDescent="0.3">
      <c r="A373" s="581" t="s">
        <v>3727</v>
      </c>
      <c r="B373" s="582" t="s">
        <v>4024</v>
      </c>
      <c r="C373" s="583" t="s">
        <v>4038</v>
      </c>
      <c r="D373" s="583" t="s">
        <v>4043</v>
      </c>
      <c r="E373" s="616">
        <v>15</v>
      </c>
      <c r="F373" s="585" t="s">
        <v>6</v>
      </c>
      <c r="G373" s="586"/>
      <c r="H373" s="586"/>
      <c r="I373" s="635" t="s">
        <v>4038</v>
      </c>
      <c r="J373" s="635" t="s">
        <v>4043</v>
      </c>
      <c r="K373" s="639">
        <v>23</v>
      </c>
      <c r="L373" s="101"/>
      <c r="M373" s="101"/>
      <c r="N373" s="524"/>
    </row>
    <row r="374" spans="1:14" hidden="1" x14ac:dyDescent="0.3">
      <c r="A374" s="581" t="s">
        <v>3727</v>
      </c>
      <c r="B374" s="582" t="s">
        <v>4024</v>
      </c>
      <c r="C374" s="583" t="s">
        <v>4038</v>
      </c>
      <c r="D374" s="583" t="s">
        <v>4044</v>
      </c>
      <c r="E374" s="616">
        <v>304</v>
      </c>
      <c r="F374" s="585"/>
      <c r="G374" s="586"/>
      <c r="H374" s="586"/>
      <c r="I374" s="635" t="s">
        <v>4038</v>
      </c>
      <c r="J374" s="635" t="s">
        <v>4044</v>
      </c>
      <c r="K374" s="639">
        <v>374</v>
      </c>
      <c r="L374" s="101"/>
      <c r="M374" s="101"/>
      <c r="N374" s="524"/>
    </row>
    <row r="375" spans="1:14" hidden="1" x14ac:dyDescent="0.3">
      <c r="A375" s="581" t="s">
        <v>3727</v>
      </c>
      <c r="B375" s="582" t="s">
        <v>4024</v>
      </c>
      <c r="C375" s="583" t="s">
        <v>4038</v>
      </c>
      <c r="D375" s="583" t="s">
        <v>4045</v>
      </c>
      <c r="E375" s="616">
        <v>199</v>
      </c>
      <c r="F375" s="585"/>
      <c r="G375" s="586"/>
      <c r="H375" s="586"/>
      <c r="I375" s="635" t="s">
        <v>4038</v>
      </c>
      <c r="J375" s="635" t="s">
        <v>4045</v>
      </c>
      <c r="K375" s="639">
        <v>251</v>
      </c>
      <c r="L375" s="101"/>
      <c r="M375" s="101"/>
      <c r="N375" s="524"/>
    </row>
    <row r="376" spans="1:14" x14ac:dyDescent="0.3">
      <c r="A376" s="577" t="s">
        <v>3727</v>
      </c>
      <c r="B376" s="577" t="s">
        <v>4024</v>
      </c>
      <c r="C376" s="577" t="s">
        <v>510</v>
      </c>
      <c r="D376" s="577"/>
      <c r="E376" s="578">
        <f>SUM(E377:E383)</f>
        <v>2954</v>
      </c>
      <c r="F376" s="579"/>
      <c r="G376" s="579"/>
      <c r="H376" s="579"/>
      <c r="I376" s="509" t="s">
        <v>510</v>
      </c>
      <c r="J376" s="580"/>
      <c r="K376" s="578">
        <f>SUM(K377:K383)</f>
        <v>3286</v>
      </c>
      <c r="L376" s="108">
        <v>2</v>
      </c>
      <c r="M376" s="108">
        <v>3</v>
      </c>
      <c r="N376" s="508"/>
    </row>
    <row r="377" spans="1:14" s="629" customFormat="1" hidden="1" x14ac:dyDescent="0.3">
      <c r="A377" s="583" t="s">
        <v>3727</v>
      </c>
      <c r="B377" s="583" t="s">
        <v>4024</v>
      </c>
      <c r="C377" s="583" t="s">
        <v>510</v>
      </c>
      <c r="D377" s="583" t="s">
        <v>510</v>
      </c>
      <c r="E377" s="616">
        <v>1128</v>
      </c>
      <c r="F377" s="635"/>
      <c r="G377" s="534"/>
      <c r="H377" s="534"/>
      <c r="I377" s="635" t="s">
        <v>510</v>
      </c>
      <c r="J377" s="635" t="s">
        <v>510</v>
      </c>
      <c r="K377" s="639">
        <v>1307</v>
      </c>
      <c r="L377" s="143"/>
      <c r="M377" s="143"/>
      <c r="N377" s="519"/>
    </row>
    <row r="378" spans="1:14" s="629" customFormat="1" hidden="1" x14ac:dyDescent="0.3">
      <c r="A378" s="583" t="s">
        <v>3727</v>
      </c>
      <c r="B378" s="583" t="s">
        <v>4024</v>
      </c>
      <c r="C378" s="583" t="s">
        <v>510</v>
      </c>
      <c r="D378" s="583" t="s">
        <v>4046</v>
      </c>
      <c r="E378" s="616">
        <v>139</v>
      </c>
      <c r="F378" s="635"/>
      <c r="G378" s="534"/>
      <c r="H378" s="534"/>
      <c r="I378" s="635" t="s">
        <v>510</v>
      </c>
      <c r="J378" s="635" t="s">
        <v>4046</v>
      </c>
      <c r="K378" s="639">
        <v>154</v>
      </c>
      <c r="L378" s="143"/>
      <c r="M378" s="143"/>
      <c r="N378" s="519"/>
    </row>
    <row r="379" spans="1:14" s="629" customFormat="1" hidden="1" x14ac:dyDescent="0.3">
      <c r="A379" s="583" t="s">
        <v>3727</v>
      </c>
      <c r="B379" s="583" t="s">
        <v>4024</v>
      </c>
      <c r="C379" s="583" t="s">
        <v>510</v>
      </c>
      <c r="D379" s="583" t="s">
        <v>4047</v>
      </c>
      <c r="E379" s="616">
        <v>293</v>
      </c>
      <c r="F379" s="635"/>
      <c r="G379" s="534"/>
      <c r="H379" s="534"/>
      <c r="I379" s="635" t="s">
        <v>510</v>
      </c>
      <c r="J379" s="635" t="s">
        <v>4047</v>
      </c>
      <c r="K379" s="639">
        <v>335</v>
      </c>
      <c r="L379" s="143"/>
      <c r="M379" s="143"/>
      <c r="N379" s="519"/>
    </row>
    <row r="380" spans="1:14" s="629" customFormat="1" hidden="1" x14ac:dyDescent="0.3">
      <c r="A380" s="583" t="s">
        <v>3727</v>
      </c>
      <c r="B380" s="583" t="s">
        <v>4024</v>
      </c>
      <c r="C380" s="583" t="s">
        <v>510</v>
      </c>
      <c r="D380" s="583" t="s">
        <v>4048</v>
      </c>
      <c r="E380" s="616">
        <v>1160</v>
      </c>
      <c r="F380" s="635"/>
      <c r="G380" s="534"/>
      <c r="H380" s="534"/>
      <c r="I380" s="635" t="s">
        <v>510</v>
      </c>
      <c r="J380" s="635" t="s">
        <v>4048</v>
      </c>
      <c r="K380" s="639">
        <v>1212</v>
      </c>
      <c r="L380" s="143"/>
      <c r="M380" s="143"/>
      <c r="N380" s="519"/>
    </row>
    <row r="381" spans="1:14" s="629" customFormat="1" hidden="1" x14ac:dyDescent="0.3">
      <c r="A381" s="583" t="s">
        <v>3727</v>
      </c>
      <c r="B381" s="583" t="s">
        <v>4024</v>
      </c>
      <c r="C381" s="583" t="s">
        <v>510</v>
      </c>
      <c r="D381" s="583" t="s">
        <v>4049</v>
      </c>
      <c r="E381" s="616">
        <v>68</v>
      </c>
      <c r="F381" s="635"/>
      <c r="G381" s="534"/>
      <c r="H381" s="534"/>
      <c r="I381" s="635" t="s">
        <v>510</v>
      </c>
      <c r="J381" s="635" t="s">
        <v>4049</v>
      </c>
      <c r="K381" s="639">
        <v>77</v>
      </c>
      <c r="L381" s="143"/>
      <c r="M381" s="143"/>
      <c r="N381" s="519"/>
    </row>
    <row r="382" spans="1:14" s="629" customFormat="1" hidden="1" x14ac:dyDescent="0.3">
      <c r="A382" s="583" t="s">
        <v>3727</v>
      </c>
      <c r="B382" s="583" t="s">
        <v>4024</v>
      </c>
      <c r="C382" s="583" t="s">
        <v>510</v>
      </c>
      <c r="D382" s="583" t="s">
        <v>4050</v>
      </c>
      <c r="E382" s="616">
        <v>111</v>
      </c>
      <c r="F382" s="635"/>
      <c r="G382" s="534"/>
      <c r="H382" s="534"/>
      <c r="I382" s="635" t="s">
        <v>510</v>
      </c>
      <c r="J382" s="635" t="s">
        <v>4050</v>
      </c>
      <c r="K382" s="639">
        <v>119</v>
      </c>
      <c r="L382" s="143"/>
      <c r="M382" s="143"/>
      <c r="N382" s="519"/>
    </row>
    <row r="383" spans="1:14" s="629" customFormat="1" hidden="1" x14ac:dyDescent="0.3">
      <c r="A383" s="583" t="s">
        <v>3727</v>
      </c>
      <c r="B383" s="583" t="s">
        <v>4024</v>
      </c>
      <c r="C383" s="583" t="s">
        <v>510</v>
      </c>
      <c r="D383" s="583" t="s">
        <v>4051</v>
      </c>
      <c r="E383" s="616">
        <v>55</v>
      </c>
      <c r="F383" s="635"/>
      <c r="G383" s="534"/>
      <c r="H383" s="534"/>
      <c r="I383" s="635" t="s">
        <v>510</v>
      </c>
      <c r="J383" s="635" t="s">
        <v>3141</v>
      </c>
      <c r="K383" s="639">
        <v>82</v>
      </c>
      <c r="L383" s="143"/>
      <c r="M383" s="143"/>
      <c r="N383" s="519"/>
    </row>
    <row r="384" spans="1:14" hidden="1" x14ac:dyDescent="0.3">
      <c r="A384" s="577" t="s">
        <v>3727</v>
      </c>
      <c r="B384" s="577" t="s">
        <v>4024</v>
      </c>
      <c r="C384" s="577" t="s">
        <v>1312</v>
      </c>
      <c r="D384" s="577"/>
      <c r="E384" s="578">
        <f>SUM(E385:E390)</f>
        <v>1930</v>
      </c>
      <c r="F384" s="579"/>
      <c r="G384" s="579"/>
      <c r="H384" s="579"/>
      <c r="I384" s="509" t="s">
        <v>1312</v>
      </c>
      <c r="J384" s="580"/>
      <c r="K384" s="578">
        <f>SUM(K385:K390)</f>
        <v>2460</v>
      </c>
      <c r="L384" s="108">
        <v>1</v>
      </c>
      <c r="M384" s="108">
        <v>1</v>
      </c>
      <c r="N384" s="508"/>
    </row>
    <row r="385" spans="1:14" s="629" customFormat="1" hidden="1" x14ac:dyDescent="0.3">
      <c r="A385" s="583" t="s">
        <v>3727</v>
      </c>
      <c r="B385" s="583" t="s">
        <v>4024</v>
      </c>
      <c r="C385" s="583" t="s">
        <v>1312</v>
      </c>
      <c r="D385" s="583" t="s">
        <v>4052</v>
      </c>
      <c r="E385" s="616">
        <v>734</v>
      </c>
      <c r="F385" s="635"/>
      <c r="G385" s="534"/>
      <c r="H385" s="534"/>
      <c r="I385" s="517" t="s">
        <v>1312</v>
      </c>
      <c r="J385" s="635" t="s">
        <v>4052</v>
      </c>
      <c r="K385" s="639">
        <v>930</v>
      </c>
      <c r="L385" s="101"/>
      <c r="M385" s="101"/>
      <c r="N385" s="519"/>
    </row>
    <row r="386" spans="1:14" s="629" customFormat="1" hidden="1" x14ac:dyDescent="0.3">
      <c r="A386" s="583" t="s">
        <v>3727</v>
      </c>
      <c r="B386" s="583" t="s">
        <v>4024</v>
      </c>
      <c r="C386" s="583" t="s">
        <v>1312</v>
      </c>
      <c r="D386" s="583" t="s">
        <v>269</v>
      </c>
      <c r="E386" s="616">
        <v>137</v>
      </c>
      <c r="F386" s="635"/>
      <c r="G386" s="534"/>
      <c r="H386" s="534"/>
      <c r="I386" s="517" t="s">
        <v>1312</v>
      </c>
      <c r="J386" s="635" t="s">
        <v>269</v>
      </c>
      <c r="K386" s="639">
        <v>160</v>
      </c>
      <c r="L386" s="101"/>
      <c r="M386" s="101"/>
      <c r="N386" s="612" t="s">
        <v>4053</v>
      </c>
    </row>
    <row r="387" spans="1:14" s="629" customFormat="1" hidden="1" x14ac:dyDescent="0.3">
      <c r="A387" s="583" t="s">
        <v>3727</v>
      </c>
      <c r="B387" s="583" t="s">
        <v>4024</v>
      </c>
      <c r="C387" s="583" t="s">
        <v>1312</v>
      </c>
      <c r="D387" s="583" t="s">
        <v>4054</v>
      </c>
      <c r="E387" s="616">
        <v>1059</v>
      </c>
      <c r="F387" s="635"/>
      <c r="G387" s="534"/>
      <c r="H387" s="534"/>
      <c r="I387" s="517" t="s">
        <v>1312</v>
      </c>
      <c r="J387" s="635" t="s">
        <v>4054</v>
      </c>
      <c r="K387" s="639">
        <v>1370</v>
      </c>
      <c r="L387" s="101"/>
      <c r="M387" s="101"/>
      <c r="N387" s="519"/>
    </row>
    <row r="388" spans="1:14" s="629" customFormat="1" hidden="1" x14ac:dyDescent="0.3">
      <c r="A388" s="583" t="s">
        <v>3727</v>
      </c>
      <c r="B388" s="583" t="s">
        <v>4024</v>
      </c>
      <c r="C388" s="583" t="s">
        <v>1312</v>
      </c>
      <c r="D388" s="583" t="s">
        <v>4055</v>
      </c>
      <c r="E388" s="616">
        <v>0</v>
      </c>
      <c r="F388" s="585" t="s">
        <v>6</v>
      </c>
      <c r="G388" s="534"/>
      <c r="H388" s="534"/>
      <c r="I388" s="517" t="s">
        <v>1312</v>
      </c>
      <c r="J388" s="590"/>
      <c r="K388" s="594"/>
      <c r="L388" s="651"/>
      <c r="M388" s="651"/>
      <c r="N388" s="519"/>
    </row>
    <row r="389" spans="1:14" s="629" customFormat="1" hidden="1" x14ac:dyDescent="0.3">
      <c r="A389" s="583" t="s">
        <v>3727</v>
      </c>
      <c r="B389" s="583" t="s">
        <v>4024</v>
      </c>
      <c r="C389" s="583" t="s">
        <v>1312</v>
      </c>
      <c r="D389" s="583" t="s">
        <v>4056</v>
      </c>
      <c r="E389" s="616">
        <v>0</v>
      </c>
      <c r="F389" s="585" t="s">
        <v>6</v>
      </c>
      <c r="G389" s="534"/>
      <c r="H389" s="534"/>
      <c r="I389" s="517" t="s">
        <v>1312</v>
      </c>
      <c r="J389" s="590"/>
      <c r="K389" s="594"/>
      <c r="L389" s="651"/>
      <c r="M389" s="651"/>
      <c r="N389" s="519"/>
    </row>
    <row r="390" spans="1:14" s="629" customFormat="1" hidden="1" x14ac:dyDescent="0.3">
      <c r="A390" s="583" t="s">
        <v>3727</v>
      </c>
      <c r="B390" s="583" t="s">
        <v>4024</v>
      </c>
      <c r="C390" s="583" t="s">
        <v>1312</v>
      </c>
      <c r="D390" s="583" t="s">
        <v>4057</v>
      </c>
      <c r="E390" s="616">
        <v>0</v>
      </c>
      <c r="F390" s="585" t="s">
        <v>6</v>
      </c>
      <c r="G390" s="534"/>
      <c r="H390" s="534"/>
      <c r="I390" s="517" t="s">
        <v>1312</v>
      </c>
      <c r="J390" s="590"/>
      <c r="K390" s="594"/>
      <c r="L390" s="651"/>
      <c r="M390" s="651"/>
      <c r="N390" s="519"/>
    </row>
    <row r="391" spans="1:14" hidden="1" x14ac:dyDescent="0.3">
      <c r="A391" s="577" t="s">
        <v>3727</v>
      </c>
      <c r="B391" s="577" t="s">
        <v>4024</v>
      </c>
      <c r="C391" s="577" t="s">
        <v>4058</v>
      </c>
      <c r="D391" s="577"/>
      <c r="E391" s="578">
        <f>SUM(E392:E395)</f>
        <v>1273</v>
      </c>
      <c r="F391" s="579"/>
      <c r="G391" s="579"/>
      <c r="H391" s="579"/>
      <c r="I391" s="509" t="s">
        <v>4058</v>
      </c>
      <c r="J391" s="580"/>
      <c r="K391" s="578">
        <f>SUM(K392:K395)</f>
        <v>1985</v>
      </c>
      <c r="L391" s="108">
        <v>1</v>
      </c>
      <c r="M391" s="108">
        <v>2</v>
      </c>
      <c r="N391" s="508"/>
    </row>
    <row r="392" spans="1:14" s="629" customFormat="1" hidden="1" x14ac:dyDescent="0.3">
      <c r="A392" s="583" t="s">
        <v>3727</v>
      </c>
      <c r="B392" s="583" t="s">
        <v>4024</v>
      </c>
      <c r="C392" s="583" t="s">
        <v>4058</v>
      </c>
      <c r="D392" s="583" t="s">
        <v>4059</v>
      </c>
      <c r="E392" s="616">
        <v>390</v>
      </c>
      <c r="F392" s="585" t="s">
        <v>6</v>
      </c>
      <c r="G392" s="534"/>
      <c r="H392" s="534"/>
      <c r="I392" s="517" t="s">
        <v>4058</v>
      </c>
      <c r="J392" s="635" t="s">
        <v>4059</v>
      </c>
      <c r="K392" s="639">
        <v>603</v>
      </c>
      <c r="L392" s="101"/>
      <c r="M392" s="101"/>
      <c r="N392" s="519"/>
    </row>
    <row r="393" spans="1:14" s="629" customFormat="1" ht="24" hidden="1" x14ac:dyDescent="0.3">
      <c r="A393" s="583" t="s">
        <v>3727</v>
      </c>
      <c r="B393" s="583" t="s">
        <v>4024</v>
      </c>
      <c r="C393" s="583" t="s">
        <v>4058</v>
      </c>
      <c r="D393" s="583" t="s">
        <v>4060</v>
      </c>
      <c r="E393" s="616">
        <v>201</v>
      </c>
      <c r="F393" s="635"/>
      <c r="G393" s="534"/>
      <c r="H393" s="534"/>
      <c r="I393" s="517" t="s">
        <v>4058</v>
      </c>
      <c r="J393" s="635" t="s">
        <v>4060</v>
      </c>
      <c r="K393" s="639">
        <v>298</v>
      </c>
      <c r="L393" s="101"/>
      <c r="M393" s="101"/>
      <c r="N393" s="612" t="s">
        <v>4061</v>
      </c>
    </row>
    <row r="394" spans="1:14" s="629" customFormat="1" hidden="1" x14ac:dyDescent="0.3">
      <c r="A394" s="583" t="s">
        <v>3727</v>
      </c>
      <c r="B394" s="583" t="s">
        <v>4024</v>
      </c>
      <c r="C394" s="583" t="s">
        <v>4058</v>
      </c>
      <c r="D394" s="583" t="s">
        <v>4062</v>
      </c>
      <c r="E394" s="616">
        <v>195</v>
      </c>
      <c r="F394" s="585" t="s">
        <v>6</v>
      </c>
      <c r="G394" s="534"/>
      <c r="H394" s="534"/>
      <c r="I394" s="517" t="s">
        <v>4058</v>
      </c>
      <c r="J394" s="635" t="s">
        <v>4062</v>
      </c>
      <c r="K394" s="639">
        <v>315</v>
      </c>
      <c r="L394" s="101"/>
      <c r="M394" s="101"/>
      <c r="N394" s="519"/>
    </row>
    <row r="395" spans="1:14" s="629" customFormat="1" hidden="1" x14ac:dyDescent="0.3">
      <c r="A395" s="583" t="s">
        <v>3727</v>
      </c>
      <c r="B395" s="583" t="s">
        <v>4024</v>
      </c>
      <c r="C395" s="583" t="s">
        <v>4058</v>
      </c>
      <c r="D395" s="583" t="s">
        <v>4063</v>
      </c>
      <c r="E395" s="616">
        <v>487</v>
      </c>
      <c r="F395" s="585" t="s">
        <v>6</v>
      </c>
      <c r="G395" s="534"/>
      <c r="H395" s="534"/>
      <c r="I395" s="517" t="s">
        <v>4058</v>
      </c>
      <c r="J395" s="635" t="s">
        <v>4063</v>
      </c>
      <c r="K395" s="639">
        <v>769</v>
      </c>
      <c r="L395" s="101"/>
      <c r="M395" s="101"/>
      <c r="N395" s="519"/>
    </row>
    <row r="396" spans="1:14" x14ac:dyDescent="0.3">
      <c r="A396" s="577" t="s">
        <v>3727</v>
      </c>
      <c r="B396" s="577" t="s">
        <v>4024</v>
      </c>
      <c r="C396" s="577" t="s">
        <v>4064</v>
      </c>
      <c r="D396" s="577"/>
      <c r="E396" s="578">
        <f>SUM(E397:E407)</f>
        <v>3892</v>
      </c>
      <c r="F396" s="579"/>
      <c r="G396" s="579"/>
      <c r="H396" s="579"/>
      <c r="I396" s="509" t="s">
        <v>4064</v>
      </c>
      <c r="J396" s="580"/>
      <c r="K396" s="578">
        <f>SUM(K397:K407)</f>
        <v>4880</v>
      </c>
      <c r="L396" s="108">
        <v>3</v>
      </c>
      <c r="M396" s="108">
        <v>3</v>
      </c>
      <c r="N396" s="508"/>
    </row>
    <row r="397" spans="1:14" s="629" customFormat="1" hidden="1" x14ac:dyDescent="0.3">
      <c r="A397" s="583" t="s">
        <v>3727</v>
      </c>
      <c r="B397" s="583" t="s">
        <v>4024</v>
      </c>
      <c r="C397" s="583" t="s">
        <v>4064</v>
      </c>
      <c r="D397" s="583" t="s">
        <v>4064</v>
      </c>
      <c r="E397" s="616">
        <v>1699</v>
      </c>
      <c r="F397" s="635"/>
      <c r="G397" s="534"/>
      <c r="H397" s="534"/>
      <c r="I397" s="617" t="s">
        <v>4064</v>
      </c>
      <c r="J397" s="523" t="s">
        <v>4064</v>
      </c>
      <c r="K397" s="639">
        <v>2257</v>
      </c>
      <c r="L397" s="101"/>
      <c r="M397" s="101"/>
      <c r="N397" s="519"/>
    </row>
    <row r="398" spans="1:14" s="629" customFormat="1" hidden="1" x14ac:dyDescent="0.3">
      <c r="A398" s="583" t="s">
        <v>3727</v>
      </c>
      <c r="B398" s="583" t="s">
        <v>4024</v>
      </c>
      <c r="C398" s="583" t="s">
        <v>4064</v>
      </c>
      <c r="D398" s="583" t="s">
        <v>4065</v>
      </c>
      <c r="E398" s="616">
        <v>22</v>
      </c>
      <c r="F398" s="635"/>
      <c r="G398" s="534"/>
      <c r="H398" s="534"/>
      <c r="I398" s="617" t="s">
        <v>4064</v>
      </c>
      <c r="J398" s="517" t="s">
        <v>330</v>
      </c>
      <c r="K398" s="639">
        <v>21</v>
      </c>
      <c r="L398" s="101"/>
      <c r="M398" s="101"/>
      <c r="N398" s="519"/>
    </row>
    <row r="399" spans="1:14" s="629" customFormat="1" hidden="1" x14ac:dyDescent="0.3">
      <c r="A399" s="583" t="s">
        <v>3727</v>
      </c>
      <c r="B399" s="583" t="s">
        <v>4024</v>
      </c>
      <c r="C399" s="583" t="s">
        <v>4064</v>
      </c>
      <c r="D399" s="583" t="s">
        <v>4066</v>
      </c>
      <c r="E399" s="616">
        <v>123</v>
      </c>
      <c r="F399" s="635"/>
      <c r="G399" s="534"/>
      <c r="H399" s="534"/>
      <c r="I399" s="617" t="s">
        <v>4064</v>
      </c>
      <c r="J399" s="517" t="s">
        <v>4066</v>
      </c>
      <c r="K399" s="639">
        <v>136</v>
      </c>
      <c r="L399" s="101"/>
      <c r="M399" s="101"/>
      <c r="N399" s="519"/>
    </row>
    <row r="400" spans="1:14" s="629" customFormat="1" hidden="1" x14ac:dyDescent="0.3">
      <c r="A400" s="583" t="s">
        <v>3727</v>
      </c>
      <c r="B400" s="583" t="s">
        <v>4024</v>
      </c>
      <c r="C400" s="583" t="s">
        <v>4064</v>
      </c>
      <c r="D400" s="583" t="s">
        <v>4067</v>
      </c>
      <c r="E400" s="616">
        <v>195</v>
      </c>
      <c r="F400" s="635"/>
      <c r="G400" s="534"/>
      <c r="H400" s="534"/>
      <c r="I400" s="617" t="s">
        <v>4064</v>
      </c>
      <c r="J400" s="517" t="s">
        <v>4067</v>
      </c>
      <c r="K400" s="639">
        <v>244</v>
      </c>
      <c r="L400" s="101"/>
      <c r="M400" s="101"/>
      <c r="N400" s="519"/>
    </row>
    <row r="401" spans="1:14" s="629" customFormat="1" hidden="1" x14ac:dyDescent="0.3">
      <c r="A401" s="583" t="s">
        <v>3727</v>
      </c>
      <c r="B401" s="583" t="s">
        <v>4024</v>
      </c>
      <c r="C401" s="583" t="s">
        <v>4064</v>
      </c>
      <c r="D401" s="583" t="s">
        <v>4068</v>
      </c>
      <c r="E401" s="616">
        <v>85</v>
      </c>
      <c r="F401" s="635"/>
      <c r="G401" s="534"/>
      <c r="H401" s="534"/>
      <c r="I401" s="617" t="s">
        <v>4064</v>
      </c>
      <c r="J401" s="517" t="s">
        <v>4068</v>
      </c>
      <c r="K401" s="639">
        <v>122</v>
      </c>
      <c r="L401" s="101"/>
      <c r="M401" s="101"/>
      <c r="N401" s="519"/>
    </row>
    <row r="402" spans="1:14" s="629" customFormat="1" hidden="1" x14ac:dyDescent="0.3">
      <c r="A402" s="583" t="s">
        <v>3727</v>
      </c>
      <c r="B402" s="583" t="s">
        <v>4024</v>
      </c>
      <c r="C402" s="583" t="s">
        <v>4064</v>
      </c>
      <c r="D402" s="583" t="s">
        <v>4069</v>
      </c>
      <c r="E402" s="616">
        <v>271</v>
      </c>
      <c r="F402" s="635"/>
      <c r="G402" s="534"/>
      <c r="H402" s="534"/>
      <c r="I402" s="617" t="s">
        <v>4064</v>
      </c>
      <c r="J402" s="517" t="s">
        <v>4069</v>
      </c>
      <c r="K402" s="639">
        <v>300</v>
      </c>
      <c r="L402" s="101"/>
      <c r="M402" s="101"/>
      <c r="N402" s="519"/>
    </row>
    <row r="403" spans="1:14" s="629" customFormat="1" hidden="1" x14ac:dyDescent="0.3">
      <c r="A403" s="583" t="s">
        <v>3727</v>
      </c>
      <c r="B403" s="583" t="s">
        <v>4024</v>
      </c>
      <c r="C403" s="583" t="s">
        <v>4064</v>
      </c>
      <c r="D403" s="583" t="s">
        <v>4070</v>
      </c>
      <c r="E403" s="616">
        <v>188</v>
      </c>
      <c r="F403" s="635"/>
      <c r="G403" s="534"/>
      <c r="H403" s="534"/>
      <c r="I403" s="617" t="s">
        <v>4064</v>
      </c>
      <c r="J403" s="517" t="s">
        <v>4070</v>
      </c>
      <c r="K403" s="639">
        <v>165</v>
      </c>
      <c r="L403" s="101"/>
      <c r="M403" s="101"/>
      <c r="N403" s="519"/>
    </row>
    <row r="404" spans="1:14" s="629" customFormat="1" hidden="1" x14ac:dyDescent="0.3">
      <c r="A404" s="583" t="s">
        <v>3727</v>
      </c>
      <c r="B404" s="583" t="s">
        <v>4024</v>
      </c>
      <c r="C404" s="583" t="s">
        <v>4064</v>
      </c>
      <c r="D404" s="583" t="s">
        <v>4071</v>
      </c>
      <c r="E404" s="616">
        <v>113</v>
      </c>
      <c r="F404" s="635"/>
      <c r="G404" s="534"/>
      <c r="H404" s="534"/>
      <c r="I404" s="617" t="s">
        <v>4064</v>
      </c>
      <c r="J404" s="517" t="s">
        <v>4071</v>
      </c>
      <c r="K404" s="639">
        <v>112</v>
      </c>
      <c r="L404" s="101"/>
      <c r="M404" s="101"/>
      <c r="N404" s="519"/>
    </row>
    <row r="405" spans="1:14" s="629" customFormat="1" hidden="1" x14ac:dyDescent="0.3">
      <c r="A405" s="583" t="s">
        <v>3727</v>
      </c>
      <c r="B405" s="583" t="s">
        <v>4024</v>
      </c>
      <c r="C405" s="583" t="s">
        <v>4064</v>
      </c>
      <c r="D405" s="583" t="s">
        <v>4072</v>
      </c>
      <c r="E405" s="616">
        <v>360</v>
      </c>
      <c r="F405" s="635"/>
      <c r="G405" s="534"/>
      <c r="H405" s="534"/>
      <c r="I405" s="617" t="s">
        <v>4064</v>
      </c>
      <c r="J405" s="517" t="s">
        <v>4072</v>
      </c>
      <c r="K405" s="639">
        <v>493</v>
      </c>
      <c r="L405" s="101"/>
      <c r="M405" s="101"/>
      <c r="N405" s="519"/>
    </row>
    <row r="406" spans="1:14" s="629" customFormat="1" hidden="1" x14ac:dyDescent="0.3">
      <c r="A406" s="583" t="s">
        <v>3727</v>
      </c>
      <c r="B406" s="583" t="s">
        <v>4024</v>
      </c>
      <c r="C406" s="583" t="s">
        <v>4064</v>
      </c>
      <c r="D406" s="583" t="s">
        <v>4073</v>
      </c>
      <c r="E406" s="616">
        <v>620</v>
      </c>
      <c r="F406" s="635"/>
      <c r="G406" s="534"/>
      <c r="H406" s="534"/>
      <c r="I406" s="617" t="s">
        <v>4064</v>
      </c>
      <c r="J406" s="523" t="s">
        <v>4073</v>
      </c>
      <c r="K406" s="639">
        <v>785</v>
      </c>
      <c r="L406" s="101"/>
      <c r="M406" s="101"/>
      <c r="N406" s="519"/>
    </row>
    <row r="407" spans="1:14" s="629" customFormat="1" hidden="1" x14ac:dyDescent="0.3">
      <c r="A407" s="583" t="s">
        <v>3727</v>
      </c>
      <c r="B407" s="583" t="s">
        <v>4024</v>
      </c>
      <c r="C407" s="583" t="s">
        <v>4064</v>
      </c>
      <c r="D407" s="583" t="s">
        <v>4074</v>
      </c>
      <c r="E407" s="616">
        <v>216</v>
      </c>
      <c r="F407" s="635"/>
      <c r="G407" s="534"/>
      <c r="H407" s="534"/>
      <c r="I407" s="617" t="s">
        <v>4064</v>
      </c>
      <c r="J407" s="517" t="s">
        <v>4075</v>
      </c>
      <c r="K407" s="639">
        <v>245</v>
      </c>
      <c r="L407" s="101"/>
      <c r="M407" s="101"/>
      <c r="N407" s="519"/>
    </row>
    <row r="408" spans="1:14" hidden="1" x14ac:dyDescent="0.3">
      <c r="A408" s="577" t="s">
        <v>3727</v>
      </c>
      <c r="B408" s="577" t="s">
        <v>4024</v>
      </c>
      <c r="C408" s="577" t="s">
        <v>4076</v>
      </c>
      <c r="D408" s="577"/>
      <c r="E408" s="578">
        <f>SUM(E409:E414)</f>
        <v>858</v>
      </c>
      <c r="F408" s="579"/>
      <c r="G408" s="579"/>
      <c r="H408" s="579"/>
      <c r="I408" s="509" t="s">
        <v>4076</v>
      </c>
      <c r="J408" s="580"/>
      <c r="K408" s="578">
        <f>SUM(K409:K414)</f>
        <v>1267</v>
      </c>
      <c r="L408" s="108">
        <v>1</v>
      </c>
      <c r="M408" s="108">
        <v>2</v>
      </c>
      <c r="N408" s="508"/>
    </row>
    <row r="409" spans="1:14" s="629" customFormat="1" hidden="1" x14ac:dyDescent="0.3">
      <c r="A409" s="583" t="s">
        <v>3727</v>
      </c>
      <c r="B409" s="583" t="s">
        <v>4024</v>
      </c>
      <c r="C409" s="583" t="s">
        <v>4076</v>
      </c>
      <c r="D409" s="583" t="s">
        <v>4076</v>
      </c>
      <c r="E409" s="616">
        <v>294</v>
      </c>
      <c r="F409" s="635"/>
      <c r="G409" s="534"/>
      <c r="H409" s="534"/>
      <c r="I409" s="635" t="s">
        <v>4076</v>
      </c>
      <c r="J409" s="635" t="s">
        <v>4076</v>
      </c>
      <c r="K409" s="639">
        <v>374</v>
      </c>
      <c r="L409" s="101"/>
      <c r="M409" s="101"/>
      <c r="N409" s="612" t="s">
        <v>4077</v>
      </c>
    </row>
    <row r="410" spans="1:14" s="629" customFormat="1" hidden="1" x14ac:dyDescent="0.3">
      <c r="A410" s="583" t="s">
        <v>3727</v>
      </c>
      <c r="B410" s="583" t="s">
        <v>4024</v>
      </c>
      <c r="C410" s="583" t="s">
        <v>4076</v>
      </c>
      <c r="D410" s="583" t="s">
        <v>1889</v>
      </c>
      <c r="E410" s="616">
        <v>50</v>
      </c>
      <c r="F410" s="635"/>
      <c r="G410" s="534"/>
      <c r="H410" s="534"/>
      <c r="I410" s="635" t="s">
        <v>4076</v>
      </c>
      <c r="J410" s="635" t="s">
        <v>1889</v>
      </c>
      <c r="K410" s="639">
        <v>71</v>
      </c>
      <c r="L410" s="101"/>
      <c r="M410" s="101"/>
      <c r="N410" s="519"/>
    </row>
    <row r="411" spans="1:14" s="629" customFormat="1" hidden="1" x14ac:dyDescent="0.3">
      <c r="A411" s="583" t="s">
        <v>3727</v>
      </c>
      <c r="B411" s="583" t="s">
        <v>4024</v>
      </c>
      <c r="C411" s="583" t="s">
        <v>4076</v>
      </c>
      <c r="D411" s="583" t="s">
        <v>4078</v>
      </c>
      <c r="E411" s="616">
        <v>350</v>
      </c>
      <c r="F411" s="635"/>
      <c r="G411" s="534"/>
      <c r="H411" s="534"/>
      <c r="I411" s="635" t="s">
        <v>4076</v>
      </c>
      <c r="J411" s="635" t="s">
        <v>4078</v>
      </c>
      <c r="K411" s="639">
        <v>489</v>
      </c>
      <c r="L411" s="101"/>
      <c r="M411" s="101"/>
      <c r="N411" s="519"/>
    </row>
    <row r="412" spans="1:14" s="629" customFormat="1" hidden="1" x14ac:dyDescent="0.3">
      <c r="A412" s="583" t="s">
        <v>3727</v>
      </c>
      <c r="B412" s="583" t="s">
        <v>4024</v>
      </c>
      <c r="C412" s="583" t="s">
        <v>4076</v>
      </c>
      <c r="D412" s="583" t="s">
        <v>4079</v>
      </c>
      <c r="E412" s="616">
        <v>59</v>
      </c>
      <c r="F412" s="585" t="s">
        <v>6</v>
      </c>
      <c r="G412" s="534"/>
      <c r="H412" s="534"/>
      <c r="I412" s="635" t="s">
        <v>4076</v>
      </c>
      <c r="J412" s="635" t="s">
        <v>4079</v>
      </c>
      <c r="K412" s="639">
        <v>168</v>
      </c>
      <c r="L412" s="101"/>
      <c r="M412" s="101"/>
      <c r="N412" s="519"/>
    </row>
    <row r="413" spans="1:14" s="629" customFormat="1" hidden="1" x14ac:dyDescent="0.3">
      <c r="A413" s="583" t="s">
        <v>3727</v>
      </c>
      <c r="B413" s="583" t="s">
        <v>4024</v>
      </c>
      <c r="C413" s="583" t="s">
        <v>4076</v>
      </c>
      <c r="D413" s="583" t="s">
        <v>1760</v>
      </c>
      <c r="E413" s="616">
        <v>21</v>
      </c>
      <c r="F413" s="585" t="s">
        <v>6</v>
      </c>
      <c r="G413" s="534"/>
      <c r="H413" s="534"/>
      <c r="I413" s="635" t="s">
        <v>4076</v>
      </c>
      <c r="J413" s="635" t="s">
        <v>1760</v>
      </c>
      <c r="K413" s="639">
        <v>69</v>
      </c>
      <c r="L413" s="101"/>
      <c r="M413" s="101"/>
      <c r="N413" s="519"/>
    </row>
    <row r="414" spans="1:14" s="629" customFormat="1" hidden="1" x14ac:dyDescent="0.3">
      <c r="A414" s="583" t="s">
        <v>3727</v>
      </c>
      <c r="B414" s="583" t="s">
        <v>4024</v>
      </c>
      <c r="C414" s="583" t="s">
        <v>4076</v>
      </c>
      <c r="D414" s="583" t="s">
        <v>4080</v>
      </c>
      <c r="E414" s="616">
        <v>84</v>
      </c>
      <c r="F414" s="635"/>
      <c r="G414" s="534"/>
      <c r="H414" s="534"/>
      <c r="I414" s="635" t="s">
        <v>4076</v>
      </c>
      <c r="J414" s="635" t="s">
        <v>4080</v>
      </c>
      <c r="K414" s="639">
        <v>96</v>
      </c>
      <c r="L414" s="101"/>
      <c r="M414" s="101"/>
      <c r="N414" s="519"/>
    </row>
    <row r="415" spans="1:14" hidden="1" x14ac:dyDescent="0.3">
      <c r="A415" s="577" t="s">
        <v>3727</v>
      </c>
      <c r="B415" s="577" t="s">
        <v>4024</v>
      </c>
      <c r="C415" s="577" t="s">
        <v>4081</v>
      </c>
      <c r="D415" s="577"/>
      <c r="E415" s="578">
        <v>1789</v>
      </c>
      <c r="F415" s="579"/>
      <c r="G415" s="579"/>
      <c r="H415" s="579"/>
      <c r="I415" s="509" t="s">
        <v>4081</v>
      </c>
      <c r="J415" s="580"/>
      <c r="K415" s="578">
        <f>SUM(K416:K422)</f>
        <v>2144</v>
      </c>
      <c r="L415" s="108">
        <v>1</v>
      </c>
      <c r="M415" s="108">
        <v>1</v>
      </c>
      <c r="N415" s="508"/>
    </row>
    <row r="416" spans="1:14" s="629" customFormat="1" hidden="1" x14ac:dyDescent="0.3">
      <c r="A416" s="583" t="s">
        <v>3727</v>
      </c>
      <c r="B416" s="583" t="s">
        <v>4024</v>
      </c>
      <c r="C416" s="583" t="s">
        <v>4081</v>
      </c>
      <c r="D416" s="583" t="s">
        <v>4081</v>
      </c>
      <c r="E416" s="616">
        <v>1728</v>
      </c>
      <c r="F416" s="635"/>
      <c r="G416" s="534"/>
      <c r="H416" s="534"/>
      <c r="I416" s="635" t="s">
        <v>4081</v>
      </c>
      <c r="J416" s="635" t="s">
        <v>4081</v>
      </c>
      <c r="K416" s="639">
        <v>2006</v>
      </c>
      <c r="L416" s="101"/>
      <c r="M416" s="101"/>
      <c r="N416" s="519"/>
    </row>
    <row r="417" spans="1:15" s="629" customFormat="1" hidden="1" x14ac:dyDescent="0.3">
      <c r="A417" s="583" t="s">
        <v>3727</v>
      </c>
      <c r="B417" s="583" t="s">
        <v>4024</v>
      </c>
      <c r="C417" s="583" t="s">
        <v>4081</v>
      </c>
      <c r="D417" s="583" t="s">
        <v>4082</v>
      </c>
      <c r="E417" s="616">
        <v>0</v>
      </c>
      <c r="F417" s="585" t="s">
        <v>6</v>
      </c>
      <c r="G417" s="534"/>
      <c r="H417" s="534"/>
      <c r="I417" s="635" t="s">
        <v>4081</v>
      </c>
      <c r="J417" s="635" t="s">
        <v>4082</v>
      </c>
      <c r="K417" s="639">
        <v>7</v>
      </c>
      <c r="L417" s="101"/>
      <c r="M417" s="101"/>
      <c r="N417" s="519"/>
    </row>
    <row r="418" spans="1:15" s="629" customFormat="1" hidden="1" x14ac:dyDescent="0.3">
      <c r="A418" s="583" t="s">
        <v>3727</v>
      </c>
      <c r="B418" s="583" t="s">
        <v>4024</v>
      </c>
      <c r="C418" s="583" t="s">
        <v>4081</v>
      </c>
      <c r="D418" s="583" t="s">
        <v>4083</v>
      </c>
      <c r="E418" s="616">
        <v>56</v>
      </c>
      <c r="F418" s="635"/>
      <c r="G418" s="534"/>
      <c r="H418" s="534"/>
      <c r="I418" s="635" t="s">
        <v>4081</v>
      </c>
      <c r="J418" s="635" t="s">
        <v>4083</v>
      </c>
      <c r="K418" s="639">
        <v>89</v>
      </c>
      <c r="L418" s="101"/>
      <c r="M418" s="101"/>
      <c r="N418" s="519"/>
    </row>
    <row r="419" spans="1:15" s="629" customFormat="1" hidden="1" x14ac:dyDescent="0.3">
      <c r="A419" s="583" t="s">
        <v>3727</v>
      </c>
      <c r="B419" s="583" t="s">
        <v>4024</v>
      </c>
      <c r="C419" s="583" t="s">
        <v>4081</v>
      </c>
      <c r="D419" s="583" t="s">
        <v>3399</v>
      </c>
      <c r="E419" s="616">
        <v>0</v>
      </c>
      <c r="F419" s="585" t="s">
        <v>6</v>
      </c>
      <c r="G419" s="534"/>
      <c r="H419" s="534"/>
      <c r="I419" s="635" t="s">
        <v>4081</v>
      </c>
      <c r="J419" s="635" t="s">
        <v>3399</v>
      </c>
      <c r="K419" s="639">
        <v>18</v>
      </c>
      <c r="L419" s="101"/>
      <c r="M419" s="101"/>
      <c r="N419" s="519"/>
    </row>
    <row r="420" spans="1:15" s="629" customFormat="1" hidden="1" x14ac:dyDescent="0.3">
      <c r="A420" s="583" t="s">
        <v>3727</v>
      </c>
      <c r="B420" s="583" t="s">
        <v>4024</v>
      </c>
      <c r="C420" s="583" t="s">
        <v>4081</v>
      </c>
      <c r="D420" s="583" t="s">
        <v>4084</v>
      </c>
      <c r="E420" s="616" t="s">
        <v>137</v>
      </c>
      <c r="F420" s="585" t="s">
        <v>6</v>
      </c>
      <c r="G420" s="534"/>
      <c r="H420" s="534"/>
      <c r="I420" s="635" t="s">
        <v>4081</v>
      </c>
      <c r="J420" s="635" t="s">
        <v>4084</v>
      </c>
      <c r="K420" s="639">
        <v>2</v>
      </c>
      <c r="L420" s="101"/>
      <c r="M420" s="101"/>
      <c r="N420" s="519"/>
    </row>
    <row r="421" spans="1:15" s="629" customFormat="1" hidden="1" x14ac:dyDescent="0.3">
      <c r="A421" s="583" t="s">
        <v>3727</v>
      </c>
      <c r="B421" s="583" t="s">
        <v>4024</v>
      </c>
      <c r="C421" s="583" t="s">
        <v>4081</v>
      </c>
      <c r="D421" s="583" t="s">
        <v>2609</v>
      </c>
      <c r="E421" s="616">
        <v>0</v>
      </c>
      <c r="F421" s="585" t="s">
        <v>6</v>
      </c>
      <c r="G421" s="534"/>
      <c r="H421" s="534"/>
      <c r="I421" s="635" t="s">
        <v>4081</v>
      </c>
      <c r="J421" s="635" t="s">
        <v>2609</v>
      </c>
      <c r="K421" s="639">
        <v>22</v>
      </c>
      <c r="L421" s="101"/>
      <c r="M421" s="101"/>
      <c r="N421" s="519"/>
    </row>
    <row r="422" spans="1:15" s="629" customFormat="1" hidden="1" x14ac:dyDescent="0.3">
      <c r="A422" s="583" t="s">
        <v>3727</v>
      </c>
      <c r="B422" s="583" t="s">
        <v>4024</v>
      </c>
      <c r="C422" s="583" t="s">
        <v>4081</v>
      </c>
      <c r="D422" s="583" t="s">
        <v>4085</v>
      </c>
      <c r="E422" s="616">
        <v>0</v>
      </c>
      <c r="F422" s="585" t="s">
        <v>6</v>
      </c>
      <c r="G422" s="534"/>
      <c r="H422" s="534"/>
      <c r="I422" s="635" t="s">
        <v>4081</v>
      </c>
      <c r="J422" s="635" t="s">
        <v>4085</v>
      </c>
      <c r="K422" s="639">
        <v>0</v>
      </c>
      <c r="L422" s="101"/>
      <c r="M422" s="101"/>
      <c r="N422" s="519"/>
    </row>
    <row r="423" spans="1:15" hidden="1" x14ac:dyDescent="0.3">
      <c r="A423" s="577" t="s">
        <v>3727</v>
      </c>
      <c r="B423" s="577" t="s">
        <v>4024</v>
      </c>
      <c r="C423" s="577" t="s">
        <v>4086</v>
      </c>
      <c r="D423" s="577"/>
      <c r="E423" s="578">
        <f>SUM(E424:E431)</f>
        <v>997</v>
      </c>
      <c r="F423" s="579"/>
      <c r="G423" s="579"/>
      <c r="H423" s="579"/>
      <c r="I423" s="509" t="s">
        <v>4086</v>
      </c>
      <c r="J423" s="580"/>
      <c r="K423" s="578">
        <f>SUM(K424:K431)</f>
        <v>1409</v>
      </c>
      <c r="L423" s="108">
        <v>1</v>
      </c>
      <c r="M423" s="108">
        <v>3</v>
      </c>
      <c r="N423" s="508"/>
    </row>
    <row r="424" spans="1:15" s="629" customFormat="1" hidden="1" x14ac:dyDescent="0.3">
      <c r="A424" s="598" t="s">
        <v>3727</v>
      </c>
      <c r="B424" s="598" t="s">
        <v>4024</v>
      </c>
      <c r="C424" s="598" t="s">
        <v>4086</v>
      </c>
      <c r="D424" s="598" t="s">
        <v>4086</v>
      </c>
      <c r="E424" s="599">
        <v>538</v>
      </c>
      <c r="F424" s="600" t="s">
        <v>6</v>
      </c>
      <c r="G424" s="605"/>
      <c r="H424" s="605"/>
      <c r="I424" s="600" t="s">
        <v>4086</v>
      </c>
      <c r="J424" s="623" t="s">
        <v>4086</v>
      </c>
      <c r="K424" s="642">
        <v>760</v>
      </c>
      <c r="L424" s="604"/>
      <c r="M424" s="604"/>
      <c r="N424" s="714" t="s">
        <v>3740</v>
      </c>
    </row>
    <row r="425" spans="1:15" s="629" customFormat="1" ht="15.75" hidden="1" customHeight="1" x14ac:dyDescent="0.3">
      <c r="A425" s="598" t="s">
        <v>3727</v>
      </c>
      <c r="B425" s="598" t="s">
        <v>4024</v>
      </c>
      <c r="C425" s="598" t="s">
        <v>4086</v>
      </c>
      <c r="D425" s="598" t="s">
        <v>4087</v>
      </c>
      <c r="E425" s="599">
        <v>97</v>
      </c>
      <c r="F425" s="600"/>
      <c r="G425" s="605"/>
      <c r="H425" s="605"/>
      <c r="I425" s="600" t="s">
        <v>4086</v>
      </c>
      <c r="J425" s="602" t="s">
        <v>4087</v>
      </c>
      <c r="K425" s="642">
        <v>126</v>
      </c>
      <c r="L425" s="604"/>
      <c r="M425" s="604"/>
      <c r="N425" s="714"/>
    </row>
    <row r="426" spans="1:15" s="629" customFormat="1" ht="15.75" hidden="1" customHeight="1" x14ac:dyDescent="0.3">
      <c r="A426" s="598" t="s">
        <v>3727</v>
      </c>
      <c r="B426" s="598" t="s">
        <v>4024</v>
      </c>
      <c r="C426" s="598" t="s">
        <v>4086</v>
      </c>
      <c r="D426" s="598" t="s">
        <v>4041</v>
      </c>
      <c r="E426" s="599">
        <v>139</v>
      </c>
      <c r="F426" s="600" t="s">
        <v>6</v>
      </c>
      <c r="G426" s="605"/>
      <c r="H426" s="605"/>
      <c r="I426" s="600" t="s">
        <v>4086</v>
      </c>
      <c r="J426" s="602" t="s">
        <v>4041</v>
      </c>
      <c r="K426" s="642">
        <v>197</v>
      </c>
      <c r="L426" s="604"/>
      <c r="M426" s="604"/>
      <c r="N426" s="714"/>
    </row>
    <row r="427" spans="1:15" s="629" customFormat="1" ht="15.75" hidden="1" customHeight="1" x14ac:dyDescent="0.3">
      <c r="A427" s="598" t="s">
        <v>3727</v>
      </c>
      <c r="B427" s="598" t="s">
        <v>4024</v>
      </c>
      <c r="C427" s="598" t="s">
        <v>4086</v>
      </c>
      <c r="D427" s="598" t="s">
        <v>4088</v>
      </c>
      <c r="E427" s="599">
        <v>15</v>
      </c>
      <c r="F427" s="600" t="s">
        <v>6</v>
      </c>
      <c r="G427" s="605"/>
      <c r="H427" s="605"/>
      <c r="I427" s="600" t="s">
        <v>4086</v>
      </c>
      <c r="J427" s="602" t="s">
        <v>4088</v>
      </c>
      <c r="K427" s="642">
        <v>26</v>
      </c>
      <c r="L427" s="604"/>
      <c r="M427" s="604"/>
      <c r="N427" s="714"/>
    </row>
    <row r="428" spans="1:15" s="629" customFormat="1" ht="15.75" hidden="1" customHeight="1" x14ac:dyDescent="0.3">
      <c r="A428" s="598" t="s">
        <v>3727</v>
      </c>
      <c r="B428" s="598" t="s">
        <v>4024</v>
      </c>
      <c r="C428" s="598" t="s">
        <v>4086</v>
      </c>
      <c r="D428" s="598" t="s">
        <v>4089</v>
      </c>
      <c r="E428" s="599">
        <v>118</v>
      </c>
      <c r="F428" s="600"/>
      <c r="G428" s="605"/>
      <c r="H428" s="605"/>
      <c r="I428" s="600" t="s">
        <v>4086</v>
      </c>
      <c r="J428" s="602" t="s">
        <v>4089</v>
      </c>
      <c r="K428" s="642">
        <v>157</v>
      </c>
      <c r="L428" s="604"/>
      <c r="M428" s="604"/>
      <c r="N428" s="714"/>
    </row>
    <row r="429" spans="1:15" s="629" customFormat="1" ht="15.75" hidden="1" customHeight="1" x14ac:dyDescent="0.3">
      <c r="A429" s="598" t="s">
        <v>3727</v>
      </c>
      <c r="B429" s="598" t="s">
        <v>4024</v>
      </c>
      <c r="C429" s="598" t="s">
        <v>4086</v>
      </c>
      <c r="D429" s="598" t="s">
        <v>4090</v>
      </c>
      <c r="E429" s="599">
        <v>0</v>
      </c>
      <c r="F429" s="600" t="s">
        <v>6</v>
      </c>
      <c r="G429" s="605"/>
      <c r="H429" s="605"/>
      <c r="I429" s="600" t="s">
        <v>4086</v>
      </c>
      <c r="J429" s="602" t="s">
        <v>4090</v>
      </c>
      <c r="K429" s="642">
        <v>7</v>
      </c>
      <c r="L429" s="610"/>
      <c r="M429" s="610"/>
      <c r="N429" s="714"/>
    </row>
    <row r="430" spans="1:15" s="629" customFormat="1" ht="15.75" hidden="1" customHeight="1" x14ac:dyDescent="0.3">
      <c r="A430" s="598" t="s">
        <v>3727</v>
      </c>
      <c r="B430" s="598" t="s">
        <v>4024</v>
      </c>
      <c r="C430" s="598" t="s">
        <v>4086</v>
      </c>
      <c r="D430" s="598" t="s">
        <v>4091</v>
      </c>
      <c r="E430" s="599">
        <v>62</v>
      </c>
      <c r="F430" s="600" t="s">
        <v>6</v>
      </c>
      <c r="G430" s="605"/>
      <c r="H430" s="605"/>
      <c r="I430" s="600" t="s">
        <v>4086</v>
      </c>
      <c r="J430" s="602" t="s">
        <v>4091</v>
      </c>
      <c r="K430" s="642">
        <v>80</v>
      </c>
      <c r="L430" s="604"/>
      <c r="M430" s="604"/>
      <c r="N430" s="714"/>
    </row>
    <row r="431" spans="1:15" s="629" customFormat="1" ht="16.5" hidden="1" customHeight="1" x14ac:dyDescent="0.3">
      <c r="A431" s="598" t="s">
        <v>3727</v>
      </c>
      <c r="B431" s="598" t="s">
        <v>4024</v>
      </c>
      <c r="C431" s="598" t="s">
        <v>4086</v>
      </c>
      <c r="D431" s="598" t="s">
        <v>4092</v>
      </c>
      <c r="E431" s="599">
        <v>28</v>
      </c>
      <c r="F431" s="600" t="s">
        <v>6</v>
      </c>
      <c r="G431" s="605"/>
      <c r="H431" s="605"/>
      <c r="I431" s="600" t="s">
        <v>4086</v>
      </c>
      <c r="J431" s="602" t="s">
        <v>4092</v>
      </c>
      <c r="K431" s="642">
        <v>56</v>
      </c>
      <c r="L431" s="604"/>
      <c r="M431" s="604"/>
      <c r="N431" s="714"/>
    </row>
    <row r="432" spans="1:15" hidden="1" x14ac:dyDescent="0.3">
      <c r="A432" s="577" t="s">
        <v>3727</v>
      </c>
      <c r="B432" s="577" t="s">
        <v>4024</v>
      </c>
      <c r="C432" s="577" t="s">
        <v>4093</v>
      </c>
      <c r="D432" s="577"/>
      <c r="E432" s="578">
        <v>433</v>
      </c>
      <c r="F432" s="579"/>
      <c r="G432" s="579"/>
      <c r="H432" s="579"/>
      <c r="I432" s="509" t="s">
        <v>4093</v>
      </c>
      <c r="J432" s="580"/>
      <c r="K432" s="578">
        <f>SUM(K433:K439)</f>
        <v>750</v>
      </c>
      <c r="L432" s="108">
        <v>1</v>
      </c>
      <c r="M432" s="108">
        <v>1</v>
      </c>
      <c r="N432" s="508"/>
      <c r="O432" s="629"/>
    </row>
    <row r="433" spans="1:14" s="629" customFormat="1" hidden="1" x14ac:dyDescent="0.3">
      <c r="A433" s="583" t="s">
        <v>3727</v>
      </c>
      <c r="B433" s="583" t="s">
        <v>4024</v>
      </c>
      <c r="C433" s="583" t="s">
        <v>4093</v>
      </c>
      <c r="D433" s="583" t="s">
        <v>4093</v>
      </c>
      <c r="E433" s="616">
        <v>316</v>
      </c>
      <c r="F433" s="635"/>
      <c r="G433" s="534"/>
      <c r="H433" s="534"/>
      <c r="I433" s="635" t="s">
        <v>4093</v>
      </c>
      <c r="J433" s="523" t="s">
        <v>4093</v>
      </c>
      <c r="K433" s="639">
        <v>502</v>
      </c>
      <c r="L433" s="101"/>
      <c r="M433" s="101"/>
      <c r="N433" s="519"/>
    </row>
    <row r="434" spans="1:14" s="629" customFormat="1" hidden="1" x14ac:dyDescent="0.3">
      <c r="A434" s="583" t="s">
        <v>3727</v>
      </c>
      <c r="B434" s="583" t="s">
        <v>4024</v>
      </c>
      <c r="C434" s="583" t="s">
        <v>4093</v>
      </c>
      <c r="D434" s="583" t="s">
        <v>236</v>
      </c>
      <c r="E434" s="616">
        <v>61</v>
      </c>
      <c r="F434" s="635"/>
      <c r="G434" s="534"/>
      <c r="H434" s="534"/>
      <c r="I434" s="635" t="s">
        <v>4093</v>
      </c>
      <c r="J434" s="517" t="s">
        <v>236</v>
      </c>
      <c r="K434" s="639">
        <v>82</v>
      </c>
      <c r="L434" s="101"/>
      <c r="M434" s="101"/>
      <c r="N434" s="519"/>
    </row>
    <row r="435" spans="1:14" s="629" customFormat="1" hidden="1" x14ac:dyDescent="0.3">
      <c r="A435" s="583" t="s">
        <v>3727</v>
      </c>
      <c r="B435" s="583" t="s">
        <v>4024</v>
      </c>
      <c r="C435" s="583" t="s">
        <v>4093</v>
      </c>
      <c r="D435" s="583" t="s">
        <v>4094</v>
      </c>
      <c r="E435" s="616">
        <v>22</v>
      </c>
      <c r="F435" s="585" t="s">
        <v>6</v>
      </c>
      <c r="G435" s="534"/>
      <c r="H435" s="534"/>
      <c r="I435" s="635" t="s">
        <v>4093</v>
      </c>
      <c r="J435" s="517" t="s">
        <v>4094</v>
      </c>
      <c r="K435" s="639">
        <v>45</v>
      </c>
      <c r="L435" s="101"/>
      <c r="M435" s="101"/>
      <c r="N435" s="519"/>
    </row>
    <row r="436" spans="1:14" s="629" customFormat="1" hidden="1" x14ac:dyDescent="0.3">
      <c r="A436" s="583" t="s">
        <v>3727</v>
      </c>
      <c r="B436" s="583" t="s">
        <v>4024</v>
      </c>
      <c r="C436" s="583" t="s">
        <v>4093</v>
      </c>
      <c r="D436" s="583" t="s">
        <v>4095</v>
      </c>
      <c r="E436" s="616">
        <v>0</v>
      </c>
      <c r="F436" s="585" t="s">
        <v>6</v>
      </c>
      <c r="G436" s="534"/>
      <c r="H436" s="534"/>
      <c r="I436" s="635" t="s">
        <v>4093</v>
      </c>
      <c r="J436" s="517" t="s">
        <v>4095</v>
      </c>
      <c r="K436" s="639">
        <v>50</v>
      </c>
      <c r="L436" s="101"/>
      <c r="M436" s="101"/>
      <c r="N436" s="519"/>
    </row>
    <row r="437" spans="1:14" s="629" customFormat="1" hidden="1" x14ac:dyDescent="0.3">
      <c r="A437" s="583" t="s">
        <v>3727</v>
      </c>
      <c r="B437" s="583" t="s">
        <v>4024</v>
      </c>
      <c r="C437" s="583" t="s">
        <v>4093</v>
      </c>
      <c r="D437" s="583" t="s">
        <v>4096</v>
      </c>
      <c r="E437" s="616" t="s">
        <v>137</v>
      </c>
      <c r="F437" s="585" t="s">
        <v>6</v>
      </c>
      <c r="G437" s="534"/>
      <c r="H437" s="534"/>
      <c r="I437" s="635" t="s">
        <v>4093</v>
      </c>
      <c r="J437" s="517" t="s">
        <v>4096</v>
      </c>
      <c r="K437" s="639">
        <v>23</v>
      </c>
      <c r="L437" s="101"/>
      <c r="M437" s="101"/>
      <c r="N437" s="519"/>
    </row>
    <row r="438" spans="1:14" s="629" customFormat="1" hidden="1" x14ac:dyDescent="0.3">
      <c r="A438" s="583" t="s">
        <v>3727</v>
      </c>
      <c r="B438" s="583" t="s">
        <v>4024</v>
      </c>
      <c r="C438" s="583" t="s">
        <v>4093</v>
      </c>
      <c r="D438" s="583" t="s">
        <v>3848</v>
      </c>
      <c r="E438" s="616" t="s">
        <v>137</v>
      </c>
      <c r="F438" s="585" t="s">
        <v>6</v>
      </c>
      <c r="G438" s="534"/>
      <c r="H438" s="534"/>
      <c r="I438" s="635" t="s">
        <v>4093</v>
      </c>
      <c r="J438" s="517" t="s">
        <v>3848</v>
      </c>
      <c r="K438" s="639">
        <v>7</v>
      </c>
      <c r="L438" s="101"/>
      <c r="M438" s="101"/>
      <c r="N438" s="519"/>
    </row>
    <row r="439" spans="1:14" s="629" customFormat="1" hidden="1" x14ac:dyDescent="0.3">
      <c r="A439" s="583" t="s">
        <v>3727</v>
      </c>
      <c r="B439" s="583" t="s">
        <v>4024</v>
      </c>
      <c r="C439" s="583" t="s">
        <v>4093</v>
      </c>
      <c r="D439" s="583" t="s">
        <v>4097</v>
      </c>
      <c r="E439" s="616">
        <v>17</v>
      </c>
      <c r="F439" s="585" t="s">
        <v>6</v>
      </c>
      <c r="G439" s="534"/>
      <c r="H439" s="534"/>
      <c r="I439" s="635" t="s">
        <v>4093</v>
      </c>
      <c r="J439" s="517" t="s">
        <v>4097</v>
      </c>
      <c r="K439" s="639">
        <v>41</v>
      </c>
      <c r="L439" s="101"/>
      <c r="M439" s="101"/>
      <c r="N439" s="519"/>
    </row>
    <row r="440" spans="1:14" hidden="1" x14ac:dyDescent="0.3">
      <c r="A440" s="577" t="s">
        <v>3727</v>
      </c>
      <c r="B440" s="577" t="s">
        <v>4024</v>
      </c>
      <c r="C440" s="509" t="s">
        <v>4098</v>
      </c>
      <c r="D440" s="577"/>
      <c r="E440" s="578">
        <f>SUM(E441:E445)+53</f>
        <v>857</v>
      </c>
      <c r="F440" s="579"/>
      <c r="G440" s="579"/>
      <c r="H440" s="579"/>
      <c r="I440" s="509" t="s">
        <v>4098</v>
      </c>
      <c r="J440" s="580"/>
      <c r="K440" s="578">
        <f>SUM(K441:K451)</f>
        <v>1456</v>
      </c>
      <c r="L440" s="108">
        <v>2</v>
      </c>
      <c r="M440" s="108">
        <v>2</v>
      </c>
      <c r="N440" s="508"/>
    </row>
    <row r="441" spans="1:14" s="629" customFormat="1" hidden="1" x14ac:dyDescent="0.3">
      <c r="A441" s="583" t="s">
        <v>3727</v>
      </c>
      <c r="B441" s="583" t="s">
        <v>4024</v>
      </c>
      <c r="C441" s="583" t="s">
        <v>4099</v>
      </c>
      <c r="D441" s="583" t="s">
        <v>4099</v>
      </c>
      <c r="E441" s="616">
        <v>424</v>
      </c>
      <c r="F441" s="635"/>
      <c r="G441" s="534"/>
      <c r="H441" s="534"/>
      <c r="I441" s="523" t="s">
        <v>4099</v>
      </c>
      <c r="J441" s="635" t="s">
        <v>4099</v>
      </c>
      <c r="K441" s="639">
        <v>604</v>
      </c>
      <c r="L441" s="101"/>
      <c r="M441" s="101"/>
      <c r="N441" s="519"/>
    </row>
    <row r="442" spans="1:14" s="629" customFormat="1" hidden="1" x14ac:dyDescent="0.3">
      <c r="A442" s="583" t="s">
        <v>3727</v>
      </c>
      <c r="B442" s="583" t="s">
        <v>4024</v>
      </c>
      <c r="C442" s="583" t="s">
        <v>4099</v>
      </c>
      <c r="D442" s="583" t="s">
        <v>4100</v>
      </c>
      <c r="E442" s="616">
        <v>0</v>
      </c>
      <c r="F442" s="585" t="s">
        <v>6</v>
      </c>
      <c r="G442" s="534"/>
      <c r="H442" s="534"/>
      <c r="I442" s="523" t="s">
        <v>4099</v>
      </c>
      <c r="J442" s="635" t="s">
        <v>4100</v>
      </c>
      <c r="K442" s="639">
        <v>17</v>
      </c>
      <c r="L442" s="101"/>
      <c r="M442" s="101"/>
      <c r="N442" s="519"/>
    </row>
    <row r="443" spans="1:14" s="629" customFormat="1" hidden="1" x14ac:dyDescent="0.3">
      <c r="A443" s="583" t="s">
        <v>3727</v>
      </c>
      <c r="B443" s="583" t="s">
        <v>4024</v>
      </c>
      <c r="C443" s="583" t="s">
        <v>4099</v>
      </c>
      <c r="D443" s="583" t="s">
        <v>4101</v>
      </c>
      <c r="E443" s="616">
        <v>67</v>
      </c>
      <c r="F443" s="635"/>
      <c r="G443" s="534"/>
      <c r="H443" s="534"/>
      <c r="I443" s="523" t="s">
        <v>4099</v>
      </c>
      <c r="J443" s="635" t="s">
        <v>4101</v>
      </c>
      <c r="K443" s="639">
        <v>109</v>
      </c>
      <c r="L443" s="101"/>
      <c r="M443" s="101"/>
      <c r="N443" s="519"/>
    </row>
    <row r="444" spans="1:14" s="629" customFormat="1" hidden="1" x14ac:dyDescent="0.3">
      <c r="A444" s="583" t="s">
        <v>3727</v>
      </c>
      <c r="B444" s="583" t="s">
        <v>4024</v>
      </c>
      <c r="C444" s="583" t="s">
        <v>4099</v>
      </c>
      <c r="D444" s="583" t="s">
        <v>4102</v>
      </c>
      <c r="E444" s="616">
        <v>313</v>
      </c>
      <c r="F444" s="635"/>
      <c r="G444" s="534"/>
      <c r="H444" s="534"/>
      <c r="I444" s="523" t="s">
        <v>4099</v>
      </c>
      <c r="J444" s="635" t="s">
        <v>4102</v>
      </c>
      <c r="K444" s="639">
        <v>470</v>
      </c>
      <c r="L444" s="101"/>
      <c r="M444" s="101"/>
      <c r="N444" s="519"/>
    </row>
    <row r="445" spans="1:14" s="629" customFormat="1" hidden="1" x14ac:dyDescent="0.3">
      <c r="A445" s="583" t="s">
        <v>3727</v>
      </c>
      <c r="B445" s="583" t="s">
        <v>4024</v>
      </c>
      <c r="C445" s="583" t="s">
        <v>4099</v>
      </c>
      <c r="D445" s="583" t="s">
        <v>4103</v>
      </c>
      <c r="E445" s="616">
        <v>0</v>
      </c>
      <c r="F445" s="585" t="s">
        <v>6</v>
      </c>
      <c r="G445" s="534"/>
      <c r="H445" s="534"/>
      <c r="I445" s="523" t="s">
        <v>4099</v>
      </c>
      <c r="J445" s="635" t="s">
        <v>4103</v>
      </c>
      <c r="K445" s="639">
        <v>5</v>
      </c>
      <c r="L445" s="101"/>
      <c r="M445" s="101"/>
      <c r="N445" s="519"/>
    </row>
    <row r="446" spans="1:14" s="629" customFormat="1" hidden="1" x14ac:dyDescent="0.3">
      <c r="A446" s="583" t="s">
        <v>3727</v>
      </c>
      <c r="B446" s="583" t="s">
        <v>4024</v>
      </c>
      <c r="C446" s="583" t="s">
        <v>4104</v>
      </c>
      <c r="D446" s="583" t="s">
        <v>4105</v>
      </c>
      <c r="E446" s="616">
        <v>26</v>
      </c>
      <c r="F446" s="635"/>
      <c r="G446" s="534"/>
      <c r="H446" s="534"/>
      <c r="I446" s="523" t="s">
        <v>4104</v>
      </c>
      <c r="J446" s="635" t="s">
        <v>4105</v>
      </c>
      <c r="K446" s="639">
        <v>71</v>
      </c>
      <c r="L446" s="633"/>
      <c r="M446" s="633"/>
      <c r="N446" s="519"/>
    </row>
    <row r="447" spans="1:14" s="629" customFormat="1" hidden="1" x14ac:dyDescent="0.3">
      <c r="A447" s="583" t="s">
        <v>3727</v>
      </c>
      <c r="B447" s="583" t="s">
        <v>4024</v>
      </c>
      <c r="C447" s="583" t="s">
        <v>4104</v>
      </c>
      <c r="D447" s="583" t="s">
        <v>4106</v>
      </c>
      <c r="E447" s="616">
        <v>0</v>
      </c>
      <c r="F447" s="635" t="s">
        <v>6</v>
      </c>
      <c r="G447" s="534"/>
      <c r="H447" s="534"/>
      <c r="I447" s="523" t="s">
        <v>4104</v>
      </c>
      <c r="J447" s="635" t="s">
        <v>4107</v>
      </c>
      <c r="K447" s="639">
        <v>11</v>
      </c>
      <c r="L447" s="633"/>
      <c r="M447" s="633"/>
      <c r="N447" s="519"/>
    </row>
    <row r="448" spans="1:14" s="629" customFormat="1" hidden="1" x14ac:dyDescent="0.3">
      <c r="A448" s="583" t="s">
        <v>3727</v>
      </c>
      <c r="B448" s="583" t="s">
        <v>4024</v>
      </c>
      <c r="C448" s="583" t="s">
        <v>4104</v>
      </c>
      <c r="D448" s="583" t="s">
        <v>4108</v>
      </c>
      <c r="E448" s="616" t="s">
        <v>137</v>
      </c>
      <c r="F448" s="585" t="s">
        <v>6</v>
      </c>
      <c r="G448" s="534"/>
      <c r="H448" s="534"/>
      <c r="I448" s="523" t="s">
        <v>4104</v>
      </c>
      <c r="J448" s="635" t="s">
        <v>4108</v>
      </c>
      <c r="K448" s="639">
        <v>24</v>
      </c>
      <c r="L448" s="633"/>
      <c r="M448" s="633"/>
      <c r="N448" s="519"/>
    </row>
    <row r="449" spans="1:14" s="629" customFormat="1" hidden="1" x14ac:dyDescent="0.3">
      <c r="A449" s="583" t="s">
        <v>3727</v>
      </c>
      <c r="B449" s="583" t="s">
        <v>4024</v>
      </c>
      <c r="C449" s="583" t="s">
        <v>4104</v>
      </c>
      <c r="D449" s="583" t="s">
        <v>4109</v>
      </c>
      <c r="E449" s="616" t="s">
        <v>137</v>
      </c>
      <c r="F449" s="585" t="s">
        <v>6</v>
      </c>
      <c r="G449" s="534"/>
      <c r="H449" s="534"/>
      <c r="I449" s="523" t="s">
        <v>4104</v>
      </c>
      <c r="J449" s="635" t="s">
        <v>4109</v>
      </c>
      <c r="K449" s="639">
        <v>52</v>
      </c>
      <c r="L449" s="633"/>
      <c r="M449" s="633"/>
      <c r="N449" s="519"/>
    </row>
    <row r="450" spans="1:14" s="629" customFormat="1" hidden="1" x14ac:dyDescent="0.3">
      <c r="A450" s="583" t="s">
        <v>3727</v>
      </c>
      <c r="B450" s="583" t="s">
        <v>4024</v>
      </c>
      <c r="C450" s="583" t="s">
        <v>4104</v>
      </c>
      <c r="D450" s="583" t="s">
        <v>4110</v>
      </c>
      <c r="E450" s="616">
        <v>15</v>
      </c>
      <c r="F450" s="585" t="s">
        <v>6</v>
      </c>
      <c r="G450" s="534"/>
      <c r="H450" s="534"/>
      <c r="I450" s="523" t="s">
        <v>4104</v>
      </c>
      <c r="J450" s="635" t="s">
        <v>4110</v>
      </c>
      <c r="K450" s="639">
        <v>55</v>
      </c>
      <c r="L450" s="633"/>
      <c r="M450" s="633"/>
      <c r="N450" s="519"/>
    </row>
    <row r="451" spans="1:14" s="629" customFormat="1" hidden="1" x14ac:dyDescent="0.3">
      <c r="A451" s="583" t="s">
        <v>3727</v>
      </c>
      <c r="B451" s="583" t="s">
        <v>4024</v>
      </c>
      <c r="C451" s="583" t="s">
        <v>4104</v>
      </c>
      <c r="D451" s="583" t="s">
        <v>4111</v>
      </c>
      <c r="E451" s="616" t="s">
        <v>137</v>
      </c>
      <c r="F451" s="635"/>
      <c r="G451" s="534"/>
      <c r="H451" s="534"/>
      <c r="I451" s="523" t="s">
        <v>4104</v>
      </c>
      <c r="J451" s="517" t="s">
        <v>4112</v>
      </c>
      <c r="K451" s="639">
        <v>38</v>
      </c>
      <c r="L451" s="651"/>
      <c r="M451" s="651"/>
      <c r="N451" s="519"/>
    </row>
    <row r="458" spans="1:14" x14ac:dyDescent="0.3">
      <c r="D458" s="652" t="s">
        <v>1229</v>
      </c>
    </row>
    <row r="459" spans="1:14" x14ac:dyDescent="0.3">
      <c r="F459" s="654" t="s">
        <v>1229</v>
      </c>
    </row>
    <row r="463" spans="1:14" x14ac:dyDescent="0.3">
      <c r="D463" s="652" t="s">
        <v>1229</v>
      </c>
    </row>
  </sheetData>
  <autoFilter ref="A1:N451">
    <filterColumn colId="4">
      <filters>
        <filter val="2,922"/>
        <filter val="2,954"/>
        <filter val="2,973"/>
        <filter val="3,070"/>
        <filter val="3,340"/>
        <filter val="3,364"/>
        <filter val="3,373"/>
        <filter val="3,425"/>
        <filter val="3,461"/>
        <filter val="3,539"/>
        <filter val="3,833"/>
        <filter val="3,892"/>
        <filter val="3,964"/>
        <filter val="4,028"/>
        <filter val="4,941"/>
        <filter val="5,139"/>
        <filter val="5,194"/>
        <filter val="5,994"/>
        <filter val="6,196"/>
        <filter val="6,248"/>
        <filter val="6,654"/>
        <filter val="6,935"/>
        <filter val="7,414"/>
        <filter val="7,492"/>
        <filter val="8,406"/>
        <filter val="8,615"/>
      </filters>
    </filterColumn>
    <filterColumn colId="6" showButton="0"/>
  </autoFilter>
  <mergeCells count="19">
    <mergeCell ref="N210:N217"/>
    <mergeCell ref="G1:H1"/>
    <mergeCell ref="N23:N32"/>
    <mergeCell ref="N33:N34"/>
    <mergeCell ref="N56:N58"/>
    <mergeCell ref="N70:N72"/>
    <mergeCell ref="N74:N77"/>
    <mergeCell ref="N79:N84"/>
    <mergeCell ref="N98:N100"/>
    <mergeCell ref="N123:N127"/>
    <mergeCell ref="N129:N133"/>
    <mergeCell ref="N143:N148"/>
    <mergeCell ref="N424:N431"/>
    <mergeCell ref="N219:N221"/>
    <mergeCell ref="N242:N248"/>
    <mergeCell ref="N258:N260"/>
    <mergeCell ref="N266:N272"/>
    <mergeCell ref="N274:N276"/>
    <mergeCell ref="N297:N29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05"/>
  <sheetViews>
    <sheetView zoomScale="90" zoomScaleNormal="90" workbookViewId="0">
      <pane ySplit="1" topLeftCell="A387" activePane="bottomLeft" state="frozen"/>
      <selection pane="bottomLeft" activeCell="E337" sqref="A107:E337"/>
    </sheetView>
  </sheetViews>
  <sheetFormatPr defaultRowHeight="12.75" x14ac:dyDescent="0.25"/>
  <cols>
    <col min="1" max="1" width="23.42578125" style="85" customWidth="1"/>
    <col min="2" max="2" width="14.5703125" style="85" customWidth="1"/>
    <col min="3" max="3" width="23.7109375" style="85" customWidth="1"/>
    <col min="4" max="4" width="21.28515625" style="85" customWidth="1"/>
    <col min="5" max="5" width="11.28515625" style="86" customWidth="1"/>
    <col min="6" max="6" width="9.28515625" style="86" customWidth="1"/>
    <col min="7" max="7" width="8.5703125" style="87" customWidth="1"/>
    <col min="8" max="8" width="4.7109375" style="88" customWidth="1"/>
    <col min="9" max="9" width="7.42578125" style="88" customWidth="1"/>
    <col min="10" max="10" width="22.42578125" style="89" customWidth="1"/>
    <col min="11" max="11" width="21.7109375" style="89" customWidth="1"/>
    <col min="12" max="12" width="8.5703125" style="90" customWidth="1"/>
    <col min="13" max="13" width="8.28515625" style="86" customWidth="1"/>
    <col min="14" max="14" width="7" style="86" customWidth="1"/>
    <col min="15" max="15" width="27.85546875" style="91" customWidth="1"/>
    <col min="16" max="17" width="13.28515625" style="24" customWidth="1"/>
    <col min="18" max="19" width="9.85546875" style="24" customWidth="1"/>
    <col min="20" max="20" width="10.7109375" style="24" customWidth="1"/>
    <col min="21" max="21" width="15.5703125" style="24" customWidth="1"/>
    <col min="22" max="22" width="11.7109375" style="24" customWidth="1"/>
    <col min="23" max="16384" width="9.140625" style="24"/>
  </cols>
  <sheetData>
    <row r="1" spans="1:23" s="5" customFormat="1" ht="107.25" customHeight="1" x14ac:dyDescent="0.25">
      <c r="A1" s="1" t="s">
        <v>0</v>
      </c>
      <c r="B1" s="1" t="s">
        <v>1</v>
      </c>
      <c r="C1" s="1" t="s">
        <v>2</v>
      </c>
      <c r="D1" s="1" t="s">
        <v>3</v>
      </c>
      <c r="E1" s="1" t="s">
        <v>4</v>
      </c>
      <c r="F1" s="1" t="s">
        <v>5</v>
      </c>
      <c r="G1" s="1" t="s">
        <v>6</v>
      </c>
      <c r="H1" s="658" t="s">
        <v>7</v>
      </c>
      <c r="I1" s="659"/>
      <c r="J1" s="2" t="s">
        <v>8</v>
      </c>
      <c r="K1" s="2" t="s">
        <v>9</v>
      </c>
      <c r="L1" s="2" t="s">
        <v>10</v>
      </c>
      <c r="M1" s="2" t="s">
        <v>11</v>
      </c>
      <c r="N1" s="2" t="s">
        <v>12</v>
      </c>
      <c r="O1" s="3" t="s">
        <v>13</v>
      </c>
      <c r="P1" s="4"/>
      <c r="Q1" s="4"/>
      <c r="S1" s="4"/>
      <c r="U1" s="4"/>
    </row>
    <row r="2" spans="1:23" s="13" customFormat="1" ht="15" x14ac:dyDescent="0.3">
      <c r="A2" s="6" t="s">
        <v>14</v>
      </c>
      <c r="B2" s="6"/>
      <c r="C2" s="7"/>
      <c r="D2" s="6"/>
      <c r="E2" s="8">
        <f>E3+E4+E80+E149+E228+E310</f>
        <v>333953</v>
      </c>
      <c r="F2" s="8">
        <v>333953</v>
      </c>
      <c r="G2" s="7"/>
      <c r="H2" s="9"/>
      <c r="I2" s="9"/>
      <c r="J2" s="6"/>
      <c r="K2" s="6"/>
      <c r="L2" s="6"/>
      <c r="M2" s="10">
        <f>M4+M80+M149+M228+M310</f>
        <v>107</v>
      </c>
      <c r="N2" s="10">
        <f>N4+N80+N149+N228+N310</f>
        <v>110</v>
      </c>
      <c r="O2" s="6"/>
      <c r="P2" s="11">
        <f>F2-F3-F5-F81-F150-F311</f>
        <v>161254</v>
      </c>
      <c r="Q2" s="11">
        <f>P2</f>
        <v>161254</v>
      </c>
      <c r="R2" s="12"/>
      <c r="S2" s="12"/>
      <c r="T2" s="12"/>
      <c r="U2" s="12"/>
      <c r="V2" s="12"/>
    </row>
    <row r="3" spans="1:23" s="18" customFormat="1" ht="15" x14ac:dyDescent="0.3">
      <c r="A3" s="14" t="s">
        <v>14</v>
      </c>
      <c r="B3" s="14" t="s">
        <v>15</v>
      </c>
      <c r="C3" s="15"/>
      <c r="D3" s="16"/>
      <c r="E3" s="17">
        <v>152839</v>
      </c>
      <c r="F3" s="17">
        <v>152839</v>
      </c>
      <c r="G3" s="15"/>
      <c r="H3" s="15"/>
      <c r="I3" s="15"/>
      <c r="J3" s="15"/>
      <c r="K3" s="15"/>
      <c r="L3" s="15"/>
      <c r="M3" s="15"/>
      <c r="N3" s="15"/>
      <c r="O3" s="15"/>
    </row>
    <row r="4" spans="1:23" x14ac:dyDescent="0.25">
      <c r="A4" s="19" t="s">
        <v>14</v>
      </c>
      <c r="B4" s="19" t="s">
        <v>16</v>
      </c>
      <c r="C4" s="19"/>
      <c r="D4" s="19"/>
      <c r="E4" s="20">
        <f>E5+E6+E18+E26+E40+E46+E54+E60+E65+E72</f>
        <v>16760</v>
      </c>
      <c r="F4" s="20">
        <v>16760</v>
      </c>
      <c r="G4" s="21" t="s">
        <v>6</v>
      </c>
      <c r="H4" s="21"/>
      <c r="I4" s="21"/>
      <c r="J4" s="19"/>
      <c r="K4" s="19"/>
      <c r="L4" s="20"/>
      <c r="M4" s="22">
        <f>SUM(M5:M79)</f>
        <v>11</v>
      </c>
      <c r="N4" s="22">
        <f>SUM(N5:N79)</f>
        <v>11</v>
      </c>
      <c r="O4" s="23"/>
    </row>
    <row r="5" spans="1:23" ht="15" x14ac:dyDescent="0.25">
      <c r="A5" s="25" t="s">
        <v>14</v>
      </c>
      <c r="B5" s="25" t="s">
        <v>16</v>
      </c>
      <c r="C5" s="25" t="s">
        <v>17</v>
      </c>
      <c r="D5" s="25" t="s">
        <v>17</v>
      </c>
      <c r="E5" s="26">
        <v>1510</v>
      </c>
      <c r="F5" s="26">
        <v>1510</v>
      </c>
      <c r="G5" s="27" t="s">
        <v>6</v>
      </c>
      <c r="H5" s="28" t="s">
        <v>18</v>
      </c>
      <c r="I5" s="25"/>
      <c r="J5" s="25"/>
      <c r="K5" s="25"/>
      <c r="L5" s="26"/>
      <c r="M5" s="29"/>
      <c r="N5" s="29"/>
      <c r="O5" s="30"/>
      <c r="V5" s="31"/>
      <c r="W5" s="31"/>
    </row>
    <row r="6" spans="1:23" x14ac:dyDescent="0.25">
      <c r="A6" s="25" t="s">
        <v>14</v>
      </c>
      <c r="B6" s="25" t="s">
        <v>16</v>
      </c>
      <c r="C6" s="25" t="s">
        <v>17</v>
      </c>
      <c r="D6" s="25"/>
      <c r="E6" s="26">
        <f>SUM(E7:E17)</f>
        <v>1988</v>
      </c>
      <c r="F6" s="26">
        <v>1988</v>
      </c>
      <c r="G6" s="27" t="s">
        <v>6</v>
      </c>
      <c r="H6" s="27"/>
      <c r="I6" s="27"/>
      <c r="J6" s="25" t="s">
        <v>17</v>
      </c>
      <c r="K6" s="32"/>
      <c r="L6" s="26">
        <f>SUM(L7:L17)</f>
        <v>2413</v>
      </c>
      <c r="M6" s="33">
        <v>1</v>
      </c>
      <c r="N6" s="33">
        <v>1</v>
      </c>
      <c r="O6" s="30"/>
    </row>
    <row r="7" spans="1:23" x14ac:dyDescent="0.25">
      <c r="A7" s="34" t="s">
        <v>14</v>
      </c>
      <c r="B7" s="34" t="s">
        <v>16</v>
      </c>
      <c r="C7" s="35" t="s">
        <v>17</v>
      </c>
      <c r="D7" s="35" t="s">
        <v>19</v>
      </c>
      <c r="E7" s="36">
        <v>89</v>
      </c>
      <c r="F7" s="36">
        <v>89</v>
      </c>
      <c r="G7" s="37" t="s">
        <v>6</v>
      </c>
      <c r="H7" s="38"/>
      <c r="I7" s="38"/>
      <c r="J7" s="39" t="s">
        <v>17</v>
      </c>
      <c r="K7" s="39"/>
      <c r="L7" s="35"/>
      <c r="M7" s="40"/>
      <c r="N7" s="40"/>
      <c r="O7" s="41"/>
    </row>
    <row r="8" spans="1:23" x14ac:dyDescent="0.25">
      <c r="A8" s="34" t="s">
        <v>14</v>
      </c>
      <c r="B8" s="34" t="s">
        <v>16</v>
      </c>
      <c r="C8" s="35" t="s">
        <v>17</v>
      </c>
      <c r="D8" s="35" t="s">
        <v>20</v>
      </c>
      <c r="E8" s="36">
        <v>262</v>
      </c>
      <c r="F8" s="36">
        <v>262</v>
      </c>
      <c r="G8" s="37" t="s">
        <v>6</v>
      </c>
      <c r="H8" s="38"/>
      <c r="I8" s="38"/>
      <c r="J8" s="39" t="s">
        <v>17</v>
      </c>
      <c r="K8" s="35" t="s">
        <v>20</v>
      </c>
      <c r="L8" s="42">
        <v>398</v>
      </c>
      <c r="M8" s="40"/>
      <c r="N8" s="40"/>
      <c r="O8" s="41"/>
    </row>
    <row r="9" spans="1:23" x14ac:dyDescent="0.25">
      <c r="A9" s="34" t="s">
        <v>14</v>
      </c>
      <c r="B9" s="34" t="s">
        <v>16</v>
      </c>
      <c r="C9" s="35" t="s">
        <v>17</v>
      </c>
      <c r="D9" s="35" t="s">
        <v>21</v>
      </c>
      <c r="E9" s="36">
        <v>235</v>
      </c>
      <c r="F9" s="36">
        <v>235</v>
      </c>
      <c r="G9" s="37" t="s">
        <v>6</v>
      </c>
      <c r="H9" s="38"/>
      <c r="I9" s="38"/>
      <c r="J9" s="39" t="s">
        <v>17</v>
      </c>
      <c r="K9" s="35" t="s">
        <v>21</v>
      </c>
      <c r="L9" s="42">
        <v>341</v>
      </c>
      <c r="M9" s="40"/>
      <c r="N9" s="40"/>
      <c r="O9" s="41"/>
    </row>
    <row r="10" spans="1:23" x14ac:dyDescent="0.25">
      <c r="A10" s="34" t="s">
        <v>14</v>
      </c>
      <c r="B10" s="34" t="s">
        <v>16</v>
      </c>
      <c r="C10" s="35" t="s">
        <v>17</v>
      </c>
      <c r="D10" s="35" t="s">
        <v>22</v>
      </c>
      <c r="E10" s="36">
        <v>297</v>
      </c>
      <c r="F10" s="36">
        <v>297</v>
      </c>
      <c r="G10" s="37" t="s">
        <v>6</v>
      </c>
      <c r="H10" s="38"/>
      <c r="I10" s="38"/>
      <c r="J10" s="39" t="s">
        <v>17</v>
      </c>
      <c r="K10" s="35" t="s">
        <v>22</v>
      </c>
      <c r="L10" s="42">
        <v>369</v>
      </c>
      <c r="M10" s="40"/>
      <c r="N10" s="40"/>
      <c r="O10" s="41"/>
    </row>
    <row r="11" spans="1:23" x14ac:dyDescent="0.25">
      <c r="A11" s="34" t="s">
        <v>14</v>
      </c>
      <c r="B11" s="34" t="s">
        <v>16</v>
      </c>
      <c r="C11" s="35" t="s">
        <v>17</v>
      </c>
      <c r="D11" s="35" t="s">
        <v>23</v>
      </c>
      <c r="E11" s="36">
        <v>160</v>
      </c>
      <c r="F11" s="36">
        <v>160</v>
      </c>
      <c r="G11" s="37" t="s">
        <v>6</v>
      </c>
      <c r="H11" s="38"/>
      <c r="I11" s="38"/>
      <c r="J11" s="39" t="s">
        <v>17</v>
      </c>
      <c r="K11" s="35" t="s">
        <v>23</v>
      </c>
      <c r="L11" s="42">
        <v>226</v>
      </c>
      <c r="M11" s="40"/>
      <c r="N11" s="40"/>
      <c r="O11" s="41"/>
    </row>
    <row r="12" spans="1:23" x14ac:dyDescent="0.25">
      <c r="A12" s="34" t="s">
        <v>14</v>
      </c>
      <c r="B12" s="34" t="s">
        <v>16</v>
      </c>
      <c r="C12" s="35" t="s">
        <v>17</v>
      </c>
      <c r="D12" s="35" t="s">
        <v>24</v>
      </c>
      <c r="E12" s="36">
        <v>232</v>
      </c>
      <c r="F12" s="36">
        <v>232</v>
      </c>
      <c r="G12" s="37" t="s">
        <v>6</v>
      </c>
      <c r="H12" s="38"/>
      <c r="I12" s="38"/>
      <c r="J12" s="39" t="s">
        <v>17</v>
      </c>
      <c r="K12" s="35" t="s">
        <v>24</v>
      </c>
      <c r="L12" s="42">
        <v>398</v>
      </c>
      <c r="M12" s="40"/>
      <c r="N12" s="40"/>
      <c r="O12" s="41"/>
    </row>
    <row r="13" spans="1:23" x14ac:dyDescent="0.25">
      <c r="A13" s="34" t="s">
        <v>14</v>
      </c>
      <c r="B13" s="34" t="s">
        <v>16</v>
      </c>
      <c r="C13" s="35" t="s">
        <v>17</v>
      </c>
      <c r="D13" s="35" t="s">
        <v>16</v>
      </c>
      <c r="E13" s="36">
        <v>149</v>
      </c>
      <c r="F13" s="36">
        <v>149</v>
      </c>
      <c r="G13" s="37" t="s">
        <v>6</v>
      </c>
      <c r="H13" s="38"/>
      <c r="I13" s="38"/>
      <c r="J13" s="39" t="s">
        <v>17</v>
      </c>
      <c r="K13" s="39"/>
      <c r="L13" s="35"/>
      <c r="M13" s="40"/>
      <c r="N13" s="40"/>
      <c r="O13" s="41"/>
    </row>
    <row r="14" spans="1:23" x14ac:dyDescent="0.25">
      <c r="A14" s="34" t="s">
        <v>14</v>
      </c>
      <c r="B14" s="34" t="s">
        <v>16</v>
      </c>
      <c r="C14" s="35" t="s">
        <v>17</v>
      </c>
      <c r="D14" s="35" t="s">
        <v>25</v>
      </c>
      <c r="E14" s="36">
        <v>89</v>
      </c>
      <c r="F14" s="36">
        <v>89</v>
      </c>
      <c r="G14" s="37" t="s">
        <v>6</v>
      </c>
      <c r="H14" s="38"/>
      <c r="I14" s="38"/>
      <c r="J14" s="39" t="s">
        <v>17</v>
      </c>
      <c r="K14" s="34" t="s">
        <v>25</v>
      </c>
      <c r="L14" s="42">
        <v>112</v>
      </c>
      <c r="M14" s="40"/>
      <c r="N14" s="40"/>
      <c r="O14" s="41"/>
    </row>
    <row r="15" spans="1:23" x14ac:dyDescent="0.25">
      <c r="A15" s="34" t="s">
        <v>14</v>
      </c>
      <c r="B15" s="34" t="s">
        <v>16</v>
      </c>
      <c r="C15" s="35" t="s">
        <v>17</v>
      </c>
      <c r="D15" s="35" t="s">
        <v>26</v>
      </c>
      <c r="E15" s="36">
        <v>156</v>
      </c>
      <c r="F15" s="36">
        <v>156</v>
      </c>
      <c r="G15" s="37" t="s">
        <v>6</v>
      </c>
      <c r="H15" s="38"/>
      <c r="I15" s="38"/>
      <c r="J15" s="39" t="s">
        <v>17</v>
      </c>
      <c r="K15" s="34" t="s">
        <v>26</v>
      </c>
      <c r="L15" s="42">
        <v>159</v>
      </c>
      <c r="M15" s="40"/>
      <c r="N15" s="40"/>
      <c r="O15" s="41"/>
    </row>
    <row r="16" spans="1:23" x14ac:dyDescent="0.25">
      <c r="A16" s="34" t="s">
        <v>14</v>
      </c>
      <c r="B16" s="34" t="s">
        <v>16</v>
      </c>
      <c r="C16" s="35" t="s">
        <v>17</v>
      </c>
      <c r="D16" s="35" t="s">
        <v>27</v>
      </c>
      <c r="E16" s="36">
        <v>197</v>
      </c>
      <c r="F16" s="36">
        <v>197</v>
      </c>
      <c r="G16" s="37" t="s">
        <v>6</v>
      </c>
      <c r="H16" s="38"/>
      <c r="I16" s="38"/>
      <c r="J16" s="39" t="s">
        <v>17</v>
      </c>
      <c r="K16" s="34" t="s">
        <v>27</v>
      </c>
      <c r="L16" s="42">
        <v>236</v>
      </c>
      <c r="M16" s="43"/>
      <c r="N16" s="43"/>
      <c r="O16" s="41"/>
    </row>
    <row r="17" spans="1:15" x14ac:dyDescent="0.25">
      <c r="A17" s="34" t="s">
        <v>14</v>
      </c>
      <c r="B17" s="34" t="s">
        <v>16</v>
      </c>
      <c r="C17" s="35" t="s">
        <v>17</v>
      </c>
      <c r="D17" s="35" t="s">
        <v>28</v>
      </c>
      <c r="E17" s="36">
        <v>122</v>
      </c>
      <c r="F17" s="36">
        <v>122</v>
      </c>
      <c r="G17" s="37" t="s">
        <v>6</v>
      </c>
      <c r="H17" s="38"/>
      <c r="I17" s="38"/>
      <c r="J17" s="39" t="s">
        <v>17</v>
      </c>
      <c r="K17" s="34" t="s">
        <v>28</v>
      </c>
      <c r="L17" s="42">
        <v>174</v>
      </c>
      <c r="M17" s="43"/>
      <c r="N17" s="43"/>
      <c r="O17" s="41"/>
    </row>
    <row r="18" spans="1:15" x14ac:dyDescent="0.25">
      <c r="A18" s="25" t="s">
        <v>14</v>
      </c>
      <c r="B18" s="25" t="s">
        <v>16</v>
      </c>
      <c r="C18" s="25" t="s">
        <v>29</v>
      </c>
      <c r="D18" s="25"/>
      <c r="E18" s="26">
        <f>SUM(E19:E25)</f>
        <v>1961</v>
      </c>
      <c r="F18" s="26">
        <v>1961</v>
      </c>
      <c r="G18" s="27" t="s">
        <v>6</v>
      </c>
      <c r="H18" s="27"/>
      <c r="I18" s="27"/>
      <c r="J18" s="32" t="s">
        <v>29</v>
      </c>
      <c r="K18" s="32"/>
      <c r="L18" s="26">
        <f>SUM(L19:L25)</f>
        <v>2694</v>
      </c>
      <c r="M18" s="33">
        <v>1</v>
      </c>
      <c r="N18" s="33">
        <v>1</v>
      </c>
      <c r="O18" s="30"/>
    </row>
    <row r="19" spans="1:15" x14ac:dyDescent="0.25">
      <c r="A19" s="34" t="s">
        <v>14</v>
      </c>
      <c r="B19" s="34" t="s">
        <v>16</v>
      </c>
      <c r="C19" s="35" t="s">
        <v>29</v>
      </c>
      <c r="D19" s="35" t="s">
        <v>29</v>
      </c>
      <c r="E19" s="44">
        <v>347</v>
      </c>
      <c r="F19" s="44">
        <v>347</v>
      </c>
      <c r="G19" s="45" t="s">
        <v>6</v>
      </c>
      <c r="H19" s="38"/>
      <c r="I19" s="38"/>
      <c r="J19" s="46" t="s">
        <v>29</v>
      </c>
      <c r="K19" s="34" t="s">
        <v>29</v>
      </c>
      <c r="L19" s="36">
        <v>482</v>
      </c>
      <c r="M19" s="40"/>
      <c r="N19" s="40"/>
      <c r="O19" s="41"/>
    </row>
    <row r="20" spans="1:15" x14ac:dyDescent="0.25">
      <c r="A20" s="34" t="s">
        <v>14</v>
      </c>
      <c r="B20" s="34" t="s">
        <v>16</v>
      </c>
      <c r="C20" s="35" t="s">
        <v>29</v>
      </c>
      <c r="D20" s="35" t="s">
        <v>30</v>
      </c>
      <c r="E20" s="44">
        <v>116</v>
      </c>
      <c r="F20" s="44">
        <v>116</v>
      </c>
      <c r="G20" s="45" t="s">
        <v>6</v>
      </c>
      <c r="H20" s="38"/>
      <c r="I20" s="38"/>
      <c r="J20" s="46" t="s">
        <v>29</v>
      </c>
      <c r="K20" s="34" t="s">
        <v>30</v>
      </c>
      <c r="L20" s="36">
        <v>149</v>
      </c>
      <c r="M20" s="40"/>
      <c r="N20" s="40"/>
      <c r="O20" s="41"/>
    </row>
    <row r="21" spans="1:15" x14ac:dyDescent="0.25">
      <c r="A21" s="34" t="s">
        <v>14</v>
      </c>
      <c r="B21" s="34" t="s">
        <v>16</v>
      </c>
      <c r="C21" s="35" t="s">
        <v>29</v>
      </c>
      <c r="D21" s="34" t="s">
        <v>31</v>
      </c>
      <c r="E21" s="36">
        <v>194</v>
      </c>
      <c r="F21" s="36">
        <v>194</v>
      </c>
      <c r="G21" s="37" t="s">
        <v>6</v>
      </c>
      <c r="H21" s="38"/>
      <c r="I21" s="38"/>
      <c r="J21" s="46" t="s">
        <v>29</v>
      </c>
      <c r="K21" s="34" t="s">
        <v>31</v>
      </c>
      <c r="L21" s="36">
        <v>232</v>
      </c>
      <c r="M21" s="40"/>
      <c r="N21" s="40"/>
      <c r="O21" s="41"/>
    </row>
    <row r="22" spans="1:15" x14ac:dyDescent="0.25">
      <c r="A22" s="34" t="s">
        <v>14</v>
      </c>
      <c r="B22" s="34" t="s">
        <v>16</v>
      </c>
      <c r="C22" s="35" t="s">
        <v>29</v>
      </c>
      <c r="D22" s="34" t="s">
        <v>32</v>
      </c>
      <c r="E22" s="36">
        <v>169</v>
      </c>
      <c r="F22" s="36">
        <v>169</v>
      </c>
      <c r="G22" s="37" t="s">
        <v>6</v>
      </c>
      <c r="H22" s="38"/>
      <c r="I22" s="38"/>
      <c r="J22" s="46" t="s">
        <v>29</v>
      </c>
      <c r="K22" s="34" t="s">
        <v>32</v>
      </c>
      <c r="L22" s="36">
        <v>243</v>
      </c>
      <c r="M22" s="40"/>
      <c r="N22" s="40"/>
      <c r="O22" s="41"/>
    </row>
    <row r="23" spans="1:15" x14ac:dyDescent="0.25">
      <c r="A23" s="34" t="s">
        <v>14</v>
      </c>
      <c r="B23" s="34" t="s">
        <v>16</v>
      </c>
      <c r="C23" s="35" t="s">
        <v>29</v>
      </c>
      <c r="D23" s="34" t="s">
        <v>33</v>
      </c>
      <c r="E23" s="36">
        <v>186</v>
      </c>
      <c r="F23" s="36">
        <v>186</v>
      </c>
      <c r="G23" s="37" t="s">
        <v>6</v>
      </c>
      <c r="H23" s="38"/>
      <c r="I23" s="38"/>
      <c r="J23" s="46" t="s">
        <v>29</v>
      </c>
      <c r="K23" s="34" t="s">
        <v>33</v>
      </c>
      <c r="L23" s="36">
        <v>287</v>
      </c>
      <c r="M23" s="40"/>
      <c r="N23" s="40"/>
      <c r="O23" s="41"/>
    </row>
    <row r="24" spans="1:15" x14ac:dyDescent="0.25">
      <c r="A24" s="34" t="s">
        <v>14</v>
      </c>
      <c r="B24" s="34" t="s">
        <v>16</v>
      </c>
      <c r="C24" s="35" t="s">
        <v>29</v>
      </c>
      <c r="D24" s="34" t="s">
        <v>34</v>
      </c>
      <c r="E24" s="36">
        <v>639</v>
      </c>
      <c r="F24" s="36">
        <v>639</v>
      </c>
      <c r="G24" s="37" t="s">
        <v>6</v>
      </c>
      <c r="H24" s="38"/>
      <c r="I24" s="38"/>
      <c r="J24" s="46" t="s">
        <v>29</v>
      </c>
      <c r="K24" s="34" t="s">
        <v>34</v>
      </c>
      <c r="L24" s="36">
        <v>892</v>
      </c>
      <c r="M24" s="40"/>
      <c r="N24" s="40"/>
      <c r="O24" s="41"/>
    </row>
    <row r="25" spans="1:15" x14ac:dyDescent="0.25">
      <c r="A25" s="34" t="s">
        <v>14</v>
      </c>
      <c r="B25" s="34" t="s">
        <v>16</v>
      </c>
      <c r="C25" s="35" t="s">
        <v>29</v>
      </c>
      <c r="D25" s="34" t="s">
        <v>35</v>
      </c>
      <c r="E25" s="36">
        <v>310</v>
      </c>
      <c r="F25" s="36">
        <v>310</v>
      </c>
      <c r="G25" s="37" t="s">
        <v>6</v>
      </c>
      <c r="H25" s="38"/>
      <c r="I25" s="38"/>
      <c r="J25" s="46" t="s">
        <v>29</v>
      </c>
      <c r="K25" s="34" t="s">
        <v>35</v>
      </c>
      <c r="L25" s="36">
        <v>409</v>
      </c>
      <c r="M25" s="40"/>
      <c r="N25" s="40"/>
      <c r="O25" s="41"/>
    </row>
    <row r="26" spans="1:15" x14ac:dyDescent="0.25">
      <c r="A26" s="25" t="s">
        <v>14</v>
      </c>
      <c r="B26" s="25" t="s">
        <v>16</v>
      </c>
      <c r="C26" s="25" t="s">
        <v>36</v>
      </c>
      <c r="D26" s="25"/>
      <c r="E26" s="26">
        <f>SUM(E27:E39)</f>
        <v>2902</v>
      </c>
      <c r="F26" s="26">
        <v>781</v>
      </c>
      <c r="G26" s="27" t="s">
        <v>6</v>
      </c>
      <c r="H26" s="27"/>
      <c r="I26" s="27"/>
      <c r="J26" s="47" t="s">
        <v>36</v>
      </c>
      <c r="K26" s="48"/>
      <c r="L26" s="49">
        <f>SUM(L27:L38)</f>
        <v>3362</v>
      </c>
      <c r="M26" s="50">
        <v>2</v>
      </c>
      <c r="N26" s="50">
        <v>2</v>
      </c>
      <c r="O26" s="30"/>
    </row>
    <row r="27" spans="1:15" x14ac:dyDescent="0.25">
      <c r="A27" s="34" t="s">
        <v>14</v>
      </c>
      <c r="B27" s="34" t="s">
        <v>16</v>
      </c>
      <c r="C27" s="34" t="s">
        <v>36</v>
      </c>
      <c r="D27" s="34" t="s">
        <v>37</v>
      </c>
      <c r="E27" s="36">
        <v>417</v>
      </c>
      <c r="F27" s="36">
        <v>417</v>
      </c>
      <c r="G27" s="37" t="s">
        <v>6</v>
      </c>
      <c r="H27" s="38"/>
      <c r="I27" s="38"/>
      <c r="J27" s="46" t="s">
        <v>36</v>
      </c>
      <c r="K27" s="35" t="s">
        <v>37</v>
      </c>
      <c r="L27" s="42">
        <v>510</v>
      </c>
      <c r="M27" s="40"/>
      <c r="N27" s="40"/>
      <c r="O27" s="41"/>
    </row>
    <row r="28" spans="1:15" x14ac:dyDescent="0.25">
      <c r="A28" s="34" t="s">
        <v>14</v>
      </c>
      <c r="B28" s="34" t="s">
        <v>16</v>
      </c>
      <c r="C28" s="34" t="s">
        <v>36</v>
      </c>
      <c r="D28" s="34" t="s">
        <v>38</v>
      </c>
      <c r="E28" s="36">
        <v>162</v>
      </c>
      <c r="F28" s="36">
        <v>162</v>
      </c>
      <c r="G28" s="37" t="s">
        <v>6</v>
      </c>
      <c r="H28" s="38"/>
      <c r="I28" s="38"/>
      <c r="J28" s="46" t="s">
        <v>36</v>
      </c>
      <c r="K28" s="35" t="s">
        <v>38</v>
      </c>
      <c r="L28" s="42">
        <v>177</v>
      </c>
      <c r="M28" s="40"/>
      <c r="N28" s="40"/>
      <c r="O28" s="41"/>
    </row>
    <row r="29" spans="1:15" x14ac:dyDescent="0.25">
      <c r="A29" s="34" t="s">
        <v>14</v>
      </c>
      <c r="B29" s="34" t="s">
        <v>16</v>
      </c>
      <c r="C29" s="34" t="s">
        <v>36</v>
      </c>
      <c r="D29" s="34" t="s">
        <v>39</v>
      </c>
      <c r="E29" s="36">
        <v>202</v>
      </c>
      <c r="F29" s="36">
        <v>202</v>
      </c>
      <c r="G29" s="37" t="s">
        <v>6</v>
      </c>
      <c r="H29" s="38"/>
      <c r="I29" s="38"/>
      <c r="J29" s="46" t="s">
        <v>36</v>
      </c>
      <c r="K29" s="35" t="s">
        <v>39</v>
      </c>
      <c r="L29" s="42">
        <v>225</v>
      </c>
      <c r="M29" s="40"/>
      <c r="N29" s="40"/>
      <c r="O29" s="41"/>
    </row>
    <row r="30" spans="1:15" x14ac:dyDescent="0.25">
      <c r="A30" s="34" t="s">
        <v>14</v>
      </c>
      <c r="B30" s="34" t="s">
        <v>16</v>
      </c>
      <c r="C30" s="34" t="s">
        <v>36</v>
      </c>
      <c r="D30" s="34" t="s">
        <v>40</v>
      </c>
      <c r="E30" s="36">
        <v>439</v>
      </c>
      <c r="F30" s="36">
        <v>439</v>
      </c>
      <c r="G30" s="37" t="s">
        <v>6</v>
      </c>
      <c r="H30" s="38"/>
      <c r="I30" s="38"/>
      <c r="J30" s="46" t="s">
        <v>36</v>
      </c>
      <c r="K30" s="35" t="s">
        <v>40</v>
      </c>
      <c r="L30" s="42">
        <v>387</v>
      </c>
      <c r="M30" s="40"/>
      <c r="N30" s="40"/>
      <c r="O30" s="41"/>
    </row>
    <row r="31" spans="1:15" x14ac:dyDescent="0.25">
      <c r="A31" s="34" t="s">
        <v>14</v>
      </c>
      <c r="B31" s="34" t="s">
        <v>16</v>
      </c>
      <c r="C31" s="34" t="s">
        <v>36</v>
      </c>
      <c r="D31" s="34" t="s">
        <v>41</v>
      </c>
      <c r="E31" s="36">
        <v>306</v>
      </c>
      <c r="F31" s="36">
        <v>306</v>
      </c>
      <c r="G31" s="37" t="s">
        <v>6</v>
      </c>
      <c r="H31" s="38"/>
      <c r="I31" s="38"/>
      <c r="J31" s="46" t="s">
        <v>36</v>
      </c>
      <c r="K31" s="35" t="s">
        <v>41</v>
      </c>
      <c r="L31" s="42">
        <v>325</v>
      </c>
      <c r="M31" s="40"/>
      <c r="N31" s="40"/>
      <c r="O31" s="41"/>
    </row>
    <row r="32" spans="1:15" x14ac:dyDescent="0.25">
      <c r="A32" s="34" t="s">
        <v>14</v>
      </c>
      <c r="B32" s="34" t="s">
        <v>16</v>
      </c>
      <c r="C32" s="34" t="s">
        <v>36</v>
      </c>
      <c r="D32" s="34" t="s">
        <v>42</v>
      </c>
      <c r="E32" s="36">
        <v>203</v>
      </c>
      <c r="F32" s="36">
        <v>203</v>
      </c>
      <c r="G32" s="37" t="s">
        <v>6</v>
      </c>
      <c r="H32" s="38"/>
      <c r="I32" s="38"/>
      <c r="J32" s="46" t="s">
        <v>36</v>
      </c>
      <c r="K32" s="35" t="s">
        <v>42</v>
      </c>
      <c r="L32" s="42">
        <v>354</v>
      </c>
      <c r="M32" s="40"/>
      <c r="N32" s="40"/>
      <c r="O32" s="41"/>
    </row>
    <row r="33" spans="1:15" x14ac:dyDescent="0.25">
      <c r="A33" s="34" t="s">
        <v>14</v>
      </c>
      <c r="B33" s="34" t="s">
        <v>16</v>
      </c>
      <c r="C33" s="34" t="s">
        <v>36</v>
      </c>
      <c r="D33" s="34" t="s">
        <v>43</v>
      </c>
      <c r="E33" s="36">
        <v>299</v>
      </c>
      <c r="F33" s="36">
        <v>299</v>
      </c>
      <c r="G33" s="37" t="s">
        <v>6</v>
      </c>
      <c r="H33" s="38"/>
      <c r="I33" s="38"/>
      <c r="J33" s="46" t="s">
        <v>36</v>
      </c>
      <c r="K33" s="35" t="s">
        <v>43</v>
      </c>
      <c r="L33" s="42">
        <v>261</v>
      </c>
      <c r="M33" s="40"/>
      <c r="N33" s="40"/>
      <c r="O33" s="41"/>
    </row>
    <row r="34" spans="1:15" x14ac:dyDescent="0.25">
      <c r="A34" s="34" t="s">
        <v>14</v>
      </c>
      <c r="B34" s="34" t="s">
        <v>16</v>
      </c>
      <c r="C34" s="34" t="s">
        <v>36</v>
      </c>
      <c r="D34" s="34" t="s">
        <v>44</v>
      </c>
      <c r="E34" s="36">
        <v>261</v>
      </c>
      <c r="F34" s="36">
        <v>261</v>
      </c>
      <c r="G34" s="37" t="s">
        <v>6</v>
      </c>
      <c r="H34" s="38"/>
      <c r="I34" s="38"/>
      <c r="J34" s="46" t="s">
        <v>36</v>
      </c>
      <c r="K34" s="35" t="s">
        <v>44</v>
      </c>
      <c r="L34" s="42">
        <v>330</v>
      </c>
      <c r="M34" s="40"/>
      <c r="N34" s="40"/>
      <c r="O34" s="41"/>
    </row>
    <row r="35" spans="1:15" x14ac:dyDescent="0.25">
      <c r="A35" s="34" t="s">
        <v>14</v>
      </c>
      <c r="B35" s="34" t="s">
        <v>16</v>
      </c>
      <c r="C35" s="34" t="s">
        <v>36</v>
      </c>
      <c r="D35" s="34" t="s">
        <v>45</v>
      </c>
      <c r="E35" s="36">
        <v>72</v>
      </c>
      <c r="F35" s="36">
        <v>72</v>
      </c>
      <c r="G35" s="37" t="s">
        <v>6</v>
      </c>
      <c r="H35" s="38"/>
      <c r="I35" s="38"/>
      <c r="J35" s="46" t="s">
        <v>36</v>
      </c>
      <c r="K35" s="35" t="s">
        <v>45</v>
      </c>
      <c r="L35" s="42">
        <v>78</v>
      </c>
      <c r="M35" s="40"/>
      <c r="N35" s="40"/>
      <c r="O35" s="41"/>
    </row>
    <row r="36" spans="1:15" x14ac:dyDescent="0.25">
      <c r="A36" s="34" t="s">
        <v>14</v>
      </c>
      <c r="B36" s="34" t="s">
        <v>16</v>
      </c>
      <c r="C36" s="34" t="s">
        <v>36</v>
      </c>
      <c r="D36" s="34" t="s">
        <v>46</v>
      </c>
      <c r="E36" s="36">
        <v>123</v>
      </c>
      <c r="F36" s="36">
        <v>123</v>
      </c>
      <c r="G36" s="37" t="s">
        <v>6</v>
      </c>
      <c r="H36" s="38"/>
      <c r="I36" s="38"/>
      <c r="J36" s="46" t="s">
        <v>36</v>
      </c>
      <c r="K36" s="35" t="s">
        <v>46</v>
      </c>
      <c r="L36" s="42">
        <v>172</v>
      </c>
      <c r="M36" s="40"/>
      <c r="N36" s="40"/>
      <c r="O36" s="41"/>
    </row>
    <row r="37" spans="1:15" x14ac:dyDescent="0.25">
      <c r="A37" s="34" t="s">
        <v>14</v>
      </c>
      <c r="B37" s="34" t="s">
        <v>16</v>
      </c>
      <c r="C37" s="34" t="s">
        <v>36</v>
      </c>
      <c r="D37" s="34" t="s">
        <v>47</v>
      </c>
      <c r="E37" s="36">
        <v>158</v>
      </c>
      <c r="F37" s="36">
        <v>158</v>
      </c>
      <c r="G37" s="37" t="s">
        <v>6</v>
      </c>
      <c r="H37" s="38"/>
      <c r="I37" s="38"/>
      <c r="J37" s="46" t="s">
        <v>36</v>
      </c>
      <c r="K37" s="35" t="s">
        <v>47</v>
      </c>
      <c r="L37" s="42">
        <v>195</v>
      </c>
      <c r="M37" s="40"/>
      <c r="N37" s="40"/>
      <c r="O37" s="41"/>
    </row>
    <row r="38" spans="1:15" x14ac:dyDescent="0.25">
      <c r="A38" s="34" t="s">
        <v>14</v>
      </c>
      <c r="B38" s="34" t="s">
        <v>16</v>
      </c>
      <c r="C38" s="34" t="s">
        <v>36</v>
      </c>
      <c r="D38" s="34" t="s">
        <v>48</v>
      </c>
      <c r="E38" s="36">
        <v>260</v>
      </c>
      <c r="F38" s="36">
        <v>260</v>
      </c>
      <c r="G38" s="37" t="s">
        <v>6</v>
      </c>
      <c r="H38" s="38"/>
      <c r="I38" s="38"/>
      <c r="J38" s="46" t="s">
        <v>36</v>
      </c>
      <c r="K38" s="35" t="s">
        <v>48</v>
      </c>
      <c r="L38" s="42">
        <v>348</v>
      </c>
      <c r="M38" s="51"/>
      <c r="N38" s="51"/>
      <c r="O38" s="41"/>
    </row>
    <row r="39" spans="1:15" x14ac:dyDescent="0.25">
      <c r="A39" s="34"/>
      <c r="B39" s="34"/>
      <c r="C39" s="34" t="s">
        <v>36</v>
      </c>
      <c r="D39" s="34" t="s">
        <v>49</v>
      </c>
      <c r="E39" s="52"/>
      <c r="F39" s="52"/>
      <c r="G39" s="37"/>
      <c r="H39" s="38"/>
      <c r="I39" s="38"/>
      <c r="J39" s="46"/>
      <c r="K39" s="35"/>
      <c r="L39" s="42"/>
      <c r="M39" s="51"/>
      <c r="N39" s="51"/>
      <c r="O39" s="41"/>
    </row>
    <row r="40" spans="1:15" x14ac:dyDescent="0.25">
      <c r="A40" s="25" t="s">
        <v>14</v>
      </c>
      <c r="B40" s="25" t="s">
        <v>16</v>
      </c>
      <c r="C40" s="25" t="s">
        <v>50</v>
      </c>
      <c r="D40" s="25"/>
      <c r="E40" s="26">
        <f>SUM(E41:E45)</f>
        <v>1346</v>
      </c>
      <c r="F40" s="26">
        <v>1346</v>
      </c>
      <c r="G40" s="27" t="s">
        <v>6</v>
      </c>
      <c r="H40" s="27"/>
      <c r="I40" s="27"/>
      <c r="J40" s="32" t="s">
        <v>50</v>
      </c>
      <c r="K40" s="25"/>
      <c r="L40" s="26">
        <f>SUM(L41:L45)</f>
        <v>1713</v>
      </c>
      <c r="M40" s="33">
        <v>1</v>
      </c>
      <c r="N40" s="33">
        <v>1</v>
      </c>
      <c r="O40" s="30"/>
    </row>
    <row r="41" spans="1:15" x14ac:dyDescent="0.25">
      <c r="A41" s="34" t="s">
        <v>14</v>
      </c>
      <c r="B41" s="34" t="s">
        <v>16</v>
      </c>
      <c r="C41" s="34" t="s">
        <v>50</v>
      </c>
      <c r="D41" s="34" t="s">
        <v>50</v>
      </c>
      <c r="E41" s="36">
        <v>201</v>
      </c>
      <c r="F41" s="36">
        <v>201</v>
      </c>
      <c r="G41" s="37" t="s">
        <v>6</v>
      </c>
      <c r="H41" s="38"/>
      <c r="I41" s="38"/>
      <c r="J41" s="53" t="s">
        <v>50</v>
      </c>
      <c r="K41" s="34" t="s">
        <v>50</v>
      </c>
      <c r="L41" s="42">
        <v>210</v>
      </c>
      <c r="M41" s="40"/>
      <c r="N41" s="40"/>
      <c r="O41" s="41"/>
    </row>
    <row r="42" spans="1:15" x14ac:dyDescent="0.25">
      <c r="A42" s="34" t="s">
        <v>14</v>
      </c>
      <c r="B42" s="34" t="s">
        <v>16</v>
      </c>
      <c r="C42" s="34" t="s">
        <v>50</v>
      </c>
      <c r="D42" s="34" t="s">
        <v>51</v>
      </c>
      <c r="E42" s="36">
        <v>409</v>
      </c>
      <c r="F42" s="36">
        <v>409</v>
      </c>
      <c r="G42" s="37" t="s">
        <v>6</v>
      </c>
      <c r="H42" s="38"/>
      <c r="I42" s="38"/>
      <c r="J42" s="53" t="s">
        <v>50</v>
      </c>
      <c r="K42" s="34" t="s">
        <v>51</v>
      </c>
      <c r="L42" s="42">
        <v>626</v>
      </c>
      <c r="M42" s="40"/>
      <c r="N42" s="40"/>
      <c r="O42" s="41"/>
    </row>
    <row r="43" spans="1:15" x14ac:dyDescent="0.25">
      <c r="A43" s="34" t="s">
        <v>14</v>
      </c>
      <c r="B43" s="34" t="s">
        <v>16</v>
      </c>
      <c r="C43" s="34" t="s">
        <v>50</v>
      </c>
      <c r="D43" s="34" t="s">
        <v>52</v>
      </c>
      <c r="E43" s="36">
        <v>205</v>
      </c>
      <c r="F43" s="36">
        <v>205</v>
      </c>
      <c r="G43" s="37" t="s">
        <v>6</v>
      </c>
      <c r="H43" s="38"/>
      <c r="I43" s="38"/>
      <c r="J43" s="53" t="s">
        <v>50</v>
      </c>
      <c r="K43" s="34" t="s">
        <v>52</v>
      </c>
      <c r="L43" s="42">
        <v>245</v>
      </c>
      <c r="M43" s="40"/>
      <c r="N43" s="40"/>
      <c r="O43" s="41"/>
    </row>
    <row r="44" spans="1:15" x14ac:dyDescent="0.25">
      <c r="A44" s="34" t="s">
        <v>14</v>
      </c>
      <c r="B44" s="34" t="s">
        <v>16</v>
      </c>
      <c r="C44" s="34" t="s">
        <v>50</v>
      </c>
      <c r="D44" s="34" t="s">
        <v>53</v>
      </c>
      <c r="E44" s="36">
        <v>279</v>
      </c>
      <c r="F44" s="36">
        <v>279</v>
      </c>
      <c r="G44" s="37" t="s">
        <v>6</v>
      </c>
      <c r="H44" s="38"/>
      <c r="I44" s="38"/>
      <c r="J44" s="53" t="s">
        <v>50</v>
      </c>
      <c r="K44" s="34" t="s">
        <v>53</v>
      </c>
      <c r="L44" s="42">
        <v>329</v>
      </c>
      <c r="M44" s="40"/>
      <c r="N44" s="40"/>
      <c r="O44" s="41"/>
    </row>
    <row r="45" spans="1:15" x14ac:dyDescent="0.25">
      <c r="A45" s="34" t="s">
        <v>14</v>
      </c>
      <c r="B45" s="34" t="s">
        <v>16</v>
      </c>
      <c r="C45" s="34" t="s">
        <v>50</v>
      </c>
      <c r="D45" s="34" t="s">
        <v>54</v>
      </c>
      <c r="E45" s="36">
        <v>252</v>
      </c>
      <c r="F45" s="36">
        <v>252</v>
      </c>
      <c r="G45" s="37" t="s">
        <v>6</v>
      </c>
      <c r="H45" s="38"/>
      <c r="I45" s="38"/>
      <c r="J45" s="53" t="s">
        <v>50</v>
      </c>
      <c r="K45" s="34" t="s">
        <v>54</v>
      </c>
      <c r="L45" s="42">
        <v>303</v>
      </c>
      <c r="M45" s="40"/>
      <c r="N45" s="40"/>
      <c r="O45" s="41"/>
    </row>
    <row r="46" spans="1:15" x14ac:dyDescent="0.25">
      <c r="A46" s="25" t="s">
        <v>14</v>
      </c>
      <c r="B46" s="25" t="s">
        <v>16</v>
      </c>
      <c r="C46" s="25" t="s">
        <v>55</v>
      </c>
      <c r="D46" s="25"/>
      <c r="E46" s="26">
        <f>SUM(E47:E53)</f>
        <v>1132</v>
      </c>
      <c r="F46" s="26">
        <v>1132</v>
      </c>
      <c r="G46" s="27" t="s">
        <v>6</v>
      </c>
      <c r="H46" s="27"/>
      <c r="I46" s="27"/>
      <c r="J46" s="32" t="s">
        <v>55</v>
      </c>
      <c r="K46" s="25"/>
      <c r="L46" s="26">
        <f>SUM(L47:L53)</f>
        <v>1482</v>
      </c>
      <c r="M46" s="33">
        <v>1</v>
      </c>
      <c r="N46" s="33">
        <v>1</v>
      </c>
      <c r="O46" s="30"/>
    </row>
    <row r="47" spans="1:15" x14ac:dyDescent="0.25">
      <c r="A47" s="34" t="s">
        <v>14</v>
      </c>
      <c r="B47" s="34" t="s">
        <v>16</v>
      </c>
      <c r="C47" s="34" t="s">
        <v>55</v>
      </c>
      <c r="D47" s="34" t="s">
        <v>55</v>
      </c>
      <c r="E47" s="36">
        <v>300</v>
      </c>
      <c r="F47" s="36">
        <v>300</v>
      </c>
      <c r="G47" s="37" t="s">
        <v>6</v>
      </c>
      <c r="H47" s="38"/>
      <c r="I47" s="38"/>
      <c r="J47" s="53" t="s">
        <v>55</v>
      </c>
      <c r="K47" s="34" t="s">
        <v>55</v>
      </c>
      <c r="L47" s="42">
        <v>407</v>
      </c>
      <c r="M47" s="40"/>
      <c r="N47" s="40"/>
      <c r="O47" s="41"/>
    </row>
    <row r="48" spans="1:15" x14ac:dyDescent="0.25">
      <c r="A48" s="34" t="s">
        <v>14</v>
      </c>
      <c r="B48" s="34" t="s">
        <v>16</v>
      </c>
      <c r="C48" s="34" t="s">
        <v>55</v>
      </c>
      <c r="D48" s="34" t="s">
        <v>56</v>
      </c>
      <c r="E48" s="36">
        <v>89</v>
      </c>
      <c r="F48" s="36">
        <v>89</v>
      </c>
      <c r="G48" s="37" t="s">
        <v>6</v>
      </c>
      <c r="H48" s="38"/>
      <c r="I48" s="38"/>
      <c r="J48" s="53" t="s">
        <v>55</v>
      </c>
      <c r="K48" s="34" t="s">
        <v>56</v>
      </c>
      <c r="L48" s="42">
        <v>104</v>
      </c>
      <c r="M48" s="40"/>
      <c r="N48" s="40"/>
      <c r="O48" s="41"/>
    </row>
    <row r="49" spans="1:15" x14ac:dyDescent="0.25">
      <c r="A49" s="34" t="s">
        <v>14</v>
      </c>
      <c r="B49" s="34" t="s">
        <v>16</v>
      </c>
      <c r="C49" s="34" t="s">
        <v>55</v>
      </c>
      <c r="D49" s="34" t="s">
        <v>57</v>
      </c>
      <c r="E49" s="36">
        <v>218</v>
      </c>
      <c r="F49" s="36">
        <v>218</v>
      </c>
      <c r="G49" s="37" t="s">
        <v>6</v>
      </c>
      <c r="H49" s="38"/>
      <c r="I49" s="38"/>
      <c r="J49" s="53" t="s">
        <v>55</v>
      </c>
      <c r="K49" s="34" t="s">
        <v>57</v>
      </c>
      <c r="L49" s="42">
        <v>259</v>
      </c>
      <c r="M49" s="40"/>
      <c r="N49" s="40"/>
      <c r="O49" s="41"/>
    </row>
    <row r="50" spans="1:15" x14ac:dyDescent="0.25">
      <c r="A50" s="34" t="s">
        <v>14</v>
      </c>
      <c r="B50" s="34" t="s">
        <v>16</v>
      </c>
      <c r="C50" s="34" t="s">
        <v>55</v>
      </c>
      <c r="D50" s="34" t="s">
        <v>58</v>
      </c>
      <c r="E50" s="36">
        <v>200</v>
      </c>
      <c r="F50" s="36">
        <v>200</v>
      </c>
      <c r="G50" s="37" t="s">
        <v>6</v>
      </c>
      <c r="H50" s="38"/>
      <c r="I50" s="38"/>
      <c r="J50" s="53" t="s">
        <v>55</v>
      </c>
      <c r="K50" s="34" t="s">
        <v>58</v>
      </c>
      <c r="L50" s="42">
        <v>291</v>
      </c>
      <c r="M50" s="40"/>
      <c r="N50" s="40"/>
      <c r="O50" s="41"/>
    </row>
    <row r="51" spans="1:15" x14ac:dyDescent="0.25">
      <c r="A51" s="34" t="s">
        <v>14</v>
      </c>
      <c r="B51" s="34" t="s">
        <v>16</v>
      </c>
      <c r="C51" s="34" t="s">
        <v>55</v>
      </c>
      <c r="D51" s="34" t="s">
        <v>59</v>
      </c>
      <c r="E51" s="36">
        <v>60</v>
      </c>
      <c r="F51" s="36">
        <v>60</v>
      </c>
      <c r="G51" s="37" t="s">
        <v>6</v>
      </c>
      <c r="H51" s="38"/>
      <c r="I51" s="38"/>
      <c r="J51" s="53" t="s">
        <v>55</v>
      </c>
      <c r="K51" s="34" t="s">
        <v>59</v>
      </c>
      <c r="L51" s="42">
        <v>90</v>
      </c>
      <c r="M51" s="40"/>
      <c r="N51" s="40"/>
      <c r="O51" s="41"/>
    </row>
    <row r="52" spans="1:15" x14ac:dyDescent="0.25">
      <c r="A52" s="34" t="s">
        <v>14</v>
      </c>
      <c r="B52" s="34" t="s">
        <v>16</v>
      </c>
      <c r="C52" s="34" t="s">
        <v>55</v>
      </c>
      <c r="D52" s="34" t="s">
        <v>60</v>
      </c>
      <c r="E52" s="36">
        <v>117</v>
      </c>
      <c r="F52" s="36">
        <v>117</v>
      </c>
      <c r="G52" s="37" t="s">
        <v>6</v>
      </c>
      <c r="H52" s="38"/>
      <c r="I52" s="38"/>
      <c r="J52" s="53" t="s">
        <v>55</v>
      </c>
      <c r="K52" s="34" t="s">
        <v>60</v>
      </c>
      <c r="L52" s="42">
        <v>183</v>
      </c>
      <c r="M52" s="40"/>
      <c r="N52" s="40"/>
      <c r="O52" s="41"/>
    </row>
    <row r="53" spans="1:15" x14ac:dyDescent="0.25">
      <c r="A53" s="34" t="s">
        <v>14</v>
      </c>
      <c r="B53" s="34" t="s">
        <v>16</v>
      </c>
      <c r="C53" s="34" t="s">
        <v>55</v>
      </c>
      <c r="D53" s="34" t="s">
        <v>61</v>
      </c>
      <c r="E53" s="36">
        <v>148</v>
      </c>
      <c r="F53" s="36">
        <v>148</v>
      </c>
      <c r="G53" s="37" t="s">
        <v>6</v>
      </c>
      <c r="H53" s="38"/>
      <c r="I53" s="38"/>
      <c r="J53" s="53" t="s">
        <v>55</v>
      </c>
      <c r="K53" s="34" t="s">
        <v>61</v>
      </c>
      <c r="L53" s="42">
        <v>148</v>
      </c>
      <c r="M53" s="40"/>
      <c r="N53" s="40"/>
      <c r="O53" s="41"/>
    </row>
    <row r="54" spans="1:15" x14ac:dyDescent="0.25">
      <c r="A54" s="25" t="s">
        <v>14</v>
      </c>
      <c r="B54" s="25" t="s">
        <v>16</v>
      </c>
      <c r="C54" s="25" t="s">
        <v>62</v>
      </c>
      <c r="D54" s="25"/>
      <c r="E54" s="26">
        <f>SUM(E55:E59)</f>
        <v>853</v>
      </c>
      <c r="F54" s="26">
        <v>853</v>
      </c>
      <c r="G54" s="27" t="s">
        <v>6</v>
      </c>
      <c r="H54" s="27"/>
      <c r="I54" s="27"/>
      <c r="J54" s="32" t="s">
        <v>62</v>
      </c>
      <c r="K54" s="25"/>
      <c r="L54" s="26">
        <f>SUM(L55:L59)</f>
        <v>980</v>
      </c>
      <c r="M54" s="33">
        <v>1</v>
      </c>
      <c r="N54" s="33">
        <v>1</v>
      </c>
      <c r="O54" s="30"/>
    </row>
    <row r="55" spans="1:15" x14ac:dyDescent="0.25">
      <c r="A55" s="34" t="s">
        <v>14</v>
      </c>
      <c r="B55" s="34" t="s">
        <v>16</v>
      </c>
      <c r="C55" s="34" t="s">
        <v>62</v>
      </c>
      <c r="D55" s="34" t="s">
        <v>62</v>
      </c>
      <c r="E55" s="36">
        <v>247</v>
      </c>
      <c r="F55" s="36">
        <v>247</v>
      </c>
      <c r="G55" s="37" t="s">
        <v>6</v>
      </c>
      <c r="H55" s="38"/>
      <c r="I55" s="38"/>
      <c r="J55" s="46" t="s">
        <v>62</v>
      </c>
      <c r="K55" s="34" t="s">
        <v>62</v>
      </c>
      <c r="L55" s="42">
        <v>249</v>
      </c>
      <c r="M55" s="40"/>
      <c r="N55" s="40"/>
      <c r="O55" s="41"/>
    </row>
    <row r="56" spans="1:15" x14ac:dyDescent="0.25">
      <c r="A56" s="34" t="s">
        <v>14</v>
      </c>
      <c r="B56" s="34" t="s">
        <v>16</v>
      </c>
      <c r="C56" s="34" t="s">
        <v>62</v>
      </c>
      <c r="D56" s="34" t="s">
        <v>63</v>
      </c>
      <c r="E56" s="36">
        <v>122</v>
      </c>
      <c r="F56" s="36">
        <v>122</v>
      </c>
      <c r="G56" s="37" t="s">
        <v>6</v>
      </c>
      <c r="H56" s="38"/>
      <c r="I56" s="38"/>
      <c r="J56" s="46" t="s">
        <v>62</v>
      </c>
      <c r="K56" s="34" t="s">
        <v>63</v>
      </c>
      <c r="L56" s="42">
        <v>166</v>
      </c>
      <c r="M56" s="40"/>
      <c r="N56" s="40"/>
      <c r="O56" s="41"/>
    </row>
    <row r="57" spans="1:15" x14ac:dyDescent="0.25">
      <c r="A57" s="34" t="s">
        <v>14</v>
      </c>
      <c r="B57" s="34" t="s">
        <v>16</v>
      </c>
      <c r="C57" s="34" t="s">
        <v>62</v>
      </c>
      <c r="D57" s="34" t="s">
        <v>64</v>
      </c>
      <c r="E57" s="36">
        <v>95</v>
      </c>
      <c r="F57" s="36">
        <v>95</v>
      </c>
      <c r="G57" s="37" t="s">
        <v>6</v>
      </c>
      <c r="H57" s="38"/>
      <c r="I57" s="38"/>
      <c r="J57" s="46" t="s">
        <v>62</v>
      </c>
      <c r="K57" s="34" t="s">
        <v>64</v>
      </c>
      <c r="L57" s="42">
        <v>148</v>
      </c>
      <c r="M57" s="40"/>
      <c r="N57" s="40"/>
      <c r="O57" s="41"/>
    </row>
    <row r="58" spans="1:15" x14ac:dyDescent="0.25">
      <c r="A58" s="34" t="s">
        <v>14</v>
      </c>
      <c r="B58" s="34" t="s">
        <v>16</v>
      </c>
      <c r="C58" s="34" t="s">
        <v>62</v>
      </c>
      <c r="D58" s="34" t="s">
        <v>65</v>
      </c>
      <c r="E58" s="36">
        <v>201</v>
      </c>
      <c r="F58" s="36">
        <v>201</v>
      </c>
      <c r="G58" s="37" t="s">
        <v>6</v>
      </c>
      <c r="H58" s="38"/>
      <c r="I58" s="38"/>
      <c r="J58" s="46" t="s">
        <v>62</v>
      </c>
      <c r="K58" s="34" t="s">
        <v>65</v>
      </c>
      <c r="L58" s="42">
        <v>210</v>
      </c>
      <c r="M58" s="40"/>
      <c r="N58" s="40"/>
      <c r="O58" s="41"/>
    </row>
    <row r="59" spans="1:15" x14ac:dyDescent="0.25">
      <c r="A59" s="34" t="s">
        <v>14</v>
      </c>
      <c r="B59" s="34" t="s">
        <v>16</v>
      </c>
      <c r="C59" s="34" t="s">
        <v>62</v>
      </c>
      <c r="D59" s="34" t="s">
        <v>66</v>
      </c>
      <c r="E59" s="36">
        <v>188</v>
      </c>
      <c r="F59" s="36">
        <v>188</v>
      </c>
      <c r="G59" s="37" t="s">
        <v>6</v>
      </c>
      <c r="H59" s="38"/>
      <c r="I59" s="38"/>
      <c r="J59" s="46" t="s">
        <v>62</v>
      </c>
      <c r="K59" s="34" t="s">
        <v>66</v>
      </c>
      <c r="L59" s="42">
        <v>207</v>
      </c>
      <c r="M59" s="40"/>
      <c r="N59" s="40"/>
      <c r="O59" s="41"/>
    </row>
    <row r="60" spans="1:15" x14ac:dyDescent="0.25">
      <c r="A60" s="25" t="s">
        <v>14</v>
      </c>
      <c r="B60" s="25" t="s">
        <v>16</v>
      </c>
      <c r="C60" s="25" t="s">
        <v>67</v>
      </c>
      <c r="D60" s="25"/>
      <c r="E60" s="26">
        <f>SUM(E61:E64)</f>
        <v>1213</v>
      </c>
      <c r="F60" s="26">
        <v>1213</v>
      </c>
      <c r="G60" s="27" t="s">
        <v>6</v>
      </c>
      <c r="H60" s="27"/>
      <c r="I60" s="27"/>
      <c r="J60" s="32" t="s">
        <v>68</v>
      </c>
      <c r="K60" s="25"/>
      <c r="L60" s="26">
        <f>SUM(L61:L64)</f>
        <v>1444</v>
      </c>
      <c r="M60" s="33">
        <v>1</v>
      </c>
      <c r="N60" s="33">
        <v>1</v>
      </c>
      <c r="O60" s="30"/>
    </row>
    <row r="61" spans="1:15" x14ac:dyDescent="0.25">
      <c r="A61" s="34" t="s">
        <v>14</v>
      </c>
      <c r="B61" s="34" t="s">
        <v>16</v>
      </c>
      <c r="C61" s="34" t="s">
        <v>67</v>
      </c>
      <c r="D61" s="34" t="s">
        <v>67</v>
      </c>
      <c r="E61" s="36">
        <v>525</v>
      </c>
      <c r="F61" s="36">
        <v>525</v>
      </c>
      <c r="G61" s="37" t="s">
        <v>6</v>
      </c>
      <c r="H61" s="38"/>
      <c r="I61" s="38"/>
      <c r="J61" s="53" t="s">
        <v>68</v>
      </c>
      <c r="K61" s="34" t="s">
        <v>67</v>
      </c>
      <c r="L61" s="42">
        <v>647</v>
      </c>
      <c r="M61" s="40"/>
      <c r="N61" s="40"/>
      <c r="O61" s="41"/>
    </row>
    <row r="62" spans="1:15" x14ac:dyDescent="0.25">
      <c r="A62" s="34" t="s">
        <v>14</v>
      </c>
      <c r="B62" s="34" t="s">
        <v>16</v>
      </c>
      <c r="C62" s="34" t="s">
        <v>67</v>
      </c>
      <c r="D62" s="34" t="s">
        <v>69</v>
      </c>
      <c r="E62" s="36">
        <v>106</v>
      </c>
      <c r="F62" s="36">
        <v>106</v>
      </c>
      <c r="G62" s="37" t="s">
        <v>6</v>
      </c>
      <c r="H62" s="38"/>
      <c r="I62" s="38"/>
      <c r="J62" s="53" t="s">
        <v>68</v>
      </c>
      <c r="K62" s="34" t="s">
        <v>70</v>
      </c>
      <c r="L62" s="42">
        <v>280</v>
      </c>
      <c r="M62" s="40"/>
      <c r="N62" s="40"/>
      <c r="O62" s="41"/>
    </row>
    <row r="63" spans="1:15" x14ac:dyDescent="0.25">
      <c r="A63" s="34" t="s">
        <v>14</v>
      </c>
      <c r="B63" s="34" t="s">
        <v>16</v>
      </c>
      <c r="C63" s="34" t="s">
        <v>67</v>
      </c>
      <c r="D63" s="34" t="s">
        <v>71</v>
      </c>
      <c r="E63" s="36">
        <v>473</v>
      </c>
      <c r="F63" s="36">
        <v>473</v>
      </c>
      <c r="G63" s="37" t="s">
        <v>6</v>
      </c>
      <c r="H63" s="38"/>
      <c r="I63" s="38"/>
      <c r="J63" s="53" t="s">
        <v>68</v>
      </c>
      <c r="K63" s="34" t="s">
        <v>71</v>
      </c>
      <c r="L63" s="42">
        <v>517</v>
      </c>
      <c r="M63" s="40"/>
      <c r="N63" s="40"/>
      <c r="O63" s="41"/>
    </row>
    <row r="64" spans="1:15" x14ac:dyDescent="0.25">
      <c r="A64" s="34" t="s">
        <v>14</v>
      </c>
      <c r="B64" s="34" t="s">
        <v>16</v>
      </c>
      <c r="C64" s="34" t="s">
        <v>67</v>
      </c>
      <c r="D64" s="34" t="s">
        <v>72</v>
      </c>
      <c r="E64" s="36">
        <v>109</v>
      </c>
      <c r="F64" s="36">
        <v>109</v>
      </c>
      <c r="G64" s="37" t="s">
        <v>6</v>
      </c>
      <c r="H64" s="38"/>
      <c r="I64" s="38"/>
      <c r="J64" s="53" t="s">
        <v>68</v>
      </c>
      <c r="K64" s="35"/>
      <c r="L64" s="35"/>
      <c r="M64" s="43"/>
      <c r="N64" s="43"/>
      <c r="O64" s="41"/>
    </row>
    <row r="65" spans="1:15" x14ac:dyDescent="0.25">
      <c r="A65" s="25" t="s">
        <v>14</v>
      </c>
      <c r="B65" s="25" t="s">
        <v>16</v>
      </c>
      <c r="C65" s="25" t="s">
        <v>73</v>
      </c>
      <c r="D65" s="25"/>
      <c r="E65" s="26">
        <f>SUM(E66:E71)</f>
        <v>2605</v>
      </c>
      <c r="F65" s="26">
        <v>2605</v>
      </c>
      <c r="G65" s="27" t="s">
        <v>6</v>
      </c>
      <c r="H65" s="27"/>
      <c r="I65" s="27"/>
      <c r="J65" s="32" t="s">
        <v>73</v>
      </c>
      <c r="K65" s="32"/>
      <c r="L65" s="26">
        <f>SUM(L66:L71)</f>
        <v>3293</v>
      </c>
      <c r="M65" s="33">
        <v>2</v>
      </c>
      <c r="N65" s="33">
        <v>2</v>
      </c>
      <c r="O65" s="30"/>
    </row>
    <row r="66" spans="1:15" x14ac:dyDescent="0.25">
      <c r="A66" s="34" t="s">
        <v>14</v>
      </c>
      <c r="B66" s="34" t="s">
        <v>16</v>
      </c>
      <c r="C66" s="34" t="s">
        <v>73</v>
      </c>
      <c r="D66" s="34" t="s">
        <v>73</v>
      </c>
      <c r="E66" s="36">
        <v>600</v>
      </c>
      <c r="F66" s="36">
        <v>600</v>
      </c>
      <c r="G66" s="37" t="s">
        <v>6</v>
      </c>
      <c r="H66" s="38"/>
      <c r="I66" s="38"/>
      <c r="J66" s="46" t="s">
        <v>73</v>
      </c>
      <c r="K66" s="34" t="s">
        <v>73</v>
      </c>
      <c r="L66" s="42">
        <v>823</v>
      </c>
      <c r="M66" s="40"/>
      <c r="N66" s="40"/>
      <c r="O66" s="41"/>
    </row>
    <row r="67" spans="1:15" x14ac:dyDescent="0.25">
      <c r="A67" s="34" t="s">
        <v>14</v>
      </c>
      <c r="B67" s="34" t="s">
        <v>16</v>
      </c>
      <c r="C67" s="34" t="s">
        <v>73</v>
      </c>
      <c r="D67" s="34" t="s">
        <v>74</v>
      </c>
      <c r="E67" s="36">
        <v>594</v>
      </c>
      <c r="F67" s="36">
        <v>594</v>
      </c>
      <c r="G67" s="37" t="s">
        <v>6</v>
      </c>
      <c r="H67" s="38"/>
      <c r="I67" s="38"/>
      <c r="J67" s="46" t="s">
        <v>73</v>
      </c>
      <c r="K67" s="34" t="s">
        <v>74</v>
      </c>
      <c r="L67" s="42">
        <v>1005</v>
      </c>
      <c r="M67" s="40"/>
      <c r="N67" s="40"/>
      <c r="O67" s="41"/>
    </row>
    <row r="68" spans="1:15" x14ac:dyDescent="0.25">
      <c r="A68" s="34" t="s">
        <v>14</v>
      </c>
      <c r="B68" s="34" t="s">
        <v>16</v>
      </c>
      <c r="C68" s="34" t="s">
        <v>73</v>
      </c>
      <c r="D68" s="34" t="s">
        <v>75</v>
      </c>
      <c r="E68" s="36">
        <v>428</v>
      </c>
      <c r="F68" s="36">
        <v>428</v>
      </c>
      <c r="G68" s="37" t="s">
        <v>6</v>
      </c>
      <c r="H68" s="38"/>
      <c r="I68" s="38"/>
      <c r="J68" s="46" t="s">
        <v>73</v>
      </c>
      <c r="K68" s="34" t="s">
        <v>75</v>
      </c>
      <c r="L68" s="42">
        <v>456</v>
      </c>
      <c r="M68" s="40"/>
      <c r="N68" s="40"/>
      <c r="O68" s="41"/>
    </row>
    <row r="69" spans="1:15" x14ac:dyDescent="0.25">
      <c r="A69" s="34" t="s">
        <v>14</v>
      </c>
      <c r="B69" s="34" t="s">
        <v>16</v>
      </c>
      <c r="C69" s="34" t="s">
        <v>73</v>
      </c>
      <c r="D69" s="34" t="s">
        <v>76</v>
      </c>
      <c r="E69" s="36">
        <v>251</v>
      </c>
      <c r="F69" s="36">
        <v>251</v>
      </c>
      <c r="G69" s="37" t="s">
        <v>6</v>
      </c>
      <c r="H69" s="38"/>
      <c r="I69" s="38"/>
      <c r="J69" s="46" t="s">
        <v>73</v>
      </c>
      <c r="K69" s="34" t="s">
        <v>76</v>
      </c>
      <c r="L69" s="42">
        <v>312</v>
      </c>
      <c r="M69" s="40"/>
      <c r="N69" s="40"/>
      <c r="O69" s="41"/>
    </row>
    <row r="70" spans="1:15" x14ac:dyDescent="0.25">
      <c r="A70" s="34" t="s">
        <v>14</v>
      </c>
      <c r="B70" s="34" t="s">
        <v>16</v>
      </c>
      <c r="C70" s="34" t="s">
        <v>73</v>
      </c>
      <c r="D70" s="34" t="s">
        <v>77</v>
      </c>
      <c r="E70" s="36">
        <v>545</v>
      </c>
      <c r="F70" s="36">
        <v>545</v>
      </c>
      <c r="G70" s="37" t="s">
        <v>6</v>
      </c>
      <c r="H70" s="38"/>
      <c r="I70" s="38"/>
      <c r="J70" s="46" t="s">
        <v>73</v>
      </c>
      <c r="K70" s="34" t="s">
        <v>77</v>
      </c>
      <c r="L70" s="42">
        <v>697</v>
      </c>
      <c r="M70" s="40"/>
      <c r="N70" s="40"/>
      <c r="O70" s="41"/>
    </row>
    <row r="71" spans="1:15" x14ac:dyDescent="0.25">
      <c r="A71" s="34" t="s">
        <v>14</v>
      </c>
      <c r="B71" s="34" t="s">
        <v>16</v>
      </c>
      <c r="C71" s="34" t="s">
        <v>73</v>
      </c>
      <c r="D71" s="34" t="s">
        <v>78</v>
      </c>
      <c r="E71" s="36">
        <v>187</v>
      </c>
      <c r="F71" s="36">
        <v>187</v>
      </c>
      <c r="G71" s="37" t="s">
        <v>6</v>
      </c>
      <c r="H71" s="38"/>
      <c r="I71" s="38"/>
      <c r="J71" s="46" t="s">
        <v>73</v>
      </c>
      <c r="K71" s="35"/>
      <c r="L71" s="35"/>
      <c r="M71" s="43"/>
      <c r="N71" s="43"/>
      <c r="O71" s="41"/>
    </row>
    <row r="72" spans="1:15" x14ac:dyDescent="0.25">
      <c r="A72" s="25" t="s">
        <v>14</v>
      </c>
      <c r="B72" s="25" t="s">
        <v>16</v>
      </c>
      <c r="C72" s="25" t="s">
        <v>79</v>
      </c>
      <c r="D72" s="25"/>
      <c r="E72" s="26">
        <f>SUM(E73:E79)</f>
        <v>1250</v>
      </c>
      <c r="F72" s="26">
        <v>1250</v>
      </c>
      <c r="G72" s="27" t="s">
        <v>6</v>
      </c>
      <c r="H72" s="27"/>
      <c r="I72" s="27"/>
      <c r="J72" s="32" t="s">
        <v>79</v>
      </c>
      <c r="K72" s="25"/>
      <c r="L72" s="26">
        <f>SUM(L73:L79)</f>
        <v>1791</v>
      </c>
      <c r="M72" s="33">
        <v>1</v>
      </c>
      <c r="N72" s="33">
        <v>1</v>
      </c>
      <c r="O72" s="30"/>
    </row>
    <row r="73" spans="1:15" x14ac:dyDescent="0.25">
      <c r="A73" s="34" t="s">
        <v>14</v>
      </c>
      <c r="B73" s="34" t="s">
        <v>16</v>
      </c>
      <c r="C73" s="34" t="s">
        <v>79</v>
      </c>
      <c r="D73" s="34" t="s">
        <v>79</v>
      </c>
      <c r="E73" s="36">
        <v>499</v>
      </c>
      <c r="F73" s="36">
        <v>499</v>
      </c>
      <c r="G73" s="37" t="s">
        <v>6</v>
      </c>
      <c r="H73" s="38"/>
      <c r="I73" s="38"/>
      <c r="J73" s="46" t="s">
        <v>79</v>
      </c>
      <c r="K73" s="34" t="s">
        <v>79</v>
      </c>
      <c r="L73" s="42">
        <v>773</v>
      </c>
      <c r="M73" s="40"/>
      <c r="N73" s="40"/>
      <c r="O73" s="41"/>
    </row>
    <row r="74" spans="1:15" x14ac:dyDescent="0.25">
      <c r="A74" s="34" t="s">
        <v>14</v>
      </c>
      <c r="B74" s="34" t="s">
        <v>16</v>
      </c>
      <c r="C74" s="34" t="s">
        <v>79</v>
      </c>
      <c r="D74" s="34" t="s">
        <v>80</v>
      </c>
      <c r="E74" s="36">
        <v>279</v>
      </c>
      <c r="F74" s="36">
        <v>279</v>
      </c>
      <c r="G74" s="37" t="s">
        <v>6</v>
      </c>
      <c r="H74" s="38"/>
      <c r="I74" s="38"/>
      <c r="J74" s="46" t="s">
        <v>79</v>
      </c>
      <c r="K74" s="34" t="s">
        <v>80</v>
      </c>
      <c r="L74" s="42">
        <v>421</v>
      </c>
      <c r="M74" s="40"/>
      <c r="N74" s="40"/>
      <c r="O74" s="41"/>
    </row>
    <row r="75" spans="1:15" x14ac:dyDescent="0.25">
      <c r="A75" s="34" t="s">
        <v>14</v>
      </c>
      <c r="B75" s="34" t="s">
        <v>16</v>
      </c>
      <c r="C75" s="34" t="s">
        <v>79</v>
      </c>
      <c r="D75" s="34" t="s">
        <v>81</v>
      </c>
      <c r="E75" s="36">
        <v>185</v>
      </c>
      <c r="F75" s="36">
        <v>185</v>
      </c>
      <c r="G75" s="37" t="s">
        <v>6</v>
      </c>
      <c r="H75" s="38"/>
      <c r="I75" s="38"/>
      <c r="J75" s="46" t="s">
        <v>79</v>
      </c>
      <c r="K75" s="34" t="s">
        <v>81</v>
      </c>
      <c r="L75" s="42">
        <v>306</v>
      </c>
      <c r="M75" s="40"/>
      <c r="N75" s="40"/>
      <c r="O75" s="41"/>
    </row>
    <row r="76" spans="1:15" x14ac:dyDescent="0.25">
      <c r="A76" s="34" t="s">
        <v>14</v>
      </c>
      <c r="B76" s="34" t="s">
        <v>16</v>
      </c>
      <c r="C76" s="34" t="s">
        <v>79</v>
      </c>
      <c r="D76" s="35"/>
      <c r="E76" s="36">
        <v>57</v>
      </c>
      <c r="F76" s="36">
        <v>57</v>
      </c>
      <c r="G76" s="37" t="s">
        <v>6</v>
      </c>
      <c r="H76" s="38"/>
      <c r="I76" s="38"/>
      <c r="J76" s="46" t="s">
        <v>79</v>
      </c>
      <c r="K76" s="39"/>
      <c r="L76" s="35"/>
      <c r="M76" s="43"/>
      <c r="N76" s="43"/>
      <c r="O76" s="41"/>
    </row>
    <row r="77" spans="1:15" x14ac:dyDescent="0.25">
      <c r="A77" s="34" t="s">
        <v>14</v>
      </c>
      <c r="B77" s="34" t="s">
        <v>16</v>
      </c>
      <c r="C77" s="34" t="s">
        <v>79</v>
      </c>
      <c r="D77" s="35"/>
      <c r="E77" s="36">
        <v>0</v>
      </c>
      <c r="F77" s="36">
        <v>0</v>
      </c>
      <c r="G77" s="37" t="s">
        <v>6</v>
      </c>
      <c r="H77" s="38"/>
      <c r="I77" s="38"/>
      <c r="J77" s="46" t="s">
        <v>79</v>
      </c>
      <c r="K77" s="39"/>
      <c r="L77" s="35"/>
      <c r="M77" s="43"/>
      <c r="N77" s="43"/>
      <c r="O77" s="41"/>
    </row>
    <row r="78" spans="1:15" x14ac:dyDescent="0.25">
      <c r="A78" s="34" t="s">
        <v>14</v>
      </c>
      <c r="B78" s="34" t="s">
        <v>16</v>
      </c>
      <c r="C78" s="34" t="s">
        <v>79</v>
      </c>
      <c r="D78" s="34" t="s">
        <v>82</v>
      </c>
      <c r="E78" s="36">
        <v>76</v>
      </c>
      <c r="F78" s="36">
        <v>76</v>
      </c>
      <c r="G78" s="37" t="s">
        <v>6</v>
      </c>
      <c r="H78" s="38"/>
      <c r="I78" s="38"/>
      <c r="J78" s="46" t="s">
        <v>79</v>
      </c>
      <c r="K78" s="35" t="s">
        <v>83</v>
      </c>
      <c r="L78" s="54">
        <v>291</v>
      </c>
      <c r="M78" s="40"/>
      <c r="N78" s="40"/>
      <c r="O78" s="41"/>
    </row>
    <row r="79" spans="1:15" x14ac:dyDescent="0.25">
      <c r="A79" s="34" t="s">
        <v>14</v>
      </c>
      <c r="B79" s="34" t="s">
        <v>16</v>
      </c>
      <c r="C79" s="34" t="s">
        <v>79</v>
      </c>
      <c r="D79" s="34" t="s">
        <v>84</v>
      </c>
      <c r="E79" s="36">
        <v>154</v>
      </c>
      <c r="F79" s="36">
        <v>154</v>
      </c>
      <c r="G79" s="37" t="s">
        <v>6</v>
      </c>
      <c r="H79" s="38"/>
      <c r="I79" s="38"/>
      <c r="J79" s="46" t="s">
        <v>79</v>
      </c>
      <c r="K79" s="39"/>
      <c r="L79" s="54"/>
      <c r="M79" s="43"/>
      <c r="N79" s="43"/>
      <c r="O79" s="41"/>
    </row>
    <row r="80" spans="1:15" x14ac:dyDescent="0.25">
      <c r="A80" s="19" t="s">
        <v>14</v>
      </c>
      <c r="B80" s="19" t="s">
        <v>85</v>
      </c>
      <c r="C80" s="19"/>
      <c r="D80" s="19"/>
      <c r="E80" s="20">
        <f>E81+E82+E86+E94+E99+E102+E107+E113+E117+E121+E126+E141+E145</f>
        <v>74794</v>
      </c>
      <c r="F80" s="20">
        <v>74794</v>
      </c>
      <c r="G80" s="21"/>
      <c r="H80" s="21"/>
      <c r="I80" s="21"/>
      <c r="J80" s="19"/>
      <c r="K80" s="19"/>
      <c r="L80" s="22"/>
      <c r="M80" s="55">
        <f>SUM(M81:M148)</f>
        <v>33</v>
      </c>
      <c r="N80" s="55">
        <f>SUM(N81:N148)</f>
        <v>33</v>
      </c>
      <c r="O80" s="19"/>
    </row>
    <row r="81" spans="1:15" ht="23.25" x14ac:dyDescent="0.25">
      <c r="A81" s="25" t="s">
        <v>14</v>
      </c>
      <c r="B81" s="25" t="s">
        <v>85</v>
      </c>
      <c r="C81" s="25" t="s">
        <v>86</v>
      </c>
      <c r="D81" s="25"/>
      <c r="E81" s="26">
        <v>16546</v>
      </c>
      <c r="F81" s="26">
        <v>16546</v>
      </c>
      <c r="G81" s="27"/>
      <c r="H81" s="56" t="s">
        <v>87</v>
      </c>
      <c r="I81" s="56"/>
      <c r="J81" s="25"/>
      <c r="K81" s="25"/>
      <c r="L81" s="29"/>
      <c r="M81" s="29"/>
      <c r="N81" s="29"/>
      <c r="O81" s="57"/>
    </row>
    <row r="82" spans="1:15" x14ac:dyDescent="0.25">
      <c r="A82" s="25" t="s">
        <v>14</v>
      </c>
      <c r="B82" s="25" t="s">
        <v>85</v>
      </c>
      <c r="C82" s="25" t="s">
        <v>88</v>
      </c>
      <c r="D82" s="25"/>
      <c r="E82" s="26">
        <f>E83</f>
        <v>5355</v>
      </c>
      <c r="F82" s="26">
        <v>5355</v>
      </c>
      <c r="G82" s="27"/>
      <c r="H82" s="27"/>
      <c r="I82" s="27"/>
      <c r="J82" s="32" t="s">
        <v>89</v>
      </c>
      <c r="K82" s="57"/>
      <c r="L82" s="26">
        <f>L83</f>
        <v>8080</v>
      </c>
      <c r="M82" s="33">
        <v>3</v>
      </c>
      <c r="N82" s="33">
        <v>3</v>
      </c>
      <c r="O82" s="57"/>
    </row>
    <row r="83" spans="1:15" x14ac:dyDescent="0.25">
      <c r="A83" s="34" t="s">
        <v>14</v>
      </c>
      <c r="B83" s="34" t="s">
        <v>85</v>
      </c>
      <c r="C83" s="35" t="s">
        <v>88</v>
      </c>
      <c r="D83" s="58" t="s">
        <v>89</v>
      </c>
      <c r="E83" s="52">
        <v>5355</v>
      </c>
      <c r="F83" s="52">
        <v>5355</v>
      </c>
      <c r="G83" s="59"/>
      <c r="H83" s="59"/>
      <c r="I83" s="59"/>
      <c r="J83" s="35" t="s">
        <v>89</v>
      </c>
      <c r="K83" s="35" t="s">
        <v>89</v>
      </c>
      <c r="L83" s="60">
        <v>8080</v>
      </c>
      <c r="M83" s="40"/>
      <c r="N83" s="40"/>
      <c r="O83" s="41"/>
    </row>
    <row r="84" spans="1:15" x14ac:dyDescent="0.25">
      <c r="A84" s="34"/>
      <c r="B84" s="34"/>
      <c r="C84" s="35" t="s">
        <v>88</v>
      </c>
      <c r="D84" s="35" t="s">
        <v>90</v>
      </c>
      <c r="E84" s="52"/>
      <c r="F84" s="52"/>
      <c r="G84" s="59"/>
      <c r="H84" s="59"/>
      <c r="I84" s="59"/>
      <c r="J84" s="35"/>
      <c r="K84" s="35"/>
      <c r="L84" s="60"/>
      <c r="M84" s="40"/>
      <c r="N84" s="40"/>
      <c r="O84" s="41"/>
    </row>
    <row r="85" spans="1:15" x14ac:dyDescent="0.25">
      <c r="A85" s="34"/>
      <c r="B85" s="34"/>
      <c r="C85" s="35" t="s">
        <v>88</v>
      </c>
      <c r="D85" s="35" t="s">
        <v>91</v>
      </c>
      <c r="E85" s="52"/>
      <c r="F85" s="52"/>
      <c r="G85" s="59"/>
      <c r="H85" s="59"/>
      <c r="I85" s="59"/>
      <c r="J85" s="35"/>
      <c r="K85" s="35"/>
      <c r="L85" s="60"/>
      <c r="M85" s="40"/>
      <c r="N85" s="40"/>
      <c r="O85" s="41"/>
    </row>
    <row r="86" spans="1:15" ht="25.5" x14ac:dyDescent="0.25">
      <c r="A86" s="25" t="s">
        <v>14</v>
      </c>
      <c r="B86" s="25" t="s">
        <v>85</v>
      </c>
      <c r="C86" s="32" t="s">
        <v>92</v>
      </c>
      <c r="D86" s="25"/>
      <c r="E86" s="26">
        <f>SUM(E87:E93)</f>
        <v>14352</v>
      </c>
      <c r="F86" s="26">
        <v>8574</v>
      </c>
      <c r="G86" s="27"/>
      <c r="H86" s="27"/>
      <c r="I86" s="27"/>
      <c r="J86" s="32" t="s">
        <v>92</v>
      </c>
      <c r="K86" s="57"/>
      <c r="L86" s="26">
        <f>SUM(L87:L93)</f>
        <v>18786</v>
      </c>
      <c r="M86" s="33">
        <v>8</v>
      </c>
      <c r="N86" s="33">
        <v>8</v>
      </c>
      <c r="O86" s="57"/>
    </row>
    <row r="87" spans="1:15" x14ac:dyDescent="0.25">
      <c r="A87" s="34" t="s">
        <v>14</v>
      </c>
      <c r="B87" s="34" t="s">
        <v>85</v>
      </c>
      <c r="C87" s="34" t="s">
        <v>93</v>
      </c>
      <c r="D87" s="58" t="s">
        <v>94</v>
      </c>
      <c r="E87" s="36">
        <v>6720</v>
      </c>
      <c r="F87" s="61">
        <v>6720</v>
      </c>
      <c r="G87" s="37"/>
      <c r="H87" s="38"/>
      <c r="I87" s="38"/>
      <c r="J87" s="62" t="s">
        <v>94</v>
      </c>
      <c r="K87" s="35" t="s">
        <v>94</v>
      </c>
      <c r="L87" s="60">
        <v>8420</v>
      </c>
      <c r="M87" s="40"/>
      <c r="N87" s="40"/>
      <c r="O87" s="41"/>
    </row>
    <row r="88" spans="1:15" x14ac:dyDescent="0.25">
      <c r="A88" s="34" t="s">
        <v>14</v>
      </c>
      <c r="B88" s="34" t="s">
        <v>85</v>
      </c>
      <c r="C88" s="34" t="s">
        <v>93</v>
      </c>
      <c r="D88" s="35" t="s">
        <v>95</v>
      </c>
      <c r="E88" s="36">
        <v>1166</v>
      </c>
      <c r="F88" s="36">
        <v>1166</v>
      </c>
      <c r="G88" s="37"/>
      <c r="H88" s="38"/>
      <c r="I88" s="38"/>
      <c r="J88" s="62" t="s">
        <v>94</v>
      </c>
      <c r="K88" s="35" t="s">
        <v>95</v>
      </c>
      <c r="L88" s="60">
        <v>1370</v>
      </c>
      <c r="M88" s="40"/>
      <c r="N88" s="40"/>
      <c r="O88" s="41"/>
    </row>
    <row r="89" spans="1:15" x14ac:dyDescent="0.25">
      <c r="A89" s="34" t="s">
        <v>14</v>
      </c>
      <c r="B89" s="34" t="s">
        <v>85</v>
      </c>
      <c r="C89" s="34" t="s">
        <v>93</v>
      </c>
      <c r="D89" s="35" t="s">
        <v>96</v>
      </c>
      <c r="E89" s="36">
        <v>688</v>
      </c>
      <c r="F89" s="36">
        <v>688</v>
      </c>
      <c r="G89" s="37"/>
      <c r="H89" s="63"/>
      <c r="I89" s="63"/>
      <c r="J89" s="62" t="s">
        <v>94</v>
      </c>
      <c r="K89" s="35" t="s">
        <v>96</v>
      </c>
      <c r="L89" s="60">
        <v>977</v>
      </c>
      <c r="M89" s="40"/>
      <c r="N89" s="40"/>
      <c r="O89" s="41"/>
    </row>
    <row r="90" spans="1:15" x14ac:dyDescent="0.25">
      <c r="A90" s="34" t="s">
        <v>14</v>
      </c>
      <c r="B90" s="34" t="s">
        <v>85</v>
      </c>
      <c r="C90" s="34" t="s">
        <v>97</v>
      </c>
      <c r="D90" s="34" t="s">
        <v>97</v>
      </c>
      <c r="E90" s="36">
        <v>758</v>
      </c>
      <c r="F90" s="36">
        <v>758</v>
      </c>
      <c r="G90" s="37"/>
      <c r="H90" s="38"/>
      <c r="I90" s="38"/>
      <c r="J90" s="62" t="s">
        <v>97</v>
      </c>
      <c r="K90" s="35" t="s">
        <v>97</v>
      </c>
      <c r="L90" s="60">
        <v>940</v>
      </c>
      <c r="M90" s="40"/>
      <c r="N90" s="40"/>
      <c r="O90" s="41"/>
    </row>
    <row r="91" spans="1:15" x14ac:dyDescent="0.25">
      <c r="A91" s="34" t="s">
        <v>14</v>
      </c>
      <c r="B91" s="34" t="s">
        <v>85</v>
      </c>
      <c r="C91" s="34" t="s">
        <v>97</v>
      </c>
      <c r="D91" s="34" t="s">
        <v>98</v>
      </c>
      <c r="E91" s="36">
        <v>1037</v>
      </c>
      <c r="F91" s="36">
        <v>1037</v>
      </c>
      <c r="G91" s="37"/>
      <c r="H91" s="38"/>
      <c r="I91" s="38"/>
      <c r="J91" s="62" t="s">
        <v>97</v>
      </c>
      <c r="K91" s="35" t="s">
        <v>98</v>
      </c>
      <c r="L91" s="60">
        <v>1217</v>
      </c>
      <c r="M91" s="40"/>
      <c r="N91" s="40"/>
      <c r="O91" s="41"/>
    </row>
    <row r="92" spans="1:15" x14ac:dyDescent="0.25">
      <c r="A92" s="34" t="s">
        <v>14</v>
      </c>
      <c r="B92" s="34" t="s">
        <v>85</v>
      </c>
      <c r="C92" s="34" t="s">
        <v>97</v>
      </c>
      <c r="D92" s="34" t="s">
        <v>99</v>
      </c>
      <c r="E92" s="36">
        <v>1136</v>
      </c>
      <c r="F92" s="36">
        <v>1136</v>
      </c>
      <c r="G92" s="37"/>
      <c r="H92" s="38"/>
      <c r="I92" s="38"/>
      <c r="J92" s="62" t="s">
        <v>97</v>
      </c>
      <c r="K92" s="35" t="s">
        <v>99</v>
      </c>
      <c r="L92" s="60">
        <v>2116</v>
      </c>
      <c r="M92" s="40"/>
      <c r="N92" s="40"/>
      <c r="O92" s="41"/>
    </row>
    <row r="93" spans="1:15" x14ac:dyDescent="0.25">
      <c r="A93" s="34" t="s">
        <v>14</v>
      </c>
      <c r="B93" s="34" t="s">
        <v>85</v>
      </c>
      <c r="C93" s="34" t="s">
        <v>100</v>
      </c>
      <c r="D93" s="34" t="s">
        <v>100</v>
      </c>
      <c r="E93" s="36">
        <v>2847</v>
      </c>
      <c r="F93" s="36">
        <v>2847</v>
      </c>
      <c r="G93" s="37"/>
      <c r="H93" s="38"/>
      <c r="I93" s="38"/>
      <c r="J93" s="62" t="s">
        <v>100</v>
      </c>
      <c r="K93" s="35" t="s">
        <v>100</v>
      </c>
      <c r="L93" s="60">
        <v>3746</v>
      </c>
      <c r="M93" s="51"/>
      <c r="N93" s="51"/>
      <c r="O93" s="41"/>
    </row>
    <row r="94" spans="1:15" ht="25.5" x14ac:dyDescent="0.25">
      <c r="A94" s="25" t="s">
        <v>14</v>
      </c>
      <c r="B94" s="25" t="s">
        <v>85</v>
      </c>
      <c r="C94" s="32" t="s">
        <v>101</v>
      </c>
      <c r="D94" s="25"/>
      <c r="E94" s="26">
        <f>SUM(E95:E98)</f>
        <v>5549</v>
      </c>
      <c r="F94" s="26">
        <v>2045</v>
      </c>
      <c r="G94" s="27"/>
      <c r="H94" s="27"/>
      <c r="I94" s="27"/>
      <c r="J94" s="32" t="s">
        <v>102</v>
      </c>
      <c r="K94" s="57"/>
      <c r="L94" s="26">
        <f>SUM(L95:L98)</f>
        <v>6747</v>
      </c>
      <c r="M94" s="33">
        <v>2</v>
      </c>
      <c r="N94" s="33">
        <v>2</v>
      </c>
      <c r="O94" s="57"/>
    </row>
    <row r="95" spans="1:15" x14ac:dyDescent="0.25">
      <c r="A95" s="34" t="s">
        <v>14</v>
      </c>
      <c r="B95" s="34" t="s">
        <v>85</v>
      </c>
      <c r="C95" s="34" t="s">
        <v>103</v>
      </c>
      <c r="D95" s="34" t="s">
        <v>103</v>
      </c>
      <c r="E95" s="36">
        <v>2045</v>
      </c>
      <c r="F95" s="36">
        <v>2045</v>
      </c>
      <c r="G95" s="37"/>
      <c r="H95" s="38"/>
      <c r="I95" s="38"/>
      <c r="J95" s="62" t="s">
        <v>103</v>
      </c>
      <c r="K95" s="35" t="s">
        <v>103</v>
      </c>
      <c r="L95" s="60">
        <v>2185</v>
      </c>
      <c r="M95" s="40"/>
      <c r="N95" s="40"/>
      <c r="O95" s="41"/>
    </row>
    <row r="96" spans="1:15" x14ac:dyDescent="0.25">
      <c r="A96" s="34" t="s">
        <v>14</v>
      </c>
      <c r="B96" s="34" t="s">
        <v>85</v>
      </c>
      <c r="C96" s="34" t="s">
        <v>104</v>
      </c>
      <c r="D96" s="34" t="s">
        <v>104</v>
      </c>
      <c r="E96" s="36">
        <v>1359</v>
      </c>
      <c r="F96" s="36">
        <v>1359</v>
      </c>
      <c r="G96" s="37"/>
      <c r="H96" s="38"/>
      <c r="I96" s="38"/>
      <c r="J96" s="62" t="s">
        <v>103</v>
      </c>
      <c r="K96" s="35" t="s">
        <v>104</v>
      </c>
      <c r="L96" s="60">
        <v>1412</v>
      </c>
      <c r="M96" s="51"/>
      <c r="N96" s="51"/>
      <c r="O96" s="41"/>
    </row>
    <row r="97" spans="1:15" x14ac:dyDescent="0.25">
      <c r="A97" s="34" t="s">
        <v>14</v>
      </c>
      <c r="B97" s="34" t="s">
        <v>85</v>
      </c>
      <c r="C97" s="34" t="s">
        <v>105</v>
      </c>
      <c r="D97" s="34" t="s">
        <v>105</v>
      </c>
      <c r="E97" s="36">
        <v>1837</v>
      </c>
      <c r="F97" s="36">
        <v>1837</v>
      </c>
      <c r="G97" s="37"/>
      <c r="H97" s="38"/>
      <c r="I97" s="38"/>
      <c r="J97" s="39" t="s">
        <v>105</v>
      </c>
      <c r="K97" s="35" t="s">
        <v>105</v>
      </c>
      <c r="L97" s="60">
        <v>2737</v>
      </c>
      <c r="M97" s="40"/>
      <c r="N97" s="40"/>
      <c r="O97" s="41"/>
    </row>
    <row r="98" spans="1:15" x14ac:dyDescent="0.25">
      <c r="A98" s="34" t="s">
        <v>14</v>
      </c>
      <c r="B98" s="34" t="s">
        <v>85</v>
      </c>
      <c r="C98" s="34" t="s">
        <v>105</v>
      </c>
      <c r="D98" s="34" t="s">
        <v>106</v>
      </c>
      <c r="E98" s="36">
        <v>308</v>
      </c>
      <c r="F98" s="36">
        <v>308</v>
      </c>
      <c r="G98" s="37"/>
      <c r="H98" s="38"/>
      <c r="I98" s="38"/>
      <c r="J98" s="39" t="s">
        <v>105</v>
      </c>
      <c r="K98" s="35" t="s">
        <v>106</v>
      </c>
      <c r="L98" s="60">
        <v>413</v>
      </c>
      <c r="M98" s="40"/>
      <c r="N98" s="40"/>
      <c r="O98" s="41"/>
    </row>
    <row r="99" spans="1:15" x14ac:dyDescent="0.25">
      <c r="A99" s="25" t="s">
        <v>14</v>
      </c>
      <c r="B99" s="25" t="s">
        <v>85</v>
      </c>
      <c r="C99" s="32" t="s">
        <v>107</v>
      </c>
      <c r="D99" s="25"/>
      <c r="E99" s="26">
        <f>SUM(E100:E101)</f>
        <v>1821</v>
      </c>
      <c r="F99" s="26">
        <v>1057</v>
      </c>
      <c r="G99" s="27"/>
      <c r="H99" s="27"/>
      <c r="I99" s="27"/>
      <c r="J99" s="32" t="s">
        <v>107</v>
      </c>
      <c r="K99" s="57"/>
      <c r="L99" s="64">
        <f>SUM(L100:L101)</f>
        <v>2552</v>
      </c>
      <c r="M99" s="33">
        <v>1</v>
      </c>
      <c r="N99" s="33">
        <v>1</v>
      </c>
      <c r="O99" s="57"/>
    </row>
    <row r="100" spans="1:15" x14ac:dyDescent="0.25">
      <c r="A100" s="34" t="s">
        <v>14</v>
      </c>
      <c r="B100" s="34" t="s">
        <v>85</v>
      </c>
      <c r="C100" s="34" t="s">
        <v>108</v>
      </c>
      <c r="D100" s="34" t="s">
        <v>108</v>
      </c>
      <c r="E100" s="36">
        <v>1057</v>
      </c>
      <c r="F100" s="36">
        <v>1057</v>
      </c>
      <c r="G100" s="37"/>
      <c r="H100" s="38"/>
      <c r="I100" s="38"/>
      <c r="J100" s="39" t="s">
        <v>108</v>
      </c>
      <c r="K100" s="35" t="s">
        <v>108</v>
      </c>
      <c r="L100" s="60">
        <v>1531</v>
      </c>
      <c r="M100" s="40"/>
      <c r="N100" s="40"/>
      <c r="O100" s="41"/>
    </row>
    <row r="101" spans="1:15" x14ac:dyDescent="0.25">
      <c r="A101" s="34" t="s">
        <v>14</v>
      </c>
      <c r="B101" s="34" t="s">
        <v>85</v>
      </c>
      <c r="C101" s="34" t="s">
        <v>109</v>
      </c>
      <c r="D101" s="34" t="s">
        <v>109</v>
      </c>
      <c r="E101" s="36">
        <v>764</v>
      </c>
      <c r="F101" s="36">
        <v>764</v>
      </c>
      <c r="G101" s="37"/>
      <c r="H101" s="38"/>
      <c r="I101" s="38"/>
      <c r="J101" s="39" t="s">
        <v>109</v>
      </c>
      <c r="K101" s="35" t="s">
        <v>109</v>
      </c>
      <c r="L101" s="60">
        <v>1021</v>
      </c>
      <c r="M101" s="51"/>
      <c r="N101" s="51"/>
      <c r="O101" s="41"/>
    </row>
    <row r="102" spans="1:15" x14ac:dyDescent="0.25">
      <c r="A102" s="25" t="s">
        <v>14</v>
      </c>
      <c r="B102" s="25" t="s">
        <v>85</v>
      </c>
      <c r="C102" s="32" t="s">
        <v>110</v>
      </c>
      <c r="D102" s="25"/>
      <c r="E102" s="26">
        <f>SUM(E103:E106)</f>
        <v>4859</v>
      </c>
      <c r="F102" s="26">
        <v>2827</v>
      </c>
      <c r="G102" s="27"/>
      <c r="H102" s="27"/>
      <c r="I102" s="27"/>
      <c r="J102" s="32" t="s">
        <v>110</v>
      </c>
      <c r="K102" s="57"/>
      <c r="L102" s="26">
        <f>SUM(L103:L105)</f>
        <v>7032</v>
      </c>
      <c r="M102" s="33">
        <v>3</v>
      </c>
      <c r="N102" s="33">
        <v>3</v>
      </c>
      <c r="O102" s="57"/>
    </row>
    <row r="103" spans="1:15" x14ac:dyDescent="0.25">
      <c r="A103" s="34" t="s">
        <v>14</v>
      </c>
      <c r="B103" s="34" t="s">
        <v>85</v>
      </c>
      <c r="C103" s="34" t="s">
        <v>111</v>
      </c>
      <c r="D103" s="34" t="s">
        <v>111</v>
      </c>
      <c r="E103" s="52">
        <v>2282</v>
      </c>
      <c r="F103" s="52">
        <v>2282</v>
      </c>
      <c r="G103" s="45"/>
      <c r="H103" s="65"/>
      <c r="I103" s="65"/>
      <c r="J103" s="62" t="s">
        <v>111</v>
      </c>
      <c r="K103" s="35" t="s">
        <v>111</v>
      </c>
      <c r="L103" s="60">
        <v>2925</v>
      </c>
      <c r="M103" s="40"/>
      <c r="N103" s="40"/>
      <c r="O103" s="41"/>
    </row>
    <row r="104" spans="1:15" x14ac:dyDescent="0.25">
      <c r="A104" s="34" t="s">
        <v>14</v>
      </c>
      <c r="B104" s="34" t="s">
        <v>85</v>
      </c>
      <c r="C104" s="34" t="s">
        <v>111</v>
      </c>
      <c r="D104" s="34" t="s">
        <v>112</v>
      </c>
      <c r="E104" s="52">
        <v>545</v>
      </c>
      <c r="F104" s="52">
        <v>545</v>
      </c>
      <c r="G104" s="45"/>
      <c r="H104" s="65"/>
      <c r="I104" s="65"/>
      <c r="J104" s="62" t="s">
        <v>111</v>
      </c>
      <c r="K104" s="35" t="s">
        <v>112</v>
      </c>
      <c r="L104" s="60">
        <v>682</v>
      </c>
      <c r="M104" s="40"/>
      <c r="N104" s="40"/>
      <c r="O104" s="41"/>
    </row>
    <row r="105" spans="1:15" x14ac:dyDescent="0.25">
      <c r="A105" s="34" t="s">
        <v>14</v>
      </c>
      <c r="B105" s="34" t="s">
        <v>85</v>
      </c>
      <c r="C105" s="34" t="s">
        <v>113</v>
      </c>
      <c r="D105" s="34" t="s">
        <v>113</v>
      </c>
      <c r="E105" s="52">
        <v>2032</v>
      </c>
      <c r="F105" s="52">
        <v>2032</v>
      </c>
      <c r="G105" s="45"/>
      <c r="H105" s="65"/>
      <c r="I105" s="65"/>
      <c r="J105" s="39" t="s">
        <v>113</v>
      </c>
      <c r="K105" s="35" t="s">
        <v>113</v>
      </c>
      <c r="L105" s="60">
        <v>3425</v>
      </c>
      <c r="M105" s="51"/>
      <c r="N105" s="51"/>
      <c r="O105" s="41"/>
    </row>
    <row r="106" spans="1:15" x14ac:dyDescent="0.25">
      <c r="A106" s="34"/>
      <c r="B106" s="34"/>
      <c r="C106" s="35" t="s">
        <v>113</v>
      </c>
      <c r="D106" s="35" t="s">
        <v>114</v>
      </c>
      <c r="E106" s="52"/>
      <c r="F106" s="52"/>
      <c r="G106" s="45"/>
      <c r="H106" s="65"/>
      <c r="I106" s="65"/>
      <c r="J106" s="39"/>
      <c r="K106" s="35"/>
      <c r="L106" s="60"/>
      <c r="M106" s="51"/>
      <c r="N106" s="51"/>
      <c r="O106" s="41"/>
    </row>
    <row r="107" spans="1:15" x14ac:dyDescent="0.25">
      <c r="A107" s="25" t="s">
        <v>14</v>
      </c>
      <c r="B107" s="25" t="s">
        <v>85</v>
      </c>
      <c r="C107" s="32" t="s">
        <v>115</v>
      </c>
      <c r="D107" s="25"/>
      <c r="E107" s="26">
        <f>SUM(E108:E112)</f>
        <v>6493</v>
      </c>
      <c r="F107" s="26">
        <v>5084</v>
      </c>
      <c r="G107" s="27"/>
      <c r="H107" s="27"/>
      <c r="I107" s="27"/>
      <c r="J107" s="32" t="s">
        <v>115</v>
      </c>
      <c r="K107" s="57"/>
      <c r="L107" s="64">
        <f>SUM(L108:L112)</f>
        <v>7970</v>
      </c>
      <c r="M107" s="33">
        <v>3</v>
      </c>
      <c r="N107" s="33">
        <v>3</v>
      </c>
      <c r="O107" s="57"/>
    </row>
    <row r="108" spans="1:15" x14ac:dyDescent="0.25">
      <c r="A108" s="34" t="s">
        <v>14</v>
      </c>
      <c r="B108" s="34" t="s">
        <v>85</v>
      </c>
      <c r="C108" s="34" t="s">
        <v>116</v>
      </c>
      <c r="D108" s="34" t="s">
        <v>116</v>
      </c>
      <c r="E108" s="36">
        <v>3483</v>
      </c>
      <c r="F108" s="36">
        <v>3483</v>
      </c>
      <c r="G108" s="37"/>
      <c r="H108" s="38"/>
      <c r="I108" s="38"/>
      <c r="J108" s="62" t="s">
        <v>116</v>
      </c>
      <c r="K108" s="35" t="s">
        <v>116</v>
      </c>
      <c r="L108" s="60">
        <v>4421</v>
      </c>
      <c r="M108" s="40"/>
      <c r="N108" s="40"/>
      <c r="O108" s="41"/>
    </row>
    <row r="109" spans="1:15" x14ac:dyDescent="0.25">
      <c r="A109" s="34" t="s">
        <v>14</v>
      </c>
      <c r="B109" s="34" t="s">
        <v>85</v>
      </c>
      <c r="C109" s="34" t="s">
        <v>116</v>
      </c>
      <c r="D109" s="34" t="s">
        <v>117</v>
      </c>
      <c r="E109" s="36">
        <v>672</v>
      </c>
      <c r="F109" s="36">
        <v>672</v>
      </c>
      <c r="G109" s="37"/>
      <c r="H109" s="38"/>
      <c r="I109" s="38"/>
      <c r="J109" s="62" t="s">
        <v>116</v>
      </c>
      <c r="K109" s="35" t="s">
        <v>117</v>
      </c>
      <c r="L109" s="60">
        <v>1147</v>
      </c>
      <c r="M109" s="40"/>
      <c r="N109" s="40"/>
      <c r="O109" s="41"/>
    </row>
    <row r="110" spans="1:15" x14ac:dyDescent="0.25">
      <c r="A110" s="34" t="s">
        <v>14</v>
      </c>
      <c r="B110" s="34" t="s">
        <v>85</v>
      </c>
      <c r="C110" s="34" t="s">
        <v>116</v>
      </c>
      <c r="D110" s="34" t="s">
        <v>118</v>
      </c>
      <c r="E110" s="36">
        <v>929</v>
      </c>
      <c r="F110" s="36">
        <v>929</v>
      </c>
      <c r="G110" s="37"/>
      <c r="H110" s="38"/>
      <c r="I110" s="38"/>
      <c r="J110" s="62" t="s">
        <v>116</v>
      </c>
      <c r="K110" s="35" t="s">
        <v>118</v>
      </c>
      <c r="L110" s="60">
        <v>699</v>
      </c>
      <c r="M110" s="40"/>
      <c r="N110" s="40"/>
      <c r="O110" s="41"/>
    </row>
    <row r="111" spans="1:15" x14ac:dyDescent="0.25">
      <c r="A111" s="34" t="s">
        <v>14</v>
      </c>
      <c r="B111" s="34" t="s">
        <v>85</v>
      </c>
      <c r="C111" s="34" t="s">
        <v>119</v>
      </c>
      <c r="D111" s="34" t="s">
        <v>119</v>
      </c>
      <c r="E111" s="36">
        <v>1089</v>
      </c>
      <c r="F111" s="36">
        <v>1089</v>
      </c>
      <c r="G111" s="37"/>
      <c r="H111" s="38"/>
      <c r="I111" s="38"/>
      <c r="J111" s="39" t="s">
        <v>119</v>
      </c>
      <c r="K111" s="35" t="s">
        <v>119</v>
      </c>
      <c r="L111" s="60">
        <v>1343</v>
      </c>
      <c r="M111" s="40"/>
      <c r="N111" s="40"/>
      <c r="O111" s="41"/>
    </row>
    <row r="112" spans="1:15" x14ac:dyDescent="0.25">
      <c r="A112" s="34" t="s">
        <v>14</v>
      </c>
      <c r="B112" s="34" t="s">
        <v>85</v>
      </c>
      <c r="C112" s="34" t="s">
        <v>119</v>
      </c>
      <c r="D112" s="34" t="s">
        <v>120</v>
      </c>
      <c r="E112" s="36">
        <v>320</v>
      </c>
      <c r="F112" s="36">
        <v>320</v>
      </c>
      <c r="G112" s="37"/>
      <c r="H112" s="38"/>
      <c r="I112" s="38"/>
      <c r="J112" s="39" t="s">
        <v>119</v>
      </c>
      <c r="K112" s="35" t="s">
        <v>120</v>
      </c>
      <c r="L112" s="60">
        <v>360</v>
      </c>
      <c r="M112" s="51"/>
      <c r="N112" s="51"/>
      <c r="O112" s="41"/>
    </row>
    <row r="113" spans="1:15" x14ac:dyDescent="0.25">
      <c r="A113" s="25" t="s">
        <v>14</v>
      </c>
      <c r="B113" s="25" t="s">
        <v>85</v>
      </c>
      <c r="C113" s="25" t="s">
        <v>121</v>
      </c>
      <c r="D113" s="25"/>
      <c r="E113" s="26">
        <f>SUM(E114:E116)</f>
        <v>4110</v>
      </c>
      <c r="F113" s="26">
        <v>4110</v>
      </c>
      <c r="G113" s="27"/>
      <c r="H113" s="27"/>
      <c r="I113" s="27"/>
      <c r="J113" s="32" t="s">
        <v>121</v>
      </c>
      <c r="K113" s="57"/>
      <c r="L113" s="26">
        <f>SUM(L114:L116)</f>
        <v>6120</v>
      </c>
      <c r="M113" s="33">
        <v>3</v>
      </c>
      <c r="N113" s="33">
        <v>3</v>
      </c>
      <c r="O113" s="57"/>
    </row>
    <row r="114" spans="1:15" x14ac:dyDescent="0.25">
      <c r="A114" s="34" t="s">
        <v>14</v>
      </c>
      <c r="B114" s="34" t="s">
        <v>85</v>
      </c>
      <c r="C114" s="34" t="s">
        <v>121</v>
      </c>
      <c r="D114" s="34" t="s">
        <v>121</v>
      </c>
      <c r="E114" s="36">
        <v>1921</v>
      </c>
      <c r="F114" s="36">
        <v>1921</v>
      </c>
      <c r="G114" s="37"/>
      <c r="H114" s="38"/>
      <c r="I114" s="38"/>
      <c r="J114" s="39" t="s">
        <v>121</v>
      </c>
      <c r="K114" s="34" t="s">
        <v>121</v>
      </c>
      <c r="L114" s="60">
        <v>2540</v>
      </c>
      <c r="M114" s="40"/>
      <c r="N114" s="40"/>
      <c r="O114" s="41"/>
    </row>
    <row r="115" spans="1:15" x14ac:dyDescent="0.25">
      <c r="A115" s="34" t="s">
        <v>14</v>
      </c>
      <c r="B115" s="34" t="s">
        <v>85</v>
      </c>
      <c r="C115" s="34" t="s">
        <v>121</v>
      </c>
      <c r="D115" s="34" t="s">
        <v>122</v>
      </c>
      <c r="E115" s="36">
        <v>490</v>
      </c>
      <c r="F115" s="36">
        <v>490</v>
      </c>
      <c r="G115" s="37"/>
      <c r="H115" s="38"/>
      <c r="I115" s="38"/>
      <c r="J115" s="39" t="s">
        <v>121</v>
      </c>
      <c r="K115" s="34" t="s">
        <v>122</v>
      </c>
      <c r="L115" s="60">
        <v>1110</v>
      </c>
      <c r="M115" s="40"/>
      <c r="N115" s="40"/>
      <c r="O115" s="41"/>
    </row>
    <row r="116" spans="1:15" x14ac:dyDescent="0.25">
      <c r="A116" s="34" t="s">
        <v>14</v>
      </c>
      <c r="B116" s="34" t="s">
        <v>85</v>
      </c>
      <c r="C116" s="34" t="s">
        <v>121</v>
      </c>
      <c r="D116" s="34" t="s">
        <v>123</v>
      </c>
      <c r="E116" s="36">
        <v>1699</v>
      </c>
      <c r="F116" s="36">
        <v>1699</v>
      </c>
      <c r="G116" s="37"/>
      <c r="H116" s="38"/>
      <c r="I116" s="38"/>
      <c r="J116" s="39" t="s">
        <v>121</v>
      </c>
      <c r="K116" s="34" t="s">
        <v>123</v>
      </c>
      <c r="L116" s="60">
        <v>2470</v>
      </c>
      <c r="M116" s="40"/>
      <c r="N116" s="40"/>
      <c r="O116" s="41"/>
    </row>
    <row r="117" spans="1:15" x14ac:dyDescent="0.25">
      <c r="A117" s="25" t="s">
        <v>14</v>
      </c>
      <c r="B117" s="25" t="s">
        <v>85</v>
      </c>
      <c r="C117" s="25" t="s">
        <v>124</v>
      </c>
      <c r="D117" s="25"/>
      <c r="E117" s="26">
        <f>SUM(E118:E120)</f>
        <v>3182</v>
      </c>
      <c r="F117" s="26">
        <v>3182</v>
      </c>
      <c r="G117" s="27"/>
      <c r="H117" s="27"/>
      <c r="I117" s="27"/>
      <c r="J117" s="32" t="s">
        <v>124</v>
      </c>
      <c r="K117" s="57"/>
      <c r="L117" s="26">
        <f>SUM(L118:L120)</f>
        <v>4452</v>
      </c>
      <c r="M117" s="33">
        <v>2</v>
      </c>
      <c r="N117" s="33">
        <v>2</v>
      </c>
      <c r="O117" s="57"/>
    </row>
    <row r="118" spans="1:15" x14ac:dyDescent="0.25">
      <c r="A118" s="34" t="s">
        <v>14</v>
      </c>
      <c r="B118" s="34" t="s">
        <v>85</v>
      </c>
      <c r="C118" s="34" t="s">
        <v>124</v>
      </c>
      <c r="D118" s="34" t="s">
        <v>124</v>
      </c>
      <c r="E118" s="36">
        <v>2081</v>
      </c>
      <c r="F118" s="36">
        <v>2081</v>
      </c>
      <c r="G118" s="37"/>
      <c r="H118" s="38"/>
      <c r="I118" s="38"/>
      <c r="J118" s="39" t="s">
        <v>124</v>
      </c>
      <c r="K118" s="34" t="s">
        <v>124</v>
      </c>
      <c r="L118" s="60">
        <v>2961</v>
      </c>
      <c r="M118" s="40"/>
      <c r="N118" s="40"/>
      <c r="O118" s="41"/>
    </row>
    <row r="119" spans="1:15" x14ac:dyDescent="0.25">
      <c r="A119" s="34" t="s">
        <v>14</v>
      </c>
      <c r="B119" s="34" t="s">
        <v>85</v>
      </c>
      <c r="C119" s="34" t="s">
        <v>124</v>
      </c>
      <c r="D119" s="34" t="s">
        <v>125</v>
      </c>
      <c r="E119" s="36">
        <v>403</v>
      </c>
      <c r="F119" s="36">
        <v>403</v>
      </c>
      <c r="G119" s="37"/>
      <c r="H119" s="38"/>
      <c r="I119" s="38"/>
      <c r="J119" s="39" t="s">
        <v>124</v>
      </c>
      <c r="K119" s="34" t="s">
        <v>125</v>
      </c>
      <c r="L119" s="60">
        <v>679</v>
      </c>
      <c r="M119" s="40"/>
      <c r="N119" s="40"/>
      <c r="O119" s="41"/>
    </row>
    <row r="120" spans="1:15" x14ac:dyDescent="0.25">
      <c r="A120" s="34" t="s">
        <v>14</v>
      </c>
      <c r="B120" s="34" t="s">
        <v>85</v>
      </c>
      <c r="C120" s="34" t="s">
        <v>124</v>
      </c>
      <c r="D120" s="34" t="s">
        <v>126</v>
      </c>
      <c r="E120" s="36">
        <v>698</v>
      </c>
      <c r="F120" s="36">
        <v>698</v>
      </c>
      <c r="G120" s="37"/>
      <c r="H120" s="38"/>
      <c r="I120" s="38"/>
      <c r="J120" s="39" t="s">
        <v>124</v>
      </c>
      <c r="K120" s="34" t="s">
        <v>126</v>
      </c>
      <c r="L120" s="60">
        <v>812</v>
      </c>
      <c r="M120" s="40"/>
      <c r="N120" s="40"/>
      <c r="O120" s="41"/>
    </row>
    <row r="121" spans="1:15" x14ac:dyDescent="0.25">
      <c r="A121" s="25" t="s">
        <v>14</v>
      </c>
      <c r="B121" s="25" t="s">
        <v>85</v>
      </c>
      <c r="C121" s="25" t="s">
        <v>127</v>
      </c>
      <c r="D121" s="25"/>
      <c r="E121" s="26">
        <f>SUM(E122:E125)</f>
        <v>1621</v>
      </c>
      <c r="F121" s="26">
        <v>1621</v>
      </c>
      <c r="G121" s="27"/>
      <c r="H121" s="27"/>
      <c r="I121" s="27"/>
      <c r="J121" s="32" t="s">
        <v>127</v>
      </c>
      <c r="K121" s="57"/>
      <c r="L121" s="26">
        <f>SUM(L122:L125)</f>
        <v>2137</v>
      </c>
      <c r="M121" s="33">
        <v>1</v>
      </c>
      <c r="N121" s="33">
        <v>1</v>
      </c>
      <c r="O121" s="57"/>
    </row>
    <row r="122" spans="1:15" x14ac:dyDescent="0.25">
      <c r="A122" s="34" t="s">
        <v>14</v>
      </c>
      <c r="B122" s="34" t="s">
        <v>85</v>
      </c>
      <c r="C122" s="34" t="s">
        <v>127</v>
      </c>
      <c r="D122" s="34" t="s">
        <v>127</v>
      </c>
      <c r="E122" s="36">
        <v>1211</v>
      </c>
      <c r="F122" s="36">
        <v>1211</v>
      </c>
      <c r="G122" s="37"/>
      <c r="H122" s="38"/>
      <c r="I122" s="38"/>
      <c r="J122" s="66" t="s">
        <v>127</v>
      </c>
      <c r="K122" s="34" t="s">
        <v>127</v>
      </c>
      <c r="L122" s="60">
        <v>1547</v>
      </c>
      <c r="M122" s="40"/>
      <c r="N122" s="40"/>
      <c r="O122" s="41"/>
    </row>
    <row r="123" spans="1:15" x14ac:dyDescent="0.25">
      <c r="A123" s="34" t="s">
        <v>14</v>
      </c>
      <c r="B123" s="34" t="s">
        <v>85</v>
      </c>
      <c r="C123" s="34" t="s">
        <v>127</v>
      </c>
      <c r="D123" s="34" t="s">
        <v>128</v>
      </c>
      <c r="E123" s="36">
        <v>253</v>
      </c>
      <c r="F123" s="36">
        <v>253</v>
      </c>
      <c r="G123" s="37"/>
      <c r="H123" s="38"/>
      <c r="I123" s="38"/>
      <c r="J123" s="66" t="s">
        <v>127</v>
      </c>
      <c r="K123" s="34" t="s">
        <v>128</v>
      </c>
      <c r="L123" s="60">
        <v>329</v>
      </c>
      <c r="M123" s="40"/>
      <c r="N123" s="40"/>
      <c r="O123" s="41"/>
    </row>
    <row r="124" spans="1:15" x14ac:dyDescent="0.25">
      <c r="A124" s="34" t="s">
        <v>14</v>
      </c>
      <c r="B124" s="34" t="s">
        <v>85</v>
      </c>
      <c r="C124" s="34" t="s">
        <v>127</v>
      </c>
      <c r="D124" s="34" t="s">
        <v>129</v>
      </c>
      <c r="E124" s="36">
        <v>53</v>
      </c>
      <c r="F124" s="36">
        <v>53</v>
      </c>
      <c r="G124" s="37"/>
      <c r="H124" s="38"/>
      <c r="I124" s="38"/>
      <c r="J124" s="66" t="s">
        <v>127</v>
      </c>
      <c r="K124" s="34" t="s">
        <v>129</v>
      </c>
      <c r="L124" s="60">
        <v>81</v>
      </c>
      <c r="M124" s="40"/>
      <c r="N124" s="40"/>
      <c r="O124" s="41"/>
    </row>
    <row r="125" spans="1:15" x14ac:dyDescent="0.25">
      <c r="A125" s="34" t="s">
        <v>14</v>
      </c>
      <c r="B125" s="34" t="s">
        <v>85</v>
      </c>
      <c r="C125" s="34" t="s">
        <v>127</v>
      </c>
      <c r="D125" s="34" t="s">
        <v>130</v>
      </c>
      <c r="E125" s="36">
        <v>104</v>
      </c>
      <c r="F125" s="36">
        <v>104</v>
      </c>
      <c r="G125" s="37"/>
      <c r="H125" s="38"/>
      <c r="I125" s="38"/>
      <c r="J125" s="66" t="s">
        <v>127</v>
      </c>
      <c r="K125" s="34" t="s">
        <v>130</v>
      </c>
      <c r="L125" s="60">
        <v>180</v>
      </c>
      <c r="M125" s="40"/>
      <c r="N125" s="40"/>
      <c r="O125" s="41"/>
    </row>
    <row r="126" spans="1:15" x14ac:dyDescent="0.25">
      <c r="A126" s="25" t="s">
        <v>14</v>
      </c>
      <c r="B126" s="25" t="s">
        <v>85</v>
      </c>
      <c r="C126" s="25" t="s">
        <v>85</v>
      </c>
      <c r="D126" s="32" t="s">
        <v>131</v>
      </c>
      <c r="E126" s="26">
        <f>SUM(E127:E129)+610</f>
        <v>3883</v>
      </c>
      <c r="F126" s="26">
        <v>3273</v>
      </c>
      <c r="G126" s="27"/>
      <c r="H126" s="27"/>
      <c r="I126" s="27"/>
      <c r="J126" s="32" t="s">
        <v>131</v>
      </c>
      <c r="K126" s="57"/>
      <c r="L126" s="26">
        <f>SUM(L127:L140)</f>
        <v>5674</v>
      </c>
      <c r="M126" s="33">
        <v>2</v>
      </c>
      <c r="N126" s="33">
        <v>2</v>
      </c>
      <c r="O126" s="57"/>
    </row>
    <row r="127" spans="1:15" x14ac:dyDescent="0.25">
      <c r="A127" s="34" t="s">
        <v>14</v>
      </c>
      <c r="B127" s="34" t="s">
        <v>85</v>
      </c>
      <c r="C127" s="34" t="s">
        <v>85</v>
      </c>
      <c r="D127" s="34" t="s">
        <v>85</v>
      </c>
      <c r="E127" s="36">
        <v>2077</v>
      </c>
      <c r="F127" s="36">
        <v>2077</v>
      </c>
      <c r="G127" s="37"/>
      <c r="H127" s="38"/>
      <c r="I127" s="38"/>
      <c r="J127" s="62" t="s">
        <v>85</v>
      </c>
      <c r="K127" s="35" t="s">
        <v>85</v>
      </c>
      <c r="L127" s="60">
        <v>2781</v>
      </c>
      <c r="M127" s="40"/>
      <c r="N127" s="40"/>
      <c r="O127" s="67" t="s">
        <v>132</v>
      </c>
    </row>
    <row r="128" spans="1:15" x14ac:dyDescent="0.25">
      <c r="A128" s="34" t="s">
        <v>14</v>
      </c>
      <c r="B128" s="34" t="s">
        <v>85</v>
      </c>
      <c r="C128" s="34" t="s">
        <v>85</v>
      </c>
      <c r="D128" s="34" t="s">
        <v>133</v>
      </c>
      <c r="E128" s="36">
        <v>597</v>
      </c>
      <c r="F128" s="36">
        <v>597</v>
      </c>
      <c r="G128" s="37"/>
      <c r="H128" s="38"/>
      <c r="I128" s="38"/>
      <c r="J128" s="62" t="s">
        <v>85</v>
      </c>
      <c r="K128" s="35" t="s">
        <v>133</v>
      </c>
      <c r="L128" s="60">
        <v>795</v>
      </c>
      <c r="M128" s="40"/>
      <c r="N128" s="40"/>
      <c r="O128" s="41"/>
    </row>
    <row r="129" spans="1:15" x14ac:dyDescent="0.25">
      <c r="A129" s="34" t="s">
        <v>14</v>
      </c>
      <c r="B129" s="34" t="s">
        <v>85</v>
      </c>
      <c r="C129" s="34" t="s">
        <v>85</v>
      </c>
      <c r="D129" s="34" t="s">
        <v>134</v>
      </c>
      <c r="E129" s="36">
        <v>599</v>
      </c>
      <c r="F129" s="36">
        <v>599</v>
      </c>
      <c r="G129" s="37"/>
      <c r="H129" s="38"/>
      <c r="I129" s="38"/>
      <c r="J129" s="62" t="s">
        <v>85</v>
      </c>
      <c r="K129" s="35" t="s">
        <v>134</v>
      </c>
      <c r="L129" s="60">
        <v>830</v>
      </c>
      <c r="M129" s="40"/>
      <c r="N129" s="40"/>
      <c r="O129" s="41"/>
    </row>
    <row r="130" spans="1:15" x14ac:dyDescent="0.25">
      <c r="A130" s="34" t="s">
        <v>14</v>
      </c>
      <c r="B130" s="34" t="s">
        <v>85</v>
      </c>
      <c r="C130" s="34" t="s">
        <v>135</v>
      </c>
      <c r="D130" s="34" t="s">
        <v>135</v>
      </c>
      <c r="E130" s="36">
        <v>390</v>
      </c>
      <c r="F130" s="36">
        <v>390</v>
      </c>
      <c r="G130" s="37"/>
      <c r="H130" s="38"/>
      <c r="I130" s="38"/>
      <c r="J130" s="39" t="s">
        <v>135</v>
      </c>
      <c r="K130" s="35" t="s">
        <v>135</v>
      </c>
      <c r="L130" s="60">
        <v>602</v>
      </c>
      <c r="M130" s="68"/>
      <c r="N130" s="40"/>
      <c r="O130" s="67" t="s">
        <v>132</v>
      </c>
    </row>
    <row r="131" spans="1:15" x14ac:dyDescent="0.25">
      <c r="A131" s="34" t="s">
        <v>14</v>
      </c>
      <c r="B131" s="34" t="s">
        <v>85</v>
      </c>
      <c r="C131" s="34" t="s">
        <v>135</v>
      </c>
      <c r="D131" s="34" t="s">
        <v>136</v>
      </c>
      <c r="E131" s="36" t="s">
        <v>137</v>
      </c>
      <c r="F131" s="36" t="s">
        <v>137</v>
      </c>
      <c r="G131" s="37" t="s">
        <v>6</v>
      </c>
      <c r="H131" s="38"/>
      <c r="I131" s="38"/>
      <c r="J131" s="39" t="s">
        <v>135</v>
      </c>
      <c r="K131" s="35" t="s">
        <v>136</v>
      </c>
      <c r="L131" s="60">
        <v>5</v>
      </c>
      <c r="M131" s="68"/>
      <c r="N131" s="40"/>
      <c r="O131" s="41"/>
    </row>
    <row r="132" spans="1:15" x14ac:dyDescent="0.25">
      <c r="A132" s="34" t="s">
        <v>14</v>
      </c>
      <c r="B132" s="34" t="s">
        <v>85</v>
      </c>
      <c r="C132" s="34" t="s">
        <v>135</v>
      </c>
      <c r="D132" s="34" t="s">
        <v>138</v>
      </c>
      <c r="E132" s="36" t="s">
        <v>137</v>
      </c>
      <c r="F132" s="36" t="s">
        <v>137</v>
      </c>
      <c r="G132" s="37"/>
      <c r="H132" s="38"/>
      <c r="I132" s="38"/>
      <c r="J132" s="39" t="s">
        <v>135</v>
      </c>
      <c r="K132" s="35" t="s">
        <v>138</v>
      </c>
      <c r="L132" s="60">
        <v>55</v>
      </c>
      <c r="M132" s="51"/>
      <c r="N132" s="40"/>
      <c r="O132" s="41"/>
    </row>
    <row r="133" spans="1:15" x14ac:dyDescent="0.25">
      <c r="A133" s="34" t="s">
        <v>14</v>
      </c>
      <c r="B133" s="34" t="s">
        <v>85</v>
      </c>
      <c r="C133" s="34" t="s">
        <v>135</v>
      </c>
      <c r="D133" s="34" t="s">
        <v>139</v>
      </c>
      <c r="E133" s="36">
        <v>0</v>
      </c>
      <c r="F133" s="36">
        <v>0</v>
      </c>
      <c r="G133" s="37"/>
      <c r="H133" s="38"/>
      <c r="I133" s="38"/>
      <c r="J133" s="39" t="s">
        <v>135</v>
      </c>
      <c r="K133" s="35" t="s">
        <v>139</v>
      </c>
      <c r="L133" s="60">
        <v>131</v>
      </c>
      <c r="M133" s="68"/>
      <c r="N133" s="40"/>
      <c r="O133" s="41"/>
    </row>
    <row r="134" spans="1:15" x14ac:dyDescent="0.25">
      <c r="A134" s="34" t="s">
        <v>14</v>
      </c>
      <c r="B134" s="34" t="s">
        <v>85</v>
      </c>
      <c r="C134" s="34" t="s">
        <v>135</v>
      </c>
      <c r="D134" s="34" t="s">
        <v>140</v>
      </c>
      <c r="E134" s="36">
        <v>78</v>
      </c>
      <c r="F134" s="36">
        <v>78</v>
      </c>
      <c r="G134" s="37"/>
      <c r="H134" s="38"/>
      <c r="I134" s="38"/>
      <c r="J134" s="39" t="s">
        <v>135</v>
      </c>
      <c r="K134" s="35" t="s">
        <v>141</v>
      </c>
      <c r="L134" s="60">
        <v>111</v>
      </c>
      <c r="M134" s="68"/>
      <c r="N134" s="40"/>
      <c r="O134" s="41"/>
    </row>
    <row r="135" spans="1:15" x14ac:dyDescent="0.25">
      <c r="A135" s="34" t="s">
        <v>14</v>
      </c>
      <c r="B135" s="34" t="s">
        <v>85</v>
      </c>
      <c r="C135" s="34" t="s">
        <v>135</v>
      </c>
      <c r="D135" s="34" t="s">
        <v>142</v>
      </c>
      <c r="E135" s="36" t="s">
        <v>137</v>
      </c>
      <c r="F135" s="36" t="s">
        <v>137</v>
      </c>
      <c r="G135" s="37"/>
      <c r="H135" s="38"/>
      <c r="I135" s="38"/>
      <c r="J135" s="39" t="s">
        <v>135</v>
      </c>
      <c r="K135" s="35" t="s">
        <v>142</v>
      </c>
      <c r="L135" s="60">
        <v>39</v>
      </c>
      <c r="M135" s="68"/>
      <c r="N135" s="40"/>
      <c r="O135" s="41"/>
    </row>
    <row r="136" spans="1:15" x14ac:dyDescent="0.25">
      <c r="A136" s="34" t="s">
        <v>14</v>
      </c>
      <c r="B136" s="34" t="s">
        <v>85</v>
      </c>
      <c r="C136" s="34" t="s">
        <v>135</v>
      </c>
      <c r="D136" s="34" t="s">
        <v>143</v>
      </c>
      <c r="E136" s="36">
        <v>121</v>
      </c>
      <c r="F136" s="36">
        <v>121</v>
      </c>
      <c r="G136" s="37"/>
      <c r="H136" s="38"/>
      <c r="I136" s="38"/>
      <c r="J136" s="39" t="s">
        <v>135</v>
      </c>
      <c r="K136" s="35" t="s">
        <v>143</v>
      </c>
      <c r="L136" s="60">
        <v>158</v>
      </c>
      <c r="M136" s="68"/>
      <c r="N136" s="40"/>
      <c r="O136" s="41"/>
    </row>
    <row r="137" spans="1:15" x14ac:dyDescent="0.25">
      <c r="A137" s="34" t="s">
        <v>14</v>
      </c>
      <c r="B137" s="34" t="s">
        <v>85</v>
      </c>
      <c r="C137" s="34" t="s">
        <v>135</v>
      </c>
      <c r="D137" s="34" t="s">
        <v>144</v>
      </c>
      <c r="E137" s="36" t="s">
        <v>137</v>
      </c>
      <c r="F137" s="36" t="s">
        <v>137</v>
      </c>
      <c r="G137" s="37"/>
      <c r="H137" s="38"/>
      <c r="I137" s="38"/>
      <c r="J137" s="39" t="s">
        <v>135</v>
      </c>
      <c r="K137" s="35" t="s">
        <v>144</v>
      </c>
      <c r="L137" s="60">
        <v>7</v>
      </c>
      <c r="M137" s="68"/>
      <c r="N137" s="40"/>
      <c r="O137" s="41"/>
    </row>
    <row r="138" spans="1:15" x14ac:dyDescent="0.25">
      <c r="A138" s="34" t="s">
        <v>14</v>
      </c>
      <c r="B138" s="34" t="s">
        <v>85</v>
      </c>
      <c r="C138" s="34" t="s">
        <v>135</v>
      </c>
      <c r="D138" s="34" t="s">
        <v>145</v>
      </c>
      <c r="E138" s="36" t="s">
        <v>137</v>
      </c>
      <c r="F138" s="36" t="s">
        <v>137</v>
      </c>
      <c r="G138" s="37" t="s">
        <v>6</v>
      </c>
      <c r="H138" s="38"/>
      <c r="I138" s="38"/>
      <c r="J138" s="39" t="s">
        <v>135</v>
      </c>
      <c r="K138" s="35" t="s">
        <v>145</v>
      </c>
      <c r="L138" s="60">
        <v>40</v>
      </c>
      <c r="M138" s="68"/>
      <c r="N138" s="40"/>
      <c r="O138" s="41"/>
    </row>
    <row r="139" spans="1:15" x14ac:dyDescent="0.25">
      <c r="A139" s="34" t="s">
        <v>14</v>
      </c>
      <c r="B139" s="34" t="s">
        <v>85</v>
      </c>
      <c r="C139" s="34" t="s">
        <v>135</v>
      </c>
      <c r="D139" s="35"/>
      <c r="E139" s="52"/>
      <c r="F139" s="69"/>
      <c r="G139" s="45"/>
      <c r="H139" s="38"/>
      <c r="I139" s="38"/>
      <c r="J139" s="39" t="s">
        <v>135</v>
      </c>
      <c r="K139" s="35" t="s">
        <v>146</v>
      </c>
      <c r="L139" s="60">
        <v>25</v>
      </c>
      <c r="M139" s="68"/>
      <c r="N139" s="40"/>
      <c r="O139" s="41"/>
    </row>
    <row r="140" spans="1:15" x14ac:dyDescent="0.25">
      <c r="A140" s="34" t="s">
        <v>14</v>
      </c>
      <c r="B140" s="34" t="s">
        <v>85</v>
      </c>
      <c r="C140" s="34" t="s">
        <v>135</v>
      </c>
      <c r="D140" s="35"/>
      <c r="E140" s="52"/>
      <c r="F140" s="69"/>
      <c r="G140" s="45"/>
      <c r="H140" s="38"/>
      <c r="I140" s="38"/>
      <c r="J140" s="39" t="s">
        <v>135</v>
      </c>
      <c r="K140" s="35" t="s">
        <v>147</v>
      </c>
      <c r="L140" s="60">
        <v>95</v>
      </c>
      <c r="M140" s="51"/>
      <c r="N140" s="51"/>
      <c r="O140" s="41"/>
    </row>
    <row r="141" spans="1:15" x14ac:dyDescent="0.25">
      <c r="A141" s="25" t="s">
        <v>14</v>
      </c>
      <c r="B141" s="25" t="s">
        <v>85</v>
      </c>
      <c r="C141" s="25" t="s">
        <v>148</v>
      </c>
      <c r="D141" s="25"/>
      <c r="E141" s="26">
        <f>SUM(E142:E144)</f>
        <v>4162</v>
      </c>
      <c r="F141" s="26">
        <v>4162</v>
      </c>
      <c r="G141" s="27"/>
      <c r="H141" s="27"/>
      <c r="I141" s="27"/>
      <c r="J141" s="32" t="s">
        <v>148</v>
      </c>
      <c r="K141" s="57"/>
      <c r="L141" s="26">
        <f>SUM(L142:L144)</f>
        <v>5364</v>
      </c>
      <c r="M141" s="33">
        <v>3</v>
      </c>
      <c r="N141" s="33">
        <v>3</v>
      </c>
      <c r="O141" s="57"/>
    </row>
    <row r="142" spans="1:15" x14ac:dyDescent="0.25">
      <c r="A142" s="34" t="s">
        <v>14</v>
      </c>
      <c r="B142" s="34" t="s">
        <v>85</v>
      </c>
      <c r="C142" s="34" t="s">
        <v>148</v>
      </c>
      <c r="D142" s="34" t="s">
        <v>148</v>
      </c>
      <c r="E142" s="36">
        <v>2472</v>
      </c>
      <c r="F142" s="36">
        <v>2472</v>
      </c>
      <c r="G142" s="37"/>
      <c r="H142" s="38"/>
      <c r="I142" s="38"/>
      <c r="J142" s="66" t="s">
        <v>148</v>
      </c>
      <c r="K142" s="34" t="s">
        <v>148</v>
      </c>
      <c r="L142" s="60">
        <v>1941</v>
      </c>
      <c r="M142" s="40"/>
      <c r="N142" s="60"/>
      <c r="O142" s="41"/>
    </row>
    <row r="143" spans="1:15" ht="25.5" x14ac:dyDescent="0.25">
      <c r="A143" s="34" t="s">
        <v>14</v>
      </c>
      <c r="B143" s="34" t="s">
        <v>85</v>
      </c>
      <c r="C143" s="34" t="s">
        <v>148</v>
      </c>
      <c r="D143" s="34" t="s">
        <v>149</v>
      </c>
      <c r="E143" s="36">
        <v>956</v>
      </c>
      <c r="F143" s="36">
        <v>956</v>
      </c>
      <c r="G143" s="37"/>
      <c r="H143" s="38"/>
      <c r="I143" s="38"/>
      <c r="J143" s="66" t="s">
        <v>148</v>
      </c>
      <c r="K143" s="70" t="s">
        <v>150</v>
      </c>
      <c r="L143" s="60">
        <v>2483</v>
      </c>
      <c r="M143" s="40"/>
      <c r="N143" s="60"/>
      <c r="O143" s="41"/>
    </row>
    <row r="144" spans="1:15" x14ac:dyDescent="0.25">
      <c r="A144" s="34" t="s">
        <v>14</v>
      </c>
      <c r="B144" s="34" t="s">
        <v>85</v>
      </c>
      <c r="C144" s="34" t="s">
        <v>148</v>
      </c>
      <c r="D144" s="34" t="s">
        <v>151</v>
      </c>
      <c r="E144" s="36">
        <v>734</v>
      </c>
      <c r="F144" s="36">
        <v>734</v>
      </c>
      <c r="G144" s="37"/>
      <c r="H144" s="38"/>
      <c r="I144" s="38"/>
      <c r="J144" s="66" t="s">
        <v>148</v>
      </c>
      <c r="K144" s="34" t="s">
        <v>151</v>
      </c>
      <c r="L144" s="60">
        <v>940</v>
      </c>
      <c r="M144" s="40"/>
      <c r="N144" s="40"/>
      <c r="O144" s="41"/>
    </row>
    <row r="145" spans="1:16" x14ac:dyDescent="0.25">
      <c r="A145" s="25" t="s">
        <v>14</v>
      </c>
      <c r="B145" s="25" t="s">
        <v>85</v>
      </c>
      <c r="C145" s="25" t="s">
        <v>152</v>
      </c>
      <c r="D145" s="25"/>
      <c r="E145" s="26">
        <f>SUM(E146:E148)</f>
        <v>2861</v>
      </c>
      <c r="F145" s="26">
        <v>2861</v>
      </c>
      <c r="G145" s="27"/>
      <c r="H145" s="27"/>
      <c r="I145" s="27"/>
      <c r="J145" s="32" t="s">
        <v>152</v>
      </c>
      <c r="K145" s="57"/>
      <c r="L145" s="26">
        <f>SUM(L146:L148)</f>
        <v>3794</v>
      </c>
      <c r="M145" s="33">
        <v>2</v>
      </c>
      <c r="N145" s="33">
        <v>2</v>
      </c>
      <c r="O145" s="57"/>
    </row>
    <row r="146" spans="1:16" x14ac:dyDescent="0.25">
      <c r="A146" s="34" t="s">
        <v>14</v>
      </c>
      <c r="B146" s="34" t="s">
        <v>85</v>
      </c>
      <c r="C146" s="34" t="s">
        <v>152</v>
      </c>
      <c r="D146" s="34" t="s">
        <v>152</v>
      </c>
      <c r="E146" s="36">
        <v>1503</v>
      </c>
      <c r="F146" s="36">
        <v>1503</v>
      </c>
      <c r="G146" s="37"/>
      <c r="H146" s="38"/>
      <c r="I146" s="38"/>
      <c r="J146" s="66" t="s">
        <v>152</v>
      </c>
      <c r="K146" s="34" t="s">
        <v>152</v>
      </c>
      <c r="L146" s="60">
        <v>2061</v>
      </c>
      <c r="M146" s="40"/>
      <c r="N146" s="40"/>
      <c r="O146" s="41"/>
    </row>
    <row r="147" spans="1:16" x14ac:dyDescent="0.25">
      <c r="A147" s="34" t="s">
        <v>14</v>
      </c>
      <c r="B147" s="34" t="s">
        <v>85</v>
      </c>
      <c r="C147" s="34" t="s">
        <v>152</v>
      </c>
      <c r="D147" s="34" t="s">
        <v>153</v>
      </c>
      <c r="E147" s="36">
        <v>1298</v>
      </c>
      <c r="F147" s="36">
        <v>1298</v>
      </c>
      <c r="G147" s="37"/>
      <c r="H147" s="38"/>
      <c r="I147" s="38"/>
      <c r="J147" s="66" t="s">
        <v>152</v>
      </c>
      <c r="K147" s="34" t="s">
        <v>153</v>
      </c>
      <c r="L147" s="60">
        <v>1649</v>
      </c>
      <c r="M147" s="40"/>
      <c r="N147" s="40"/>
      <c r="O147" s="41"/>
    </row>
    <row r="148" spans="1:16" x14ac:dyDescent="0.25">
      <c r="A148" s="34" t="s">
        <v>14</v>
      </c>
      <c r="B148" s="34" t="s">
        <v>85</v>
      </c>
      <c r="C148" s="34" t="s">
        <v>152</v>
      </c>
      <c r="D148" s="35"/>
      <c r="E148" s="36">
        <v>60</v>
      </c>
      <c r="F148" s="36">
        <v>60</v>
      </c>
      <c r="G148" s="37"/>
      <c r="H148" s="38"/>
      <c r="I148" s="38"/>
      <c r="J148" s="66" t="s">
        <v>152</v>
      </c>
      <c r="K148" s="34" t="s">
        <v>154</v>
      </c>
      <c r="L148" s="60">
        <v>84</v>
      </c>
      <c r="M148" s="40"/>
      <c r="N148" s="40"/>
      <c r="O148" s="41"/>
    </row>
    <row r="149" spans="1:16" x14ac:dyDescent="0.25">
      <c r="A149" s="19" t="s">
        <v>14</v>
      </c>
      <c r="B149" s="19" t="s">
        <v>155</v>
      </c>
      <c r="C149" s="19"/>
      <c r="D149" s="19"/>
      <c r="E149" s="20">
        <f>E150+E151+E160+E168+E174+E183+E191+E201+E209+E216</f>
        <v>15044</v>
      </c>
      <c r="F149" s="20">
        <v>15044</v>
      </c>
      <c r="G149" s="21" t="s">
        <v>6</v>
      </c>
      <c r="H149" s="21"/>
      <c r="I149" s="21"/>
      <c r="J149" s="19"/>
      <c r="K149" s="19"/>
      <c r="L149" s="22"/>
      <c r="M149" s="22">
        <f>SUM(M151:M227)</f>
        <v>12</v>
      </c>
      <c r="N149" s="22">
        <f>SUM(N151:N227)</f>
        <v>12</v>
      </c>
      <c r="O149" s="19"/>
    </row>
    <row r="150" spans="1:16" x14ac:dyDescent="0.25">
      <c r="A150" s="25" t="s">
        <v>14</v>
      </c>
      <c r="B150" s="25" t="s">
        <v>155</v>
      </c>
      <c r="C150" s="25" t="s">
        <v>155</v>
      </c>
      <c r="D150" s="25" t="s">
        <v>156</v>
      </c>
      <c r="E150" s="26">
        <v>797</v>
      </c>
      <c r="F150" s="26">
        <v>797</v>
      </c>
      <c r="G150" s="27" t="s">
        <v>6</v>
      </c>
      <c r="H150" s="27"/>
      <c r="I150" s="27"/>
      <c r="J150" s="25"/>
      <c r="K150" s="25"/>
      <c r="L150" s="29"/>
      <c r="M150" s="29"/>
      <c r="N150" s="29"/>
      <c r="O150" s="57"/>
    </row>
    <row r="151" spans="1:16" ht="51" x14ac:dyDescent="0.25">
      <c r="A151" s="25" t="s">
        <v>14</v>
      </c>
      <c r="B151" s="25" t="s">
        <v>155</v>
      </c>
      <c r="C151" s="25" t="s">
        <v>155</v>
      </c>
      <c r="D151" s="25"/>
      <c r="E151" s="26">
        <f>SUM(E152:E159)</f>
        <v>1348</v>
      </c>
      <c r="F151" s="26">
        <v>1348</v>
      </c>
      <c r="G151" s="27" t="s">
        <v>6</v>
      </c>
      <c r="H151" s="27"/>
      <c r="I151" s="27"/>
      <c r="J151" s="25" t="s">
        <v>156</v>
      </c>
      <c r="K151" s="25"/>
      <c r="L151" s="26">
        <f>SUM(L152:L159)</f>
        <v>1661</v>
      </c>
      <c r="M151" s="33">
        <v>1</v>
      </c>
      <c r="N151" s="33">
        <v>1</v>
      </c>
      <c r="O151" s="71" t="s">
        <v>157</v>
      </c>
    </row>
    <row r="152" spans="1:16" x14ac:dyDescent="0.25">
      <c r="A152" s="34" t="s">
        <v>14</v>
      </c>
      <c r="B152" s="34" t="s">
        <v>155</v>
      </c>
      <c r="C152" s="35" t="s">
        <v>155</v>
      </c>
      <c r="D152" s="35" t="s">
        <v>158</v>
      </c>
      <c r="E152" s="36">
        <v>143</v>
      </c>
      <c r="F152" s="36">
        <v>143</v>
      </c>
      <c r="G152" s="37" t="s">
        <v>6</v>
      </c>
      <c r="H152" s="38"/>
      <c r="I152" s="38"/>
      <c r="J152" s="72" t="s">
        <v>156</v>
      </c>
      <c r="K152" s="34" t="s">
        <v>158</v>
      </c>
      <c r="L152" s="60">
        <v>177</v>
      </c>
      <c r="M152" s="43"/>
      <c r="N152" s="43"/>
      <c r="O152" s="41"/>
    </row>
    <row r="153" spans="1:16" x14ac:dyDescent="0.25">
      <c r="A153" s="34" t="s">
        <v>14</v>
      </c>
      <c r="B153" s="34" t="s">
        <v>155</v>
      </c>
      <c r="C153" s="35" t="s">
        <v>155</v>
      </c>
      <c r="D153" s="35" t="s">
        <v>57</v>
      </c>
      <c r="E153" s="36">
        <v>58</v>
      </c>
      <c r="F153" s="36">
        <v>58</v>
      </c>
      <c r="G153" s="37" t="s">
        <v>6</v>
      </c>
      <c r="H153" s="38"/>
      <c r="I153" s="38"/>
      <c r="J153" s="72" t="s">
        <v>156</v>
      </c>
      <c r="K153" s="34" t="s">
        <v>57</v>
      </c>
      <c r="L153" s="60">
        <v>122</v>
      </c>
      <c r="M153" s="43"/>
      <c r="N153" s="43"/>
      <c r="O153" s="24"/>
      <c r="P153" s="73"/>
    </row>
    <row r="154" spans="1:16" x14ac:dyDescent="0.25">
      <c r="A154" s="34" t="s">
        <v>14</v>
      </c>
      <c r="B154" s="34" t="s">
        <v>155</v>
      </c>
      <c r="C154" s="35" t="s">
        <v>155</v>
      </c>
      <c r="D154" s="35" t="s">
        <v>159</v>
      </c>
      <c r="E154" s="36">
        <v>158</v>
      </c>
      <c r="F154" s="36">
        <v>158</v>
      </c>
      <c r="G154" s="37" t="s">
        <v>6</v>
      </c>
      <c r="H154" s="38"/>
      <c r="I154" s="38"/>
      <c r="J154" s="72" t="s">
        <v>156</v>
      </c>
      <c r="K154" s="34" t="s">
        <v>159</v>
      </c>
      <c r="L154" s="60">
        <v>232</v>
      </c>
      <c r="M154" s="43"/>
      <c r="N154" s="43"/>
      <c r="O154" s="41"/>
    </row>
    <row r="155" spans="1:16" x14ac:dyDescent="0.25">
      <c r="A155" s="34" t="s">
        <v>14</v>
      </c>
      <c r="B155" s="34" t="s">
        <v>155</v>
      </c>
      <c r="C155" s="35" t="s">
        <v>155</v>
      </c>
      <c r="D155" s="35"/>
      <c r="E155" s="36">
        <v>76</v>
      </c>
      <c r="F155" s="36">
        <v>76</v>
      </c>
      <c r="G155" s="37" t="s">
        <v>6</v>
      </c>
      <c r="H155" s="38"/>
      <c r="I155" s="38"/>
      <c r="J155" s="72" t="s">
        <v>156</v>
      </c>
      <c r="K155" s="34" t="s">
        <v>160</v>
      </c>
      <c r="L155" s="60">
        <v>99</v>
      </c>
      <c r="M155" s="43"/>
      <c r="N155" s="43"/>
      <c r="O155" s="41"/>
    </row>
    <row r="156" spans="1:16" x14ac:dyDescent="0.25">
      <c r="A156" s="34" t="s">
        <v>14</v>
      </c>
      <c r="B156" s="34" t="s">
        <v>155</v>
      </c>
      <c r="C156" s="35" t="s">
        <v>155</v>
      </c>
      <c r="D156" s="35"/>
      <c r="E156" s="36">
        <v>24</v>
      </c>
      <c r="F156" s="36">
        <v>24</v>
      </c>
      <c r="G156" s="37" t="s">
        <v>6</v>
      </c>
      <c r="H156" s="38"/>
      <c r="I156" s="38"/>
      <c r="J156" s="72" t="s">
        <v>156</v>
      </c>
      <c r="K156" s="34" t="s">
        <v>161</v>
      </c>
      <c r="L156" s="60">
        <v>49</v>
      </c>
      <c r="M156" s="43"/>
      <c r="N156" s="43"/>
      <c r="O156" s="41"/>
    </row>
    <row r="157" spans="1:16" x14ac:dyDescent="0.25">
      <c r="A157" s="34" t="s">
        <v>14</v>
      </c>
      <c r="B157" s="34" t="s">
        <v>155</v>
      </c>
      <c r="C157" s="35" t="s">
        <v>155</v>
      </c>
      <c r="D157" s="35" t="s">
        <v>162</v>
      </c>
      <c r="E157" s="36">
        <v>213</v>
      </c>
      <c r="F157" s="36">
        <v>213</v>
      </c>
      <c r="G157" s="37" t="s">
        <v>6</v>
      </c>
      <c r="H157" s="38"/>
      <c r="I157" s="38"/>
      <c r="J157" s="72" t="s">
        <v>156</v>
      </c>
      <c r="K157" s="34" t="s">
        <v>162</v>
      </c>
      <c r="L157" s="60">
        <v>218</v>
      </c>
      <c r="M157" s="43"/>
      <c r="N157" s="43"/>
      <c r="O157" s="41"/>
    </row>
    <row r="158" spans="1:16" x14ac:dyDescent="0.25">
      <c r="A158" s="34" t="s">
        <v>14</v>
      </c>
      <c r="B158" s="34" t="s">
        <v>155</v>
      </c>
      <c r="C158" s="35" t="s">
        <v>155</v>
      </c>
      <c r="D158" s="35" t="s">
        <v>163</v>
      </c>
      <c r="E158" s="36">
        <v>190</v>
      </c>
      <c r="F158" s="36">
        <v>190</v>
      </c>
      <c r="G158" s="37" t="s">
        <v>6</v>
      </c>
      <c r="H158" s="38"/>
      <c r="I158" s="38"/>
      <c r="J158" s="72" t="s">
        <v>156</v>
      </c>
      <c r="K158" s="34" t="s">
        <v>163</v>
      </c>
      <c r="L158" s="60">
        <v>216</v>
      </c>
      <c r="M158" s="43"/>
      <c r="N158" s="43"/>
      <c r="O158" s="41"/>
    </row>
    <row r="159" spans="1:16" x14ac:dyDescent="0.25">
      <c r="A159" s="34" t="s">
        <v>14</v>
      </c>
      <c r="B159" s="34" t="s">
        <v>155</v>
      </c>
      <c r="C159" s="35" t="s">
        <v>155</v>
      </c>
      <c r="D159" s="35" t="s">
        <v>164</v>
      </c>
      <c r="E159" s="36">
        <v>486</v>
      </c>
      <c r="F159" s="36">
        <v>486</v>
      </c>
      <c r="G159" s="37" t="s">
        <v>6</v>
      </c>
      <c r="H159" s="38"/>
      <c r="I159" s="38"/>
      <c r="J159" s="72" t="s">
        <v>156</v>
      </c>
      <c r="K159" s="34" t="s">
        <v>164</v>
      </c>
      <c r="L159" s="60">
        <v>548</v>
      </c>
      <c r="M159" s="43"/>
      <c r="N159" s="43"/>
      <c r="O159" s="41"/>
    </row>
    <row r="160" spans="1:16" x14ac:dyDescent="0.25">
      <c r="A160" s="25" t="s">
        <v>14</v>
      </c>
      <c r="B160" s="25" t="s">
        <v>155</v>
      </c>
      <c r="C160" s="25" t="s">
        <v>165</v>
      </c>
      <c r="D160" s="25"/>
      <c r="E160" s="26">
        <v>918</v>
      </c>
      <c r="F160" s="26">
        <v>918</v>
      </c>
      <c r="G160" s="27" t="s">
        <v>6</v>
      </c>
      <c r="H160" s="27"/>
      <c r="I160" s="27"/>
      <c r="J160" s="32" t="s">
        <v>165</v>
      </c>
      <c r="K160" s="57"/>
      <c r="L160" s="26">
        <f>SUM(L161:L167)</f>
        <v>1568</v>
      </c>
      <c r="M160" s="33">
        <v>1</v>
      </c>
      <c r="N160" s="33">
        <v>1</v>
      </c>
      <c r="O160" s="57"/>
    </row>
    <row r="161" spans="1:15" x14ac:dyDescent="0.25">
      <c r="A161" s="34" t="s">
        <v>14</v>
      </c>
      <c r="B161" s="34" t="s">
        <v>155</v>
      </c>
      <c r="C161" s="34" t="s">
        <v>165</v>
      </c>
      <c r="D161" s="34" t="s">
        <v>165</v>
      </c>
      <c r="E161" s="36">
        <v>308</v>
      </c>
      <c r="F161" s="36">
        <v>308</v>
      </c>
      <c r="G161" s="37" t="s">
        <v>6</v>
      </c>
      <c r="H161" s="38"/>
      <c r="I161" s="38"/>
      <c r="J161" s="53" t="s">
        <v>165</v>
      </c>
      <c r="K161" s="34" t="s">
        <v>165</v>
      </c>
      <c r="L161" s="60">
        <v>491</v>
      </c>
      <c r="M161" s="40"/>
      <c r="N161" s="40"/>
      <c r="O161" s="41"/>
    </row>
    <row r="162" spans="1:15" x14ac:dyDescent="0.25">
      <c r="A162" s="34" t="s">
        <v>14</v>
      </c>
      <c r="B162" s="34" t="s">
        <v>155</v>
      </c>
      <c r="C162" s="34" t="s">
        <v>165</v>
      </c>
      <c r="D162" s="34" t="s">
        <v>166</v>
      </c>
      <c r="E162" s="36">
        <v>290</v>
      </c>
      <c r="F162" s="36">
        <v>290</v>
      </c>
      <c r="G162" s="37" t="s">
        <v>6</v>
      </c>
      <c r="H162" s="38"/>
      <c r="I162" s="38"/>
      <c r="J162" s="53" t="s">
        <v>165</v>
      </c>
      <c r="K162" s="34" t="s">
        <v>166</v>
      </c>
      <c r="L162" s="60">
        <v>473</v>
      </c>
      <c r="M162" s="40"/>
      <c r="N162" s="40"/>
      <c r="O162" s="41"/>
    </row>
    <row r="163" spans="1:15" x14ac:dyDescent="0.25">
      <c r="A163" s="34" t="s">
        <v>14</v>
      </c>
      <c r="B163" s="34" t="s">
        <v>155</v>
      </c>
      <c r="C163" s="34" t="s">
        <v>165</v>
      </c>
      <c r="D163" s="34" t="s">
        <v>167</v>
      </c>
      <c r="E163" s="36">
        <v>85</v>
      </c>
      <c r="F163" s="36">
        <v>85</v>
      </c>
      <c r="G163" s="37" t="s">
        <v>6</v>
      </c>
      <c r="H163" s="38"/>
      <c r="I163" s="38"/>
      <c r="J163" s="53" t="s">
        <v>165</v>
      </c>
      <c r="K163" s="34" t="s">
        <v>167</v>
      </c>
      <c r="L163" s="60">
        <v>185</v>
      </c>
      <c r="M163" s="40"/>
      <c r="N163" s="40"/>
      <c r="O163" s="41"/>
    </row>
    <row r="164" spans="1:15" x14ac:dyDescent="0.25">
      <c r="A164" s="34" t="s">
        <v>14</v>
      </c>
      <c r="B164" s="34" t="s">
        <v>155</v>
      </c>
      <c r="C164" s="34" t="s">
        <v>165</v>
      </c>
      <c r="D164" s="35" t="s">
        <v>168</v>
      </c>
      <c r="E164" s="36">
        <v>135</v>
      </c>
      <c r="F164" s="36">
        <v>135</v>
      </c>
      <c r="G164" s="37" t="s">
        <v>6</v>
      </c>
      <c r="H164" s="38"/>
      <c r="I164" s="38"/>
      <c r="J164" s="53" t="s">
        <v>165</v>
      </c>
      <c r="K164" s="34" t="s">
        <v>169</v>
      </c>
      <c r="L164" s="60">
        <v>212</v>
      </c>
      <c r="M164" s="40"/>
      <c r="N164" s="40"/>
      <c r="O164" s="41"/>
    </row>
    <row r="165" spans="1:15" x14ac:dyDescent="0.25">
      <c r="A165" s="34" t="s">
        <v>14</v>
      </c>
      <c r="B165" s="34" t="s">
        <v>155</v>
      </c>
      <c r="C165" s="34" t="s">
        <v>165</v>
      </c>
      <c r="D165" s="35"/>
      <c r="E165" s="36">
        <v>53</v>
      </c>
      <c r="F165" s="36">
        <v>53</v>
      </c>
      <c r="G165" s="37" t="s">
        <v>6</v>
      </c>
      <c r="H165" s="38"/>
      <c r="I165" s="38"/>
      <c r="J165" s="53" t="s">
        <v>165</v>
      </c>
      <c r="K165" s="34" t="s">
        <v>170</v>
      </c>
      <c r="L165" s="60">
        <v>80</v>
      </c>
      <c r="M165" s="40"/>
      <c r="N165" s="40"/>
      <c r="O165" s="41"/>
    </row>
    <row r="166" spans="1:15" x14ac:dyDescent="0.25">
      <c r="A166" s="34" t="s">
        <v>14</v>
      </c>
      <c r="B166" s="34" t="s">
        <v>155</v>
      </c>
      <c r="C166" s="34" t="s">
        <v>165</v>
      </c>
      <c r="D166" s="35" t="s">
        <v>171</v>
      </c>
      <c r="E166" s="36" t="s">
        <v>137</v>
      </c>
      <c r="F166" s="36" t="s">
        <v>137</v>
      </c>
      <c r="G166" s="37" t="s">
        <v>6</v>
      </c>
      <c r="H166" s="38"/>
      <c r="I166" s="38"/>
      <c r="J166" s="53" t="s">
        <v>165</v>
      </c>
      <c r="K166" s="34" t="s">
        <v>171</v>
      </c>
      <c r="L166" s="60">
        <v>63</v>
      </c>
      <c r="M166" s="40"/>
      <c r="N166" s="40"/>
      <c r="O166" s="41"/>
    </row>
    <row r="167" spans="1:15" x14ac:dyDescent="0.25">
      <c r="A167" s="34" t="s">
        <v>14</v>
      </c>
      <c r="B167" s="34" t="s">
        <v>155</v>
      </c>
      <c r="C167" s="34" t="s">
        <v>165</v>
      </c>
      <c r="D167" s="35"/>
      <c r="E167" s="36">
        <v>43</v>
      </c>
      <c r="F167" s="36">
        <v>43</v>
      </c>
      <c r="G167" s="37" t="s">
        <v>6</v>
      </c>
      <c r="H167" s="38"/>
      <c r="I167" s="38"/>
      <c r="J167" s="53" t="s">
        <v>165</v>
      </c>
      <c r="K167" s="34" t="s">
        <v>172</v>
      </c>
      <c r="L167" s="60">
        <v>64</v>
      </c>
      <c r="M167" s="40"/>
      <c r="N167" s="40"/>
      <c r="O167" s="41"/>
    </row>
    <row r="168" spans="1:15" x14ac:dyDescent="0.25">
      <c r="A168" s="25" t="s">
        <v>14</v>
      </c>
      <c r="B168" s="25" t="s">
        <v>155</v>
      </c>
      <c r="C168" s="25" t="s">
        <v>173</v>
      </c>
      <c r="D168" s="25"/>
      <c r="E168" s="26">
        <f>SUM(E169:E173)</f>
        <v>1158</v>
      </c>
      <c r="F168" s="26">
        <v>1158</v>
      </c>
      <c r="G168" s="27" t="s">
        <v>6</v>
      </c>
      <c r="H168" s="27"/>
      <c r="I168" s="27"/>
      <c r="J168" s="32" t="s">
        <v>173</v>
      </c>
      <c r="K168" s="57"/>
      <c r="L168" s="26">
        <f>SUM(L169:L173)</f>
        <v>1867</v>
      </c>
      <c r="M168" s="33">
        <v>1</v>
      </c>
      <c r="N168" s="33">
        <v>1</v>
      </c>
      <c r="O168" s="57"/>
    </row>
    <row r="169" spans="1:15" x14ac:dyDescent="0.25">
      <c r="A169" s="34" t="s">
        <v>14</v>
      </c>
      <c r="B169" s="34" t="s">
        <v>155</v>
      </c>
      <c r="C169" s="34" t="s">
        <v>173</v>
      </c>
      <c r="D169" s="34" t="s">
        <v>173</v>
      </c>
      <c r="E169" s="36">
        <v>284</v>
      </c>
      <c r="F169" s="36">
        <v>284</v>
      </c>
      <c r="G169" s="37" t="s">
        <v>6</v>
      </c>
      <c r="H169" s="38"/>
      <c r="I169" s="38"/>
      <c r="J169" s="53" t="s">
        <v>173</v>
      </c>
      <c r="K169" s="34" t="s">
        <v>173</v>
      </c>
      <c r="L169" s="60">
        <v>541</v>
      </c>
      <c r="M169" s="40"/>
      <c r="N169" s="40"/>
      <c r="O169" s="41"/>
    </row>
    <row r="170" spans="1:15" x14ac:dyDescent="0.25">
      <c r="A170" s="34" t="s">
        <v>14</v>
      </c>
      <c r="B170" s="34" t="s">
        <v>155</v>
      </c>
      <c r="C170" s="34" t="s">
        <v>173</v>
      </c>
      <c r="D170" s="34" t="s">
        <v>174</v>
      </c>
      <c r="E170" s="36">
        <v>251</v>
      </c>
      <c r="F170" s="36">
        <v>251</v>
      </c>
      <c r="G170" s="37" t="s">
        <v>6</v>
      </c>
      <c r="H170" s="38"/>
      <c r="I170" s="38"/>
      <c r="J170" s="53" t="s">
        <v>173</v>
      </c>
      <c r="K170" s="34" t="s">
        <v>174</v>
      </c>
      <c r="L170" s="60">
        <v>340</v>
      </c>
      <c r="M170" s="40"/>
      <c r="N170" s="40"/>
      <c r="O170" s="41"/>
    </row>
    <row r="171" spans="1:15" x14ac:dyDescent="0.25">
      <c r="A171" s="34" t="s">
        <v>14</v>
      </c>
      <c r="B171" s="34" t="s">
        <v>155</v>
      </c>
      <c r="C171" s="34" t="s">
        <v>173</v>
      </c>
      <c r="D171" s="34" t="s">
        <v>175</v>
      </c>
      <c r="E171" s="36">
        <v>157</v>
      </c>
      <c r="F171" s="36">
        <v>157</v>
      </c>
      <c r="G171" s="37" t="s">
        <v>6</v>
      </c>
      <c r="H171" s="38"/>
      <c r="I171" s="38"/>
      <c r="J171" s="53" t="s">
        <v>173</v>
      </c>
      <c r="K171" s="34" t="s">
        <v>175</v>
      </c>
      <c r="L171" s="60">
        <v>243</v>
      </c>
      <c r="M171" s="40"/>
      <c r="N171" s="40"/>
      <c r="O171" s="41"/>
    </row>
    <row r="172" spans="1:15" x14ac:dyDescent="0.25">
      <c r="A172" s="34" t="s">
        <v>14</v>
      </c>
      <c r="B172" s="34" t="s">
        <v>155</v>
      </c>
      <c r="C172" s="34" t="s">
        <v>173</v>
      </c>
      <c r="D172" s="34" t="s">
        <v>176</v>
      </c>
      <c r="E172" s="36">
        <v>121</v>
      </c>
      <c r="F172" s="36">
        <v>121</v>
      </c>
      <c r="G172" s="37" t="s">
        <v>6</v>
      </c>
      <c r="H172" s="38"/>
      <c r="I172" s="38"/>
      <c r="J172" s="53" t="s">
        <v>173</v>
      </c>
      <c r="K172" s="34" t="s">
        <v>176</v>
      </c>
      <c r="L172" s="60">
        <v>196</v>
      </c>
      <c r="M172" s="40"/>
      <c r="N172" s="40"/>
      <c r="O172" s="41"/>
    </row>
    <row r="173" spans="1:15" x14ac:dyDescent="0.25">
      <c r="A173" s="34" t="s">
        <v>14</v>
      </c>
      <c r="B173" s="34" t="s">
        <v>155</v>
      </c>
      <c r="C173" s="34" t="s">
        <v>173</v>
      </c>
      <c r="D173" s="34" t="s">
        <v>177</v>
      </c>
      <c r="E173" s="36">
        <v>345</v>
      </c>
      <c r="F173" s="36">
        <v>345</v>
      </c>
      <c r="G173" s="37" t="s">
        <v>6</v>
      </c>
      <c r="H173" s="38"/>
      <c r="I173" s="38"/>
      <c r="J173" s="53" t="s">
        <v>173</v>
      </c>
      <c r="K173" s="34" t="s">
        <v>177</v>
      </c>
      <c r="L173" s="60">
        <v>547</v>
      </c>
      <c r="M173" s="40"/>
      <c r="N173" s="40"/>
      <c r="O173" s="41"/>
    </row>
    <row r="174" spans="1:15" x14ac:dyDescent="0.25">
      <c r="A174" s="25" t="s">
        <v>14</v>
      </c>
      <c r="B174" s="25" t="s">
        <v>155</v>
      </c>
      <c r="C174" s="25" t="s">
        <v>178</v>
      </c>
      <c r="D174" s="25"/>
      <c r="E174" s="26">
        <f>SUM(E175:E182)</f>
        <v>2876</v>
      </c>
      <c r="F174" s="26">
        <v>2876</v>
      </c>
      <c r="G174" s="27" t="s">
        <v>6</v>
      </c>
      <c r="H174" s="27"/>
      <c r="I174" s="27"/>
      <c r="J174" s="32" t="s">
        <v>178</v>
      </c>
      <c r="K174" s="57"/>
      <c r="L174" s="26">
        <f>SUM(L175:L182)</f>
        <v>4182</v>
      </c>
      <c r="M174" s="33">
        <v>2</v>
      </c>
      <c r="N174" s="33">
        <v>2</v>
      </c>
      <c r="O174" s="57"/>
    </row>
    <row r="175" spans="1:15" x14ac:dyDescent="0.25">
      <c r="A175" s="34" t="s">
        <v>14</v>
      </c>
      <c r="B175" s="34" t="s">
        <v>155</v>
      </c>
      <c r="C175" s="34" t="s">
        <v>178</v>
      </c>
      <c r="D175" s="35"/>
      <c r="E175" s="36">
        <v>115</v>
      </c>
      <c r="F175" s="36">
        <v>115</v>
      </c>
      <c r="G175" s="37" t="s">
        <v>6</v>
      </c>
      <c r="H175" s="38"/>
      <c r="I175" s="38"/>
      <c r="J175" s="53" t="s">
        <v>178</v>
      </c>
      <c r="K175" s="34" t="s">
        <v>178</v>
      </c>
      <c r="L175" s="60">
        <v>260</v>
      </c>
      <c r="M175" s="40"/>
      <c r="N175" s="40"/>
      <c r="O175" s="41"/>
    </row>
    <row r="176" spans="1:15" x14ac:dyDescent="0.25">
      <c r="A176" s="34" t="s">
        <v>14</v>
      </c>
      <c r="B176" s="34" t="s">
        <v>155</v>
      </c>
      <c r="C176" s="34" t="s">
        <v>178</v>
      </c>
      <c r="D176" s="35" t="s">
        <v>179</v>
      </c>
      <c r="E176" s="36">
        <v>403</v>
      </c>
      <c r="F176" s="36">
        <v>403</v>
      </c>
      <c r="G176" s="37" t="s">
        <v>6</v>
      </c>
      <c r="H176" s="38"/>
      <c r="I176" s="38"/>
      <c r="J176" s="53" t="s">
        <v>178</v>
      </c>
      <c r="K176" s="34" t="s">
        <v>179</v>
      </c>
      <c r="L176" s="60">
        <v>584</v>
      </c>
      <c r="M176" s="40"/>
      <c r="N176" s="40"/>
      <c r="O176" s="41"/>
    </row>
    <row r="177" spans="1:15" x14ac:dyDescent="0.25">
      <c r="A177" s="34" t="s">
        <v>14</v>
      </c>
      <c r="B177" s="34" t="s">
        <v>155</v>
      </c>
      <c r="C177" s="34" t="s">
        <v>178</v>
      </c>
      <c r="D177" s="35"/>
      <c r="E177" s="36">
        <v>16</v>
      </c>
      <c r="F177" s="36">
        <v>16</v>
      </c>
      <c r="G177" s="37" t="s">
        <v>6</v>
      </c>
      <c r="H177" s="38"/>
      <c r="I177" s="38"/>
      <c r="J177" s="53" t="s">
        <v>178</v>
      </c>
      <c r="K177" s="34" t="s">
        <v>180</v>
      </c>
      <c r="L177" s="60">
        <v>57</v>
      </c>
      <c r="M177" s="40"/>
      <c r="N177" s="40"/>
      <c r="O177" s="41"/>
    </row>
    <row r="178" spans="1:15" x14ac:dyDescent="0.25">
      <c r="A178" s="34" t="s">
        <v>14</v>
      </c>
      <c r="B178" s="34" t="s">
        <v>155</v>
      </c>
      <c r="C178" s="34" t="s">
        <v>178</v>
      </c>
      <c r="D178" s="35"/>
      <c r="E178" s="36">
        <v>157</v>
      </c>
      <c r="F178" s="36">
        <v>157</v>
      </c>
      <c r="G178" s="37" t="s">
        <v>6</v>
      </c>
      <c r="H178" s="38"/>
      <c r="I178" s="38"/>
      <c r="J178" s="53" t="s">
        <v>178</v>
      </c>
      <c r="K178" s="34" t="s">
        <v>181</v>
      </c>
      <c r="L178" s="74">
        <v>248</v>
      </c>
      <c r="M178" s="40"/>
      <c r="N178" s="40"/>
      <c r="O178" s="41"/>
    </row>
    <row r="179" spans="1:15" x14ac:dyDescent="0.25">
      <c r="A179" s="34" t="s">
        <v>14</v>
      </c>
      <c r="B179" s="34" t="s">
        <v>155</v>
      </c>
      <c r="C179" s="34" t="s">
        <v>178</v>
      </c>
      <c r="D179" s="35" t="s">
        <v>182</v>
      </c>
      <c r="E179" s="36">
        <v>604</v>
      </c>
      <c r="F179" s="36">
        <v>604</v>
      </c>
      <c r="G179" s="37" t="s">
        <v>6</v>
      </c>
      <c r="H179" s="38"/>
      <c r="I179" s="38"/>
      <c r="J179" s="53" t="s">
        <v>178</v>
      </c>
      <c r="K179" s="34" t="s">
        <v>182</v>
      </c>
      <c r="L179" s="60">
        <v>997</v>
      </c>
      <c r="M179" s="40"/>
      <c r="N179" s="40"/>
      <c r="O179" s="41"/>
    </row>
    <row r="180" spans="1:15" x14ac:dyDescent="0.25">
      <c r="A180" s="34" t="s">
        <v>14</v>
      </c>
      <c r="B180" s="34" t="s">
        <v>155</v>
      </c>
      <c r="C180" s="34" t="s">
        <v>178</v>
      </c>
      <c r="D180" s="35" t="s">
        <v>183</v>
      </c>
      <c r="E180" s="36">
        <v>706</v>
      </c>
      <c r="F180" s="36">
        <v>706</v>
      </c>
      <c r="G180" s="37" t="s">
        <v>6</v>
      </c>
      <c r="H180" s="38"/>
      <c r="I180" s="38"/>
      <c r="J180" s="53" t="s">
        <v>178</v>
      </c>
      <c r="K180" s="34" t="s">
        <v>183</v>
      </c>
      <c r="L180" s="60">
        <v>970</v>
      </c>
      <c r="M180" s="40"/>
      <c r="N180" s="40"/>
      <c r="O180" s="41"/>
    </row>
    <row r="181" spans="1:15" x14ac:dyDescent="0.25">
      <c r="A181" s="34" t="s">
        <v>14</v>
      </c>
      <c r="B181" s="34" t="s">
        <v>155</v>
      </c>
      <c r="C181" s="34" t="s">
        <v>178</v>
      </c>
      <c r="D181" s="35"/>
      <c r="E181" s="36">
        <v>88</v>
      </c>
      <c r="F181" s="36">
        <v>88</v>
      </c>
      <c r="G181" s="37" t="s">
        <v>6</v>
      </c>
      <c r="H181" s="38"/>
      <c r="I181" s="38"/>
      <c r="J181" s="53" t="s">
        <v>178</v>
      </c>
      <c r="K181" s="34" t="s">
        <v>184</v>
      </c>
      <c r="L181" s="74">
        <v>152</v>
      </c>
      <c r="M181" s="75"/>
      <c r="N181" s="75"/>
      <c r="O181" s="41"/>
    </row>
    <row r="182" spans="1:15" x14ac:dyDescent="0.25">
      <c r="A182" s="34" t="s">
        <v>14</v>
      </c>
      <c r="B182" s="34" t="s">
        <v>155</v>
      </c>
      <c r="C182" s="34" t="s">
        <v>178</v>
      </c>
      <c r="D182" s="35" t="s">
        <v>185</v>
      </c>
      <c r="E182" s="36">
        <v>787</v>
      </c>
      <c r="F182" s="36">
        <v>787</v>
      </c>
      <c r="G182" s="37" t="s">
        <v>6</v>
      </c>
      <c r="H182" s="38"/>
      <c r="I182" s="38"/>
      <c r="J182" s="53" t="s">
        <v>178</v>
      </c>
      <c r="K182" s="34" t="s">
        <v>185</v>
      </c>
      <c r="L182" s="60">
        <v>914</v>
      </c>
      <c r="M182" s="75"/>
      <c r="N182" s="75"/>
      <c r="O182" s="41"/>
    </row>
    <row r="183" spans="1:15" x14ac:dyDescent="0.25">
      <c r="A183" s="25" t="s">
        <v>14</v>
      </c>
      <c r="B183" s="25" t="s">
        <v>155</v>
      </c>
      <c r="C183" s="25" t="s">
        <v>186</v>
      </c>
      <c r="D183" s="25"/>
      <c r="E183" s="26">
        <f>SUM(E184:E190)</f>
        <v>1143</v>
      </c>
      <c r="F183" s="26">
        <v>1143</v>
      </c>
      <c r="G183" s="27" t="s">
        <v>6</v>
      </c>
      <c r="H183" s="27"/>
      <c r="I183" s="27"/>
      <c r="J183" s="32" t="s">
        <v>186</v>
      </c>
      <c r="K183" s="57"/>
      <c r="L183" s="26">
        <f>SUM(L184:L190)</f>
        <v>1829</v>
      </c>
      <c r="M183" s="33">
        <v>1</v>
      </c>
      <c r="N183" s="33">
        <v>1</v>
      </c>
      <c r="O183" s="57"/>
    </row>
    <row r="184" spans="1:15" ht="68.25" x14ac:dyDescent="0.25">
      <c r="A184" s="34" t="s">
        <v>14</v>
      </c>
      <c r="B184" s="34" t="s">
        <v>155</v>
      </c>
      <c r="C184" s="35" t="s">
        <v>186</v>
      </c>
      <c r="D184" s="35" t="s">
        <v>186</v>
      </c>
      <c r="E184" s="36">
        <v>146</v>
      </c>
      <c r="F184" s="36">
        <v>146</v>
      </c>
      <c r="G184" s="37" t="s">
        <v>6</v>
      </c>
      <c r="H184" s="38"/>
      <c r="I184" s="38"/>
      <c r="J184" s="53" t="s">
        <v>186</v>
      </c>
      <c r="K184" s="34" t="s">
        <v>186</v>
      </c>
      <c r="L184" s="60">
        <v>260</v>
      </c>
      <c r="M184" s="40"/>
      <c r="N184" s="40"/>
      <c r="O184" s="76" t="s">
        <v>187</v>
      </c>
    </row>
    <row r="185" spans="1:15" x14ac:dyDescent="0.25">
      <c r="A185" s="34" t="s">
        <v>14</v>
      </c>
      <c r="B185" s="34" t="s">
        <v>155</v>
      </c>
      <c r="C185" s="35" t="s">
        <v>186</v>
      </c>
      <c r="D185" s="35"/>
      <c r="E185" s="36">
        <v>152</v>
      </c>
      <c r="F185" s="36">
        <v>152</v>
      </c>
      <c r="G185" s="37" t="s">
        <v>6</v>
      </c>
      <c r="H185" s="38"/>
      <c r="I185" s="38"/>
      <c r="J185" s="53" t="s">
        <v>186</v>
      </c>
      <c r="K185" s="34" t="s">
        <v>188</v>
      </c>
      <c r="L185" s="60">
        <v>229</v>
      </c>
      <c r="M185" s="40"/>
      <c r="N185" s="40"/>
      <c r="O185" s="41"/>
    </row>
    <row r="186" spans="1:15" x14ac:dyDescent="0.25">
      <c r="A186" s="34" t="s">
        <v>14</v>
      </c>
      <c r="B186" s="34" t="s">
        <v>155</v>
      </c>
      <c r="C186" s="35" t="s">
        <v>186</v>
      </c>
      <c r="D186" s="35" t="s">
        <v>189</v>
      </c>
      <c r="E186" s="36">
        <v>145</v>
      </c>
      <c r="F186" s="36">
        <v>145</v>
      </c>
      <c r="G186" s="37" t="s">
        <v>6</v>
      </c>
      <c r="H186" s="38"/>
      <c r="I186" s="38"/>
      <c r="J186" s="53" t="s">
        <v>186</v>
      </c>
      <c r="K186" s="34" t="s">
        <v>189</v>
      </c>
      <c r="L186" s="60">
        <v>185</v>
      </c>
      <c r="M186" s="40"/>
      <c r="N186" s="40"/>
      <c r="O186" s="41"/>
    </row>
    <row r="187" spans="1:15" x14ac:dyDescent="0.25">
      <c r="A187" s="34" t="s">
        <v>14</v>
      </c>
      <c r="B187" s="34" t="s">
        <v>155</v>
      </c>
      <c r="C187" s="35" t="s">
        <v>186</v>
      </c>
      <c r="D187" s="35" t="s">
        <v>190</v>
      </c>
      <c r="E187" s="36">
        <v>232</v>
      </c>
      <c r="F187" s="36">
        <v>232</v>
      </c>
      <c r="G187" s="37" t="s">
        <v>6</v>
      </c>
      <c r="H187" s="38"/>
      <c r="I187" s="38"/>
      <c r="J187" s="53" t="s">
        <v>186</v>
      </c>
      <c r="K187" s="34" t="s">
        <v>190</v>
      </c>
      <c r="L187" s="60">
        <v>314</v>
      </c>
      <c r="M187" s="40"/>
      <c r="N187" s="40"/>
      <c r="O187" s="41"/>
    </row>
    <row r="188" spans="1:15" x14ac:dyDescent="0.25">
      <c r="A188" s="34" t="s">
        <v>14</v>
      </c>
      <c r="B188" s="34" t="s">
        <v>155</v>
      </c>
      <c r="C188" s="35" t="s">
        <v>186</v>
      </c>
      <c r="D188" s="35" t="s">
        <v>191</v>
      </c>
      <c r="E188" s="36">
        <v>315</v>
      </c>
      <c r="F188" s="36">
        <v>315</v>
      </c>
      <c r="G188" s="37" t="s">
        <v>6</v>
      </c>
      <c r="H188" s="38"/>
      <c r="I188" s="38"/>
      <c r="J188" s="53" t="s">
        <v>186</v>
      </c>
      <c r="K188" s="34" t="s">
        <v>191</v>
      </c>
      <c r="L188" s="60">
        <v>551</v>
      </c>
      <c r="M188" s="40"/>
      <c r="N188" s="40"/>
      <c r="O188" s="41"/>
    </row>
    <row r="189" spans="1:15" x14ac:dyDescent="0.25">
      <c r="A189" s="34" t="s">
        <v>14</v>
      </c>
      <c r="B189" s="34" t="s">
        <v>155</v>
      </c>
      <c r="C189" s="35" t="s">
        <v>186</v>
      </c>
      <c r="D189" s="35" t="s">
        <v>192</v>
      </c>
      <c r="E189" s="36">
        <v>86</v>
      </c>
      <c r="F189" s="36">
        <v>86</v>
      </c>
      <c r="G189" s="37" t="s">
        <v>6</v>
      </c>
      <c r="H189" s="38"/>
      <c r="I189" s="38"/>
      <c r="J189" s="53" t="s">
        <v>186</v>
      </c>
      <c r="K189" s="34" t="s">
        <v>192</v>
      </c>
      <c r="L189" s="60">
        <v>145</v>
      </c>
      <c r="M189" s="75"/>
      <c r="N189" s="75"/>
      <c r="O189" s="41"/>
    </row>
    <row r="190" spans="1:15" x14ac:dyDescent="0.25">
      <c r="A190" s="34" t="s">
        <v>14</v>
      </c>
      <c r="B190" s="34" t="s">
        <v>155</v>
      </c>
      <c r="C190" s="35" t="s">
        <v>186</v>
      </c>
      <c r="D190" s="35"/>
      <c r="E190" s="36">
        <v>67</v>
      </c>
      <c r="F190" s="36">
        <v>67</v>
      </c>
      <c r="G190" s="37" t="s">
        <v>6</v>
      </c>
      <c r="H190" s="38"/>
      <c r="I190" s="38"/>
      <c r="J190" s="53" t="s">
        <v>186</v>
      </c>
      <c r="K190" s="34" t="s">
        <v>193</v>
      </c>
      <c r="L190" s="60">
        <v>145</v>
      </c>
      <c r="M190" s="75"/>
      <c r="N190" s="75"/>
      <c r="O190" s="41"/>
    </row>
    <row r="191" spans="1:15" x14ac:dyDescent="0.25">
      <c r="A191" s="25" t="s">
        <v>14</v>
      </c>
      <c r="B191" s="25" t="s">
        <v>155</v>
      </c>
      <c r="C191" s="25" t="s">
        <v>194</v>
      </c>
      <c r="D191" s="25"/>
      <c r="E191" s="26">
        <f>SUM(E192:E200)</f>
        <v>1692</v>
      </c>
      <c r="F191" s="26">
        <v>1692</v>
      </c>
      <c r="G191" s="27" t="s">
        <v>6</v>
      </c>
      <c r="H191" s="27"/>
      <c r="I191" s="27"/>
      <c r="J191" s="32" t="s">
        <v>194</v>
      </c>
      <c r="K191" s="57"/>
      <c r="L191" s="26">
        <f>SUM(L192:L200)</f>
        <v>2584</v>
      </c>
      <c r="M191" s="33">
        <v>2</v>
      </c>
      <c r="N191" s="33">
        <v>2</v>
      </c>
      <c r="O191" s="57"/>
    </row>
    <row r="192" spans="1:15" x14ac:dyDescent="0.25">
      <c r="A192" s="34" t="s">
        <v>14</v>
      </c>
      <c r="B192" s="34" t="s">
        <v>155</v>
      </c>
      <c r="C192" s="34" t="s">
        <v>194</v>
      </c>
      <c r="D192" s="35"/>
      <c r="E192" s="36">
        <v>71</v>
      </c>
      <c r="F192" s="36">
        <v>71</v>
      </c>
      <c r="G192" s="37" t="s">
        <v>6</v>
      </c>
      <c r="H192" s="38"/>
      <c r="I192" s="38"/>
      <c r="J192" s="53" t="s">
        <v>194</v>
      </c>
      <c r="K192" s="34" t="s">
        <v>195</v>
      </c>
      <c r="L192" s="60">
        <v>139</v>
      </c>
      <c r="M192" s="40"/>
      <c r="N192" s="40"/>
      <c r="O192" s="41"/>
    </row>
    <row r="193" spans="1:15" x14ac:dyDescent="0.25">
      <c r="A193" s="34" t="s">
        <v>14</v>
      </c>
      <c r="B193" s="34" t="s">
        <v>155</v>
      </c>
      <c r="C193" s="34" t="s">
        <v>194</v>
      </c>
      <c r="D193" s="34" t="s">
        <v>196</v>
      </c>
      <c r="E193" s="36">
        <v>143</v>
      </c>
      <c r="F193" s="36">
        <v>143</v>
      </c>
      <c r="G193" s="37" t="s">
        <v>6</v>
      </c>
      <c r="H193" s="38"/>
      <c r="I193" s="38"/>
      <c r="J193" s="53" t="s">
        <v>194</v>
      </c>
      <c r="K193" s="34" t="s">
        <v>196</v>
      </c>
      <c r="L193" s="60">
        <v>277</v>
      </c>
      <c r="M193" s="40"/>
      <c r="N193" s="40"/>
      <c r="O193" s="41"/>
    </row>
    <row r="194" spans="1:15" x14ac:dyDescent="0.25">
      <c r="A194" s="34" t="s">
        <v>14</v>
      </c>
      <c r="B194" s="34" t="s">
        <v>155</v>
      </c>
      <c r="C194" s="34" t="s">
        <v>194</v>
      </c>
      <c r="D194" s="34" t="s">
        <v>197</v>
      </c>
      <c r="E194" s="36">
        <v>217</v>
      </c>
      <c r="F194" s="36">
        <v>217</v>
      </c>
      <c r="G194" s="37" t="s">
        <v>6</v>
      </c>
      <c r="H194" s="38"/>
      <c r="I194" s="38"/>
      <c r="J194" s="53" t="s">
        <v>194</v>
      </c>
      <c r="K194" s="34" t="s">
        <v>197</v>
      </c>
      <c r="L194" s="60">
        <v>284</v>
      </c>
      <c r="M194" s="40"/>
      <c r="N194" s="40"/>
      <c r="O194" s="41"/>
    </row>
    <row r="195" spans="1:15" x14ac:dyDescent="0.25">
      <c r="A195" s="34" t="s">
        <v>14</v>
      </c>
      <c r="B195" s="34" t="s">
        <v>155</v>
      </c>
      <c r="C195" s="34" t="s">
        <v>194</v>
      </c>
      <c r="D195" s="34" t="s">
        <v>198</v>
      </c>
      <c r="E195" s="36">
        <v>103</v>
      </c>
      <c r="F195" s="36">
        <v>103</v>
      </c>
      <c r="G195" s="37" t="s">
        <v>6</v>
      </c>
      <c r="H195" s="38"/>
      <c r="I195" s="38"/>
      <c r="J195" s="53" t="s">
        <v>194</v>
      </c>
      <c r="K195" s="34" t="s">
        <v>198</v>
      </c>
      <c r="L195" s="60">
        <v>143</v>
      </c>
      <c r="M195" s="40"/>
      <c r="N195" s="40"/>
      <c r="O195" s="41"/>
    </row>
    <row r="196" spans="1:15" x14ac:dyDescent="0.25">
      <c r="A196" s="34" t="s">
        <v>14</v>
      </c>
      <c r="B196" s="34" t="s">
        <v>155</v>
      </c>
      <c r="C196" s="34" t="s">
        <v>194</v>
      </c>
      <c r="D196" s="34" t="s">
        <v>199</v>
      </c>
      <c r="E196" s="36">
        <v>58</v>
      </c>
      <c r="F196" s="36">
        <v>58</v>
      </c>
      <c r="G196" s="37" t="s">
        <v>6</v>
      </c>
      <c r="H196" s="38"/>
      <c r="I196" s="38"/>
      <c r="J196" s="53" t="s">
        <v>194</v>
      </c>
      <c r="K196" s="34" t="s">
        <v>199</v>
      </c>
      <c r="L196" s="60">
        <v>65</v>
      </c>
      <c r="M196" s="40"/>
      <c r="N196" s="40"/>
      <c r="O196" s="41"/>
    </row>
    <row r="197" spans="1:15" x14ac:dyDescent="0.25">
      <c r="A197" s="34" t="s">
        <v>14</v>
      </c>
      <c r="B197" s="34" t="s">
        <v>155</v>
      </c>
      <c r="C197" s="34" t="s">
        <v>194</v>
      </c>
      <c r="D197" s="34" t="s">
        <v>200</v>
      </c>
      <c r="E197" s="36">
        <v>208</v>
      </c>
      <c r="F197" s="36">
        <v>208</v>
      </c>
      <c r="G197" s="37" t="s">
        <v>6</v>
      </c>
      <c r="H197" s="38"/>
      <c r="I197" s="38"/>
      <c r="J197" s="53" t="s">
        <v>194</v>
      </c>
      <c r="K197" s="34" t="s">
        <v>200</v>
      </c>
      <c r="L197" s="60">
        <v>319</v>
      </c>
      <c r="M197" s="40"/>
      <c r="N197" s="40"/>
      <c r="O197" s="41"/>
    </row>
    <row r="198" spans="1:15" x14ac:dyDescent="0.25">
      <c r="A198" s="34" t="s">
        <v>14</v>
      </c>
      <c r="B198" s="34" t="s">
        <v>155</v>
      </c>
      <c r="C198" s="34" t="s">
        <v>194</v>
      </c>
      <c r="D198" s="34" t="s">
        <v>201</v>
      </c>
      <c r="E198" s="36">
        <v>184</v>
      </c>
      <c r="F198" s="36">
        <v>184</v>
      </c>
      <c r="G198" s="37" t="s">
        <v>6</v>
      </c>
      <c r="H198" s="38"/>
      <c r="I198" s="38"/>
      <c r="J198" s="53" t="s">
        <v>194</v>
      </c>
      <c r="K198" s="34" t="s">
        <v>201</v>
      </c>
      <c r="L198" s="60">
        <v>271</v>
      </c>
      <c r="M198" s="40"/>
      <c r="N198" s="40"/>
      <c r="O198" s="41"/>
    </row>
    <row r="199" spans="1:15" x14ac:dyDescent="0.25">
      <c r="A199" s="34" t="s">
        <v>14</v>
      </c>
      <c r="B199" s="34" t="s">
        <v>155</v>
      </c>
      <c r="C199" s="34" t="s">
        <v>194</v>
      </c>
      <c r="D199" s="34" t="s">
        <v>202</v>
      </c>
      <c r="E199" s="36">
        <v>281</v>
      </c>
      <c r="F199" s="36">
        <v>281</v>
      </c>
      <c r="G199" s="37" t="s">
        <v>6</v>
      </c>
      <c r="H199" s="38"/>
      <c r="I199" s="38"/>
      <c r="J199" s="53" t="s">
        <v>194</v>
      </c>
      <c r="K199" s="34" t="s">
        <v>202</v>
      </c>
      <c r="L199" s="60">
        <v>375</v>
      </c>
      <c r="M199" s="40"/>
      <c r="N199" s="40"/>
      <c r="O199" s="41"/>
    </row>
    <row r="200" spans="1:15" x14ac:dyDescent="0.25">
      <c r="A200" s="34" t="s">
        <v>14</v>
      </c>
      <c r="B200" s="34" t="s">
        <v>155</v>
      </c>
      <c r="C200" s="34" t="s">
        <v>194</v>
      </c>
      <c r="D200" s="34" t="s">
        <v>203</v>
      </c>
      <c r="E200" s="36">
        <v>427</v>
      </c>
      <c r="F200" s="36">
        <v>427</v>
      </c>
      <c r="G200" s="37" t="s">
        <v>6</v>
      </c>
      <c r="H200" s="38"/>
      <c r="I200" s="38"/>
      <c r="J200" s="53" t="s">
        <v>194</v>
      </c>
      <c r="K200" s="34" t="s">
        <v>203</v>
      </c>
      <c r="L200" s="60">
        <v>711</v>
      </c>
      <c r="M200" s="40"/>
      <c r="N200" s="40"/>
      <c r="O200" s="41"/>
    </row>
    <row r="201" spans="1:15" x14ac:dyDescent="0.25">
      <c r="A201" s="25" t="s">
        <v>14</v>
      </c>
      <c r="B201" s="25" t="s">
        <v>155</v>
      </c>
      <c r="C201" s="25" t="s">
        <v>204</v>
      </c>
      <c r="D201" s="25"/>
      <c r="E201" s="26">
        <f>SUM(E202:E208)</f>
        <v>883</v>
      </c>
      <c r="F201" s="26">
        <v>883</v>
      </c>
      <c r="G201" s="27" t="s">
        <v>6</v>
      </c>
      <c r="H201" s="27"/>
      <c r="I201" s="27"/>
      <c r="J201" s="32" t="s">
        <v>204</v>
      </c>
      <c r="K201" s="57"/>
      <c r="L201" s="26">
        <f>SUM(L202:L208)</f>
        <v>1511</v>
      </c>
      <c r="M201" s="33">
        <v>1</v>
      </c>
      <c r="N201" s="33">
        <v>1</v>
      </c>
      <c r="O201" s="57"/>
    </row>
    <row r="202" spans="1:15" x14ac:dyDescent="0.25">
      <c r="A202" s="34" t="s">
        <v>14</v>
      </c>
      <c r="B202" s="34" t="s">
        <v>155</v>
      </c>
      <c r="C202" s="34" t="s">
        <v>204</v>
      </c>
      <c r="D202" s="34" t="s">
        <v>204</v>
      </c>
      <c r="E202" s="36">
        <v>152</v>
      </c>
      <c r="F202" s="36">
        <v>152</v>
      </c>
      <c r="G202" s="37" t="s">
        <v>6</v>
      </c>
      <c r="H202" s="38"/>
      <c r="I202" s="38"/>
      <c r="J202" s="53" t="s">
        <v>204</v>
      </c>
      <c r="K202" s="34" t="s">
        <v>204</v>
      </c>
      <c r="L202" s="60">
        <v>305</v>
      </c>
      <c r="M202" s="40"/>
      <c r="N202" s="40"/>
      <c r="O202" s="41"/>
    </row>
    <row r="203" spans="1:15" x14ac:dyDescent="0.25">
      <c r="A203" s="34" t="s">
        <v>14</v>
      </c>
      <c r="B203" s="34" t="s">
        <v>155</v>
      </c>
      <c r="C203" s="34" t="s">
        <v>204</v>
      </c>
      <c r="D203" s="34" t="s">
        <v>205</v>
      </c>
      <c r="E203" s="36">
        <v>276</v>
      </c>
      <c r="F203" s="36">
        <v>276</v>
      </c>
      <c r="G203" s="37" t="s">
        <v>6</v>
      </c>
      <c r="H203" s="38"/>
      <c r="I203" s="38"/>
      <c r="J203" s="53" t="s">
        <v>204</v>
      </c>
      <c r="K203" s="34" t="s">
        <v>205</v>
      </c>
      <c r="L203" s="60">
        <v>485</v>
      </c>
      <c r="M203" s="40"/>
      <c r="N203" s="40"/>
      <c r="O203" s="41"/>
    </row>
    <row r="204" spans="1:15" x14ac:dyDescent="0.25">
      <c r="A204" s="34" t="s">
        <v>14</v>
      </c>
      <c r="B204" s="34" t="s">
        <v>155</v>
      </c>
      <c r="C204" s="34" t="s">
        <v>204</v>
      </c>
      <c r="D204" s="34" t="s">
        <v>206</v>
      </c>
      <c r="E204" s="36">
        <v>106</v>
      </c>
      <c r="F204" s="36">
        <v>106</v>
      </c>
      <c r="G204" s="37" t="s">
        <v>6</v>
      </c>
      <c r="H204" s="38"/>
      <c r="I204" s="38"/>
      <c r="J204" s="53" t="s">
        <v>204</v>
      </c>
      <c r="K204" s="34" t="s">
        <v>206</v>
      </c>
      <c r="L204" s="60">
        <v>127</v>
      </c>
      <c r="M204" s="40"/>
      <c r="N204" s="40"/>
      <c r="O204" s="41"/>
    </row>
    <row r="205" spans="1:15" x14ac:dyDescent="0.25">
      <c r="A205" s="34" t="s">
        <v>14</v>
      </c>
      <c r="B205" s="34" t="s">
        <v>155</v>
      </c>
      <c r="C205" s="34" t="s">
        <v>204</v>
      </c>
      <c r="D205" s="34" t="s">
        <v>207</v>
      </c>
      <c r="E205" s="36">
        <v>159</v>
      </c>
      <c r="F205" s="36">
        <v>159</v>
      </c>
      <c r="G205" s="37" t="s">
        <v>6</v>
      </c>
      <c r="H205" s="38"/>
      <c r="I205" s="38"/>
      <c r="J205" s="53" t="s">
        <v>204</v>
      </c>
      <c r="K205" s="34" t="s">
        <v>207</v>
      </c>
      <c r="L205" s="60">
        <v>236</v>
      </c>
      <c r="M205" s="40"/>
      <c r="N205" s="40"/>
      <c r="O205" s="41"/>
    </row>
    <row r="206" spans="1:15" x14ac:dyDescent="0.25">
      <c r="A206" s="34" t="s">
        <v>14</v>
      </c>
      <c r="B206" s="34" t="s">
        <v>155</v>
      </c>
      <c r="C206" s="34" t="s">
        <v>204</v>
      </c>
      <c r="D206" s="34" t="s">
        <v>208</v>
      </c>
      <c r="E206" s="36">
        <v>124</v>
      </c>
      <c r="F206" s="36">
        <v>124</v>
      </c>
      <c r="G206" s="37" t="s">
        <v>6</v>
      </c>
      <c r="H206" s="38"/>
      <c r="I206" s="38"/>
      <c r="J206" s="53" t="s">
        <v>204</v>
      </c>
      <c r="K206" s="34" t="s">
        <v>208</v>
      </c>
      <c r="L206" s="60">
        <v>215</v>
      </c>
      <c r="M206" s="40"/>
      <c r="N206" s="40"/>
      <c r="O206" s="41"/>
    </row>
    <row r="207" spans="1:15" x14ac:dyDescent="0.25">
      <c r="A207" s="34" t="s">
        <v>14</v>
      </c>
      <c r="B207" s="34" t="s">
        <v>155</v>
      </c>
      <c r="C207" s="34" t="s">
        <v>204</v>
      </c>
      <c r="D207" s="34" t="s">
        <v>209</v>
      </c>
      <c r="E207" s="36">
        <v>23</v>
      </c>
      <c r="F207" s="36">
        <v>23</v>
      </c>
      <c r="G207" s="37" t="s">
        <v>6</v>
      </c>
      <c r="H207" s="38"/>
      <c r="I207" s="38"/>
      <c r="J207" s="53" t="s">
        <v>204</v>
      </c>
      <c r="K207" s="34" t="s">
        <v>209</v>
      </c>
      <c r="L207" s="60">
        <v>32</v>
      </c>
      <c r="M207" s="40"/>
      <c r="N207" s="40"/>
      <c r="O207" s="41"/>
    </row>
    <row r="208" spans="1:15" x14ac:dyDescent="0.25">
      <c r="A208" s="34" t="s">
        <v>14</v>
      </c>
      <c r="B208" s="34" t="s">
        <v>155</v>
      </c>
      <c r="C208" s="34" t="s">
        <v>204</v>
      </c>
      <c r="D208" s="34" t="s">
        <v>210</v>
      </c>
      <c r="E208" s="36">
        <v>43</v>
      </c>
      <c r="F208" s="36">
        <v>43</v>
      </c>
      <c r="G208" s="37" t="s">
        <v>6</v>
      </c>
      <c r="H208" s="38"/>
      <c r="I208" s="38"/>
      <c r="J208" s="53" t="s">
        <v>204</v>
      </c>
      <c r="K208" s="34" t="s">
        <v>210</v>
      </c>
      <c r="L208" s="60">
        <v>111</v>
      </c>
      <c r="M208" s="40"/>
      <c r="N208" s="40"/>
      <c r="O208" s="41"/>
    </row>
    <row r="209" spans="1:15" x14ac:dyDescent="0.25">
      <c r="A209" s="25" t="s">
        <v>14</v>
      </c>
      <c r="B209" s="25" t="s">
        <v>155</v>
      </c>
      <c r="C209" s="25" t="s">
        <v>211</v>
      </c>
      <c r="D209" s="25"/>
      <c r="E209" s="26">
        <f>SUM(E210:E215)</f>
        <v>1021</v>
      </c>
      <c r="F209" s="26">
        <v>1021</v>
      </c>
      <c r="G209" s="27" t="s">
        <v>6</v>
      </c>
      <c r="H209" s="27"/>
      <c r="I209" s="27"/>
      <c r="J209" s="32" t="s">
        <v>211</v>
      </c>
      <c r="K209" s="57"/>
      <c r="L209" s="26">
        <f>SUM(L210:L215)</f>
        <v>1507</v>
      </c>
      <c r="M209" s="33">
        <v>1</v>
      </c>
      <c r="N209" s="33">
        <v>1</v>
      </c>
      <c r="O209" s="57"/>
    </row>
    <row r="210" spans="1:15" x14ac:dyDescent="0.25">
      <c r="A210" s="34" t="s">
        <v>14</v>
      </c>
      <c r="B210" s="34" t="s">
        <v>155</v>
      </c>
      <c r="C210" s="34" t="s">
        <v>211</v>
      </c>
      <c r="D210" s="34" t="s">
        <v>212</v>
      </c>
      <c r="E210" s="36">
        <v>101</v>
      </c>
      <c r="F210" s="36">
        <v>101</v>
      </c>
      <c r="G210" s="37" t="s">
        <v>6</v>
      </c>
      <c r="H210" s="38"/>
      <c r="I210" s="38"/>
      <c r="J210" s="53" t="s">
        <v>211</v>
      </c>
      <c r="K210" s="34" t="s">
        <v>212</v>
      </c>
      <c r="L210" s="60">
        <v>193</v>
      </c>
      <c r="M210" s="40"/>
      <c r="N210" s="40"/>
      <c r="O210" s="41"/>
    </row>
    <row r="211" spans="1:15" x14ac:dyDescent="0.25">
      <c r="A211" s="34" t="s">
        <v>14</v>
      </c>
      <c r="B211" s="34" t="s">
        <v>155</v>
      </c>
      <c r="C211" s="34" t="s">
        <v>211</v>
      </c>
      <c r="D211" s="34" t="s">
        <v>213</v>
      </c>
      <c r="E211" s="36">
        <v>263</v>
      </c>
      <c r="F211" s="36">
        <v>263</v>
      </c>
      <c r="G211" s="37" t="s">
        <v>6</v>
      </c>
      <c r="H211" s="38"/>
      <c r="I211" s="38"/>
      <c r="J211" s="53" t="s">
        <v>211</v>
      </c>
      <c r="K211" s="34" t="s">
        <v>213</v>
      </c>
      <c r="L211" s="60">
        <v>371</v>
      </c>
      <c r="M211" s="40"/>
      <c r="N211" s="40"/>
      <c r="O211" s="41"/>
    </row>
    <row r="212" spans="1:15" x14ac:dyDescent="0.25">
      <c r="A212" s="34" t="s">
        <v>14</v>
      </c>
      <c r="B212" s="34" t="s">
        <v>155</v>
      </c>
      <c r="C212" s="34" t="s">
        <v>211</v>
      </c>
      <c r="D212" s="34" t="s">
        <v>214</v>
      </c>
      <c r="E212" s="36">
        <v>217</v>
      </c>
      <c r="F212" s="36">
        <v>217</v>
      </c>
      <c r="G212" s="37" t="s">
        <v>6</v>
      </c>
      <c r="H212" s="38"/>
      <c r="I212" s="38"/>
      <c r="J212" s="53" t="s">
        <v>211</v>
      </c>
      <c r="K212" s="34" t="s">
        <v>214</v>
      </c>
      <c r="L212" s="60">
        <v>330</v>
      </c>
      <c r="M212" s="40"/>
      <c r="N212" s="40"/>
      <c r="O212" s="41"/>
    </row>
    <row r="213" spans="1:15" x14ac:dyDescent="0.25">
      <c r="A213" s="34" t="s">
        <v>14</v>
      </c>
      <c r="B213" s="34" t="s">
        <v>155</v>
      </c>
      <c r="C213" s="34" t="s">
        <v>211</v>
      </c>
      <c r="D213" s="34" t="s">
        <v>215</v>
      </c>
      <c r="E213" s="36">
        <v>178</v>
      </c>
      <c r="F213" s="36">
        <v>178</v>
      </c>
      <c r="G213" s="37" t="s">
        <v>6</v>
      </c>
      <c r="H213" s="38"/>
      <c r="I213" s="38"/>
      <c r="J213" s="53" t="s">
        <v>211</v>
      </c>
      <c r="K213" s="34" t="s">
        <v>215</v>
      </c>
      <c r="L213" s="60">
        <v>246</v>
      </c>
      <c r="M213" s="40"/>
      <c r="N213" s="40"/>
      <c r="O213" s="41"/>
    </row>
    <row r="214" spans="1:15" x14ac:dyDescent="0.25">
      <c r="A214" s="34" t="s">
        <v>14</v>
      </c>
      <c r="B214" s="34" t="s">
        <v>155</v>
      </c>
      <c r="C214" s="34" t="s">
        <v>211</v>
      </c>
      <c r="D214" s="35"/>
      <c r="E214" s="36">
        <v>0</v>
      </c>
      <c r="F214" s="36">
        <v>0</v>
      </c>
      <c r="G214" s="37" t="s">
        <v>6</v>
      </c>
      <c r="H214" s="38"/>
      <c r="I214" s="38"/>
      <c r="J214" s="53" t="s">
        <v>211</v>
      </c>
      <c r="K214" s="34" t="s">
        <v>216</v>
      </c>
      <c r="L214" s="60">
        <v>5</v>
      </c>
      <c r="M214" s="40"/>
      <c r="N214" s="40"/>
      <c r="O214" s="41"/>
    </row>
    <row r="215" spans="1:15" x14ac:dyDescent="0.25">
      <c r="A215" s="34" t="s">
        <v>14</v>
      </c>
      <c r="B215" s="34" t="s">
        <v>155</v>
      </c>
      <c r="C215" s="34" t="s">
        <v>211</v>
      </c>
      <c r="D215" s="34" t="s">
        <v>217</v>
      </c>
      <c r="E215" s="36">
        <v>262</v>
      </c>
      <c r="F215" s="36">
        <v>262</v>
      </c>
      <c r="G215" s="37" t="s">
        <v>6</v>
      </c>
      <c r="H215" s="38"/>
      <c r="I215" s="38"/>
      <c r="J215" s="53" t="s">
        <v>211</v>
      </c>
      <c r="K215" s="34" t="s">
        <v>217</v>
      </c>
      <c r="L215" s="60">
        <v>362</v>
      </c>
      <c r="M215" s="40"/>
      <c r="N215" s="40"/>
      <c r="O215" s="41"/>
    </row>
    <row r="216" spans="1:15" x14ac:dyDescent="0.25">
      <c r="A216" s="25" t="s">
        <v>14</v>
      </c>
      <c r="B216" s="25" t="s">
        <v>155</v>
      </c>
      <c r="C216" s="25" t="s">
        <v>218</v>
      </c>
      <c r="D216" s="25"/>
      <c r="E216" s="26">
        <f>SUM(E217:E227)</f>
        <v>3208</v>
      </c>
      <c r="F216" s="26">
        <v>3208</v>
      </c>
      <c r="G216" s="27" t="s">
        <v>6</v>
      </c>
      <c r="H216" s="27"/>
      <c r="I216" s="27"/>
      <c r="J216" s="32" t="s">
        <v>218</v>
      </c>
      <c r="K216" s="57"/>
      <c r="L216" s="26">
        <f>SUM(L217:L227)</f>
        <v>3684</v>
      </c>
      <c r="M216" s="33">
        <v>2</v>
      </c>
      <c r="N216" s="33">
        <v>2</v>
      </c>
      <c r="O216" s="57"/>
    </row>
    <row r="217" spans="1:15" ht="34.5" x14ac:dyDescent="0.25">
      <c r="A217" s="34" t="s">
        <v>14</v>
      </c>
      <c r="B217" s="34" t="s">
        <v>155</v>
      </c>
      <c r="C217" s="34" t="s">
        <v>218</v>
      </c>
      <c r="D217" s="34" t="s">
        <v>218</v>
      </c>
      <c r="E217" s="36">
        <v>328</v>
      </c>
      <c r="F217" s="36">
        <v>328</v>
      </c>
      <c r="G217" s="37" t="s">
        <v>6</v>
      </c>
      <c r="H217" s="38"/>
      <c r="I217" s="38"/>
      <c r="J217" s="53" t="s">
        <v>218</v>
      </c>
      <c r="K217" s="34" t="s">
        <v>218</v>
      </c>
      <c r="L217" s="60">
        <v>359</v>
      </c>
      <c r="M217" s="40"/>
      <c r="N217" s="40"/>
      <c r="O217" s="76" t="s">
        <v>219</v>
      </c>
    </row>
    <row r="218" spans="1:15" x14ac:dyDescent="0.25">
      <c r="A218" s="34" t="s">
        <v>14</v>
      </c>
      <c r="B218" s="34" t="s">
        <v>155</v>
      </c>
      <c r="C218" s="34" t="s">
        <v>218</v>
      </c>
      <c r="D218" s="35"/>
      <c r="E218" s="36">
        <v>104</v>
      </c>
      <c r="F218" s="36">
        <v>104</v>
      </c>
      <c r="G218" s="37" t="s">
        <v>6</v>
      </c>
      <c r="H218" s="38"/>
      <c r="I218" s="38"/>
      <c r="J218" s="53" t="s">
        <v>218</v>
      </c>
      <c r="K218" s="34" t="s">
        <v>138</v>
      </c>
      <c r="L218" s="60">
        <v>142</v>
      </c>
      <c r="M218" s="40"/>
      <c r="N218" s="40"/>
      <c r="O218" s="41"/>
    </row>
    <row r="219" spans="1:15" x14ac:dyDescent="0.25">
      <c r="A219" s="34" t="s">
        <v>14</v>
      </c>
      <c r="B219" s="34" t="s">
        <v>155</v>
      </c>
      <c r="C219" s="34" t="s">
        <v>218</v>
      </c>
      <c r="D219" s="34" t="s">
        <v>220</v>
      </c>
      <c r="E219" s="36">
        <v>122</v>
      </c>
      <c r="F219" s="36">
        <v>122</v>
      </c>
      <c r="G219" s="37" t="s">
        <v>6</v>
      </c>
      <c r="H219" s="38"/>
      <c r="I219" s="38"/>
      <c r="J219" s="53" t="s">
        <v>218</v>
      </c>
      <c r="K219" s="34" t="s">
        <v>220</v>
      </c>
      <c r="L219" s="60">
        <v>131</v>
      </c>
      <c r="M219" s="40"/>
      <c r="N219" s="40"/>
      <c r="O219" s="41"/>
    </row>
    <row r="220" spans="1:15" x14ac:dyDescent="0.25">
      <c r="A220" s="34" t="s">
        <v>14</v>
      </c>
      <c r="B220" s="34" t="s">
        <v>155</v>
      </c>
      <c r="C220" s="34" t="s">
        <v>218</v>
      </c>
      <c r="D220" s="34" t="s">
        <v>221</v>
      </c>
      <c r="E220" s="36">
        <v>179</v>
      </c>
      <c r="F220" s="36">
        <v>179</v>
      </c>
      <c r="G220" s="37" t="s">
        <v>6</v>
      </c>
      <c r="H220" s="38"/>
      <c r="I220" s="38"/>
      <c r="J220" s="53" t="s">
        <v>218</v>
      </c>
      <c r="K220" s="34" t="s">
        <v>221</v>
      </c>
      <c r="L220" s="60">
        <v>224</v>
      </c>
      <c r="M220" s="40"/>
      <c r="N220" s="40"/>
      <c r="O220" s="41"/>
    </row>
    <row r="221" spans="1:15" x14ac:dyDescent="0.25">
      <c r="A221" s="34" t="s">
        <v>14</v>
      </c>
      <c r="B221" s="34" t="s">
        <v>155</v>
      </c>
      <c r="C221" s="34" t="s">
        <v>218</v>
      </c>
      <c r="D221" s="34" t="s">
        <v>222</v>
      </c>
      <c r="E221" s="36">
        <v>333</v>
      </c>
      <c r="F221" s="36">
        <v>333</v>
      </c>
      <c r="G221" s="37" t="s">
        <v>6</v>
      </c>
      <c r="H221" s="38"/>
      <c r="I221" s="38"/>
      <c r="J221" s="53" t="s">
        <v>218</v>
      </c>
      <c r="K221" s="34" t="s">
        <v>222</v>
      </c>
      <c r="L221" s="60">
        <v>506</v>
      </c>
      <c r="M221" s="40"/>
      <c r="N221" s="40"/>
      <c r="O221" s="41"/>
    </row>
    <row r="222" spans="1:15" x14ac:dyDescent="0.25">
      <c r="A222" s="34" t="s">
        <v>14</v>
      </c>
      <c r="B222" s="34" t="s">
        <v>155</v>
      </c>
      <c r="C222" s="34" t="s">
        <v>218</v>
      </c>
      <c r="D222" s="34" t="s">
        <v>223</v>
      </c>
      <c r="E222" s="36">
        <v>354</v>
      </c>
      <c r="F222" s="36">
        <v>354</v>
      </c>
      <c r="G222" s="37" t="s">
        <v>6</v>
      </c>
      <c r="H222" s="38"/>
      <c r="I222" s="38"/>
      <c r="J222" s="53" t="s">
        <v>218</v>
      </c>
      <c r="K222" s="34" t="s">
        <v>223</v>
      </c>
      <c r="L222" s="60">
        <v>578</v>
      </c>
      <c r="M222" s="40"/>
      <c r="N222" s="40"/>
      <c r="O222" s="41"/>
    </row>
    <row r="223" spans="1:15" x14ac:dyDescent="0.25">
      <c r="A223" s="34" t="s">
        <v>14</v>
      </c>
      <c r="B223" s="34" t="s">
        <v>155</v>
      </c>
      <c r="C223" s="34" t="s">
        <v>218</v>
      </c>
      <c r="D223" s="34" t="s">
        <v>224</v>
      </c>
      <c r="E223" s="36">
        <v>630</v>
      </c>
      <c r="F223" s="36">
        <v>630</v>
      </c>
      <c r="G223" s="37" t="s">
        <v>6</v>
      </c>
      <c r="H223" s="59" t="s">
        <v>87</v>
      </c>
      <c r="I223" s="59"/>
      <c r="J223" s="53" t="s">
        <v>218</v>
      </c>
      <c r="K223" s="34" t="s">
        <v>224</v>
      </c>
      <c r="L223" s="60">
        <v>255</v>
      </c>
      <c r="M223" s="75"/>
      <c r="N223" s="75"/>
      <c r="O223" s="41"/>
    </row>
    <row r="224" spans="1:15" x14ac:dyDescent="0.25">
      <c r="A224" s="34" t="s">
        <v>14</v>
      </c>
      <c r="B224" s="34" t="s">
        <v>155</v>
      </c>
      <c r="C224" s="34" t="s">
        <v>218</v>
      </c>
      <c r="D224" s="34" t="s">
        <v>225</v>
      </c>
      <c r="E224" s="36">
        <v>421</v>
      </c>
      <c r="F224" s="36">
        <v>421</v>
      </c>
      <c r="G224" s="37" t="s">
        <v>6</v>
      </c>
      <c r="H224" s="38"/>
      <c r="I224" s="38"/>
      <c r="J224" s="53" t="s">
        <v>218</v>
      </c>
      <c r="K224" s="34" t="s">
        <v>225</v>
      </c>
      <c r="L224" s="60">
        <v>526</v>
      </c>
      <c r="M224" s="40"/>
      <c r="N224" s="40"/>
      <c r="O224" s="41"/>
    </row>
    <row r="225" spans="1:15" x14ac:dyDescent="0.25">
      <c r="A225" s="34" t="s">
        <v>14</v>
      </c>
      <c r="B225" s="34" t="s">
        <v>155</v>
      </c>
      <c r="C225" s="34" t="s">
        <v>218</v>
      </c>
      <c r="D225" s="35"/>
      <c r="E225" s="36">
        <v>224</v>
      </c>
      <c r="F225" s="36">
        <v>224</v>
      </c>
      <c r="G225" s="37" t="s">
        <v>6</v>
      </c>
      <c r="H225" s="38"/>
      <c r="I225" s="38"/>
      <c r="J225" s="53" t="s">
        <v>218</v>
      </c>
      <c r="K225" s="34" t="s">
        <v>226</v>
      </c>
      <c r="L225" s="60">
        <v>195</v>
      </c>
      <c r="M225" s="40"/>
      <c r="N225" s="40"/>
      <c r="O225" s="41"/>
    </row>
    <row r="226" spans="1:15" x14ac:dyDescent="0.25">
      <c r="A226" s="34" t="s">
        <v>14</v>
      </c>
      <c r="B226" s="34" t="s">
        <v>155</v>
      </c>
      <c r="C226" s="34" t="s">
        <v>218</v>
      </c>
      <c r="D226" s="34" t="s">
        <v>33</v>
      </c>
      <c r="E226" s="36">
        <v>270</v>
      </c>
      <c r="F226" s="36">
        <v>270</v>
      </c>
      <c r="G226" s="37" t="s">
        <v>6</v>
      </c>
      <c r="H226" s="38"/>
      <c r="I226" s="38"/>
      <c r="J226" s="53" t="s">
        <v>218</v>
      </c>
      <c r="K226" s="34" t="s">
        <v>33</v>
      </c>
      <c r="L226" s="60">
        <v>426</v>
      </c>
      <c r="M226" s="40"/>
      <c r="N226" s="40"/>
      <c r="O226" s="41"/>
    </row>
    <row r="227" spans="1:15" x14ac:dyDescent="0.25">
      <c r="A227" s="34" t="s">
        <v>14</v>
      </c>
      <c r="B227" s="34" t="s">
        <v>155</v>
      </c>
      <c r="C227" s="34" t="s">
        <v>218</v>
      </c>
      <c r="D227" s="34" t="s">
        <v>227</v>
      </c>
      <c r="E227" s="36">
        <v>243</v>
      </c>
      <c r="F227" s="36">
        <v>243</v>
      </c>
      <c r="G227" s="37" t="s">
        <v>6</v>
      </c>
      <c r="H227" s="38"/>
      <c r="I227" s="38"/>
      <c r="J227" s="53" t="s">
        <v>218</v>
      </c>
      <c r="K227" s="34" t="s">
        <v>227</v>
      </c>
      <c r="L227" s="60">
        <v>342</v>
      </c>
      <c r="M227" s="40"/>
      <c r="N227" s="40"/>
      <c r="O227" s="41"/>
    </row>
    <row r="228" spans="1:15" x14ac:dyDescent="0.25">
      <c r="A228" s="19" t="s">
        <v>14</v>
      </c>
      <c r="B228" s="19" t="s">
        <v>228</v>
      </c>
      <c r="C228" s="19"/>
      <c r="D228" s="19"/>
      <c r="E228" s="20">
        <f>E229+E237+E243+E247+E257+E263+E273+E276+E284+E295+E299+E301</f>
        <v>51189</v>
      </c>
      <c r="F228" s="20">
        <v>51189</v>
      </c>
      <c r="G228" s="21"/>
      <c r="H228" s="21"/>
      <c r="I228" s="21"/>
      <c r="J228" s="19"/>
      <c r="K228" s="19"/>
      <c r="L228" s="22"/>
      <c r="M228" s="22">
        <f>SUM(M229:M309)</f>
        <v>31</v>
      </c>
      <c r="N228" s="22">
        <f>SUM(N229:N309)</f>
        <v>31</v>
      </c>
      <c r="O228" s="19"/>
    </row>
    <row r="229" spans="1:15" x14ac:dyDescent="0.25">
      <c r="A229" s="25" t="s">
        <v>14</v>
      </c>
      <c r="B229" s="25" t="s">
        <v>228</v>
      </c>
      <c r="C229" s="25" t="s">
        <v>229</v>
      </c>
      <c r="D229" s="25"/>
      <c r="E229" s="26">
        <f>SUM(E230:E236)</f>
        <v>1494</v>
      </c>
      <c r="F229" s="26">
        <v>1494</v>
      </c>
      <c r="G229" s="27"/>
      <c r="H229" s="27"/>
      <c r="I229" s="27"/>
      <c r="J229" s="32" t="s">
        <v>229</v>
      </c>
      <c r="K229" s="57"/>
      <c r="L229" s="26">
        <f>SUM(L230:L236)</f>
        <v>1616</v>
      </c>
      <c r="M229" s="33">
        <v>1</v>
      </c>
      <c r="N229" s="33">
        <v>1</v>
      </c>
      <c r="O229" s="57"/>
    </row>
    <row r="230" spans="1:15" x14ac:dyDescent="0.25">
      <c r="A230" s="34" t="s">
        <v>14</v>
      </c>
      <c r="B230" s="34" t="s">
        <v>228</v>
      </c>
      <c r="C230" s="34" t="s">
        <v>229</v>
      </c>
      <c r="D230" s="34" t="s">
        <v>229</v>
      </c>
      <c r="E230" s="36">
        <v>274</v>
      </c>
      <c r="F230" s="36">
        <v>274</v>
      </c>
      <c r="G230" s="37"/>
      <c r="H230" s="38"/>
      <c r="I230" s="38"/>
      <c r="J230" s="77" t="s">
        <v>229</v>
      </c>
      <c r="K230" s="34" t="s">
        <v>229</v>
      </c>
      <c r="L230" s="60">
        <v>228</v>
      </c>
      <c r="M230" s="40"/>
      <c r="N230" s="40"/>
      <c r="O230" s="41"/>
    </row>
    <row r="231" spans="1:15" x14ac:dyDescent="0.25">
      <c r="A231" s="34" t="s">
        <v>14</v>
      </c>
      <c r="B231" s="34" t="s">
        <v>228</v>
      </c>
      <c r="C231" s="34" t="s">
        <v>229</v>
      </c>
      <c r="D231" s="34" t="s">
        <v>230</v>
      </c>
      <c r="E231" s="36">
        <v>204</v>
      </c>
      <c r="F231" s="36">
        <v>204</v>
      </c>
      <c r="G231" s="37"/>
      <c r="H231" s="38"/>
      <c r="I231" s="38"/>
      <c r="J231" s="77" t="s">
        <v>229</v>
      </c>
      <c r="K231" s="34" t="s">
        <v>230</v>
      </c>
      <c r="L231" s="60">
        <v>220</v>
      </c>
      <c r="M231" s="40"/>
      <c r="N231" s="40"/>
      <c r="O231" s="41"/>
    </row>
    <row r="232" spans="1:15" x14ac:dyDescent="0.25">
      <c r="A232" s="34" t="s">
        <v>14</v>
      </c>
      <c r="B232" s="34" t="s">
        <v>228</v>
      </c>
      <c r="C232" s="34" t="s">
        <v>229</v>
      </c>
      <c r="D232" s="34" t="s">
        <v>231</v>
      </c>
      <c r="E232" s="36">
        <v>373</v>
      </c>
      <c r="F232" s="36">
        <v>373</v>
      </c>
      <c r="G232" s="37"/>
      <c r="H232" s="38"/>
      <c r="I232" s="38"/>
      <c r="J232" s="77" t="s">
        <v>229</v>
      </c>
      <c r="K232" s="34" t="s">
        <v>231</v>
      </c>
      <c r="L232" s="60">
        <v>425</v>
      </c>
      <c r="M232" s="40"/>
      <c r="N232" s="40"/>
      <c r="O232" s="41"/>
    </row>
    <row r="233" spans="1:15" x14ac:dyDescent="0.25">
      <c r="A233" s="34" t="s">
        <v>14</v>
      </c>
      <c r="B233" s="34" t="s">
        <v>228</v>
      </c>
      <c r="C233" s="34" t="s">
        <v>229</v>
      </c>
      <c r="D233" s="34" t="s">
        <v>232</v>
      </c>
      <c r="E233" s="36">
        <v>251</v>
      </c>
      <c r="F233" s="36">
        <v>251</v>
      </c>
      <c r="G233" s="37"/>
      <c r="H233" s="38"/>
      <c r="I233" s="38"/>
      <c r="J233" s="77" t="s">
        <v>229</v>
      </c>
      <c r="K233" s="34" t="s">
        <v>232</v>
      </c>
      <c r="L233" s="60">
        <v>335</v>
      </c>
      <c r="M233" s="40"/>
      <c r="N233" s="40"/>
      <c r="O233" s="41"/>
    </row>
    <row r="234" spans="1:15" x14ac:dyDescent="0.25">
      <c r="A234" s="34" t="s">
        <v>14</v>
      </c>
      <c r="B234" s="34" t="s">
        <v>228</v>
      </c>
      <c r="C234" s="34" t="s">
        <v>229</v>
      </c>
      <c r="D234" s="34" t="s">
        <v>233</v>
      </c>
      <c r="E234" s="36">
        <v>175</v>
      </c>
      <c r="F234" s="36">
        <v>175</v>
      </c>
      <c r="G234" s="37"/>
      <c r="H234" s="38"/>
      <c r="I234" s="38"/>
      <c r="J234" s="77" t="s">
        <v>229</v>
      </c>
      <c r="K234" s="34" t="s">
        <v>233</v>
      </c>
      <c r="L234" s="60">
        <v>170</v>
      </c>
      <c r="M234" s="40"/>
      <c r="N234" s="40"/>
      <c r="O234" s="41"/>
    </row>
    <row r="235" spans="1:15" x14ac:dyDescent="0.25">
      <c r="A235" s="34" t="s">
        <v>14</v>
      </c>
      <c r="B235" s="34" t="s">
        <v>228</v>
      </c>
      <c r="C235" s="34" t="s">
        <v>229</v>
      </c>
      <c r="D235" s="34" t="s">
        <v>234</v>
      </c>
      <c r="E235" s="36">
        <v>57</v>
      </c>
      <c r="F235" s="36">
        <v>57</v>
      </c>
      <c r="G235" s="37"/>
      <c r="H235" s="38"/>
      <c r="I235" s="38"/>
      <c r="J235" s="77" t="s">
        <v>229</v>
      </c>
      <c r="K235" s="34" t="s">
        <v>234</v>
      </c>
      <c r="L235" s="60">
        <v>63</v>
      </c>
      <c r="M235" s="40"/>
      <c r="N235" s="40"/>
      <c r="O235" s="41"/>
    </row>
    <row r="236" spans="1:15" x14ac:dyDescent="0.25">
      <c r="A236" s="34" t="s">
        <v>14</v>
      </c>
      <c r="B236" s="34" t="s">
        <v>228</v>
      </c>
      <c r="C236" s="34" t="s">
        <v>229</v>
      </c>
      <c r="D236" s="34" t="s">
        <v>235</v>
      </c>
      <c r="E236" s="36">
        <v>160</v>
      </c>
      <c r="F236" s="36">
        <v>160</v>
      </c>
      <c r="G236" s="37"/>
      <c r="H236" s="38"/>
      <c r="I236" s="38"/>
      <c r="J236" s="77" t="s">
        <v>229</v>
      </c>
      <c r="K236" s="34" t="s">
        <v>235</v>
      </c>
      <c r="L236" s="60">
        <v>175</v>
      </c>
      <c r="M236" s="40"/>
      <c r="N236" s="40"/>
      <c r="O236" s="41"/>
    </row>
    <row r="237" spans="1:15" x14ac:dyDescent="0.25">
      <c r="A237" s="25" t="s">
        <v>14</v>
      </c>
      <c r="B237" s="25" t="s">
        <v>228</v>
      </c>
      <c r="C237" s="25" t="s">
        <v>236</v>
      </c>
      <c r="D237" s="25"/>
      <c r="E237" s="26">
        <f>SUM(E238:E242)</f>
        <v>5200</v>
      </c>
      <c r="F237" s="26">
        <v>8898</v>
      </c>
      <c r="G237" s="27"/>
      <c r="H237" s="27"/>
      <c r="I237" s="27"/>
      <c r="J237" s="32" t="s">
        <v>236</v>
      </c>
      <c r="K237" s="57"/>
      <c r="L237" s="64">
        <f>SUM(L238:L242)</f>
        <v>4828</v>
      </c>
      <c r="M237" s="33">
        <v>2</v>
      </c>
      <c r="N237" s="33">
        <v>2</v>
      </c>
      <c r="O237" s="57"/>
    </row>
    <row r="238" spans="1:15" x14ac:dyDescent="0.25">
      <c r="A238" s="34" t="s">
        <v>14</v>
      </c>
      <c r="B238" s="34" t="s">
        <v>228</v>
      </c>
      <c r="C238" s="34" t="s">
        <v>236</v>
      </c>
      <c r="D238" s="34" t="s">
        <v>237</v>
      </c>
      <c r="E238" s="36">
        <v>2009</v>
      </c>
      <c r="F238" s="36">
        <v>2009</v>
      </c>
      <c r="G238" s="37"/>
      <c r="H238" s="38"/>
      <c r="I238" s="38"/>
      <c r="J238" s="77" t="s">
        <v>236</v>
      </c>
      <c r="K238" s="34" t="s">
        <v>237</v>
      </c>
      <c r="L238" s="60">
        <v>2310</v>
      </c>
      <c r="M238" s="40"/>
      <c r="N238" s="40"/>
      <c r="O238" s="41"/>
    </row>
    <row r="239" spans="1:15" x14ac:dyDescent="0.25">
      <c r="A239" s="34" t="s">
        <v>14</v>
      </c>
      <c r="B239" s="34" t="s">
        <v>228</v>
      </c>
      <c r="C239" s="34" t="s">
        <v>236</v>
      </c>
      <c r="D239" s="34" t="s">
        <v>118</v>
      </c>
      <c r="E239" s="36">
        <v>1160</v>
      </c>
      <c r="F239" s="36">
        <v>1160</v>
      </c>
      <c r="G239" s="37"/>
      <c r="H239" s="38"/>
      <c r="I239" s="38"/>
      <c r="J239" s="77" t="s">
        <v>236</v>
      </c>
      <c r="K239" s="24"/>
      <c r="L239" s="24"/>
      <c r="M239" s="43"/>
      <c r="N239" s="43"/>
      <c r="O239" s="41"/>
    </row>
    <row r="240" spans="1:15" x14ac:dyDescent="0.25">
      <c r="A240" s="34" t="s">
        <v>14</v>
      </c>
      <c r="B240" s="34" t="s">
        <v>228</v>
      </c>
      <c r="C240" s="34" t="s">
        <v>236</v>
      </c>
      <c r="D240" s="34" t="s">
        <v>238</v>
      </c>
      <c r="E240" s="36">
        <v>1474</v>
      </c>
      <c r="F240" s="36">
        <v>1474</v>
      </c>
      <c r="G240" s="37"/>
      <c r="H240" s="38"/>
      <c r="I240" s="38"/>
      <c r="J240" s="77" t="s">
        <v>236</v>
      </c>
      <c r="K240" s="34" t="s">
        <v>238</v>
      </c>
      <c r="L240" s="60">
        <v>1809</v>
      </c>
      <c r="M240" s="40"/>
      <c r="N240" s="40"/>
      <c r="O240" s="41"/>
    </row>
    <row r="241" spans="1:15" x14ac:dyDescent="0.25">
      <c r="A241" s="34" t="s">
        <v>14</v>
      </c>
      <c r="B241" s="34" t="s">
        <v>228</v>
      </c>
      <c r="C241" s="34" t="s">
        <v>236</v>
      </c>
      <c r="D241" s="34" t="s">
        <v>239</v>
      </c>
      <c r="E241" s="36">
        <v>557</v>
      </c>
      <c r="F241" s="36">
        <v>557</v>
      </c>
      <c r="G241" s="37"/>
      <c r="H241" s="38"/>
      <c r="I241" s="38"/>
      <c r="J241" s="77" t="s">
        <v>236</v>
      </c>
      <c r="K241" s="34" t="s">
        <v>240</v>
      </c>
      <c r="L241" s="60">
        <v>709</v>
      </c>
      <c r="M241" s="43"/>
      <c r="N241" s="43"/>
      <c r="O241" s="41"/>
    </row>
    <row r="242" spans="1:15" x14ac:dyDescent="0.25">
      <c r="A242" s="34" t="s">
        <v>14</v>
      </c>
      <c r="B242" s="34" t="s">
        <v>228</v>
      </c>
      <c r="C242" s="34" t="s">
        <v>236</v>
      </c>
      <c r="D242" s="35"/>
      <c r="E242" s="52"/>
      <c r="F242" s="69"/>
      <c r="G242" s="45"/>
      <c r="H242" s="65"/>
      <c r="I242" s="65"/>
      <c r="J242" s="77" t="s">
        <v>236</v>
      </c>
      <c r="K242" s="35" t="s">
        <v>241</v>
      </c>
      <c r="L242" s="74"/>
      <c r="M242" s="43"/>
      <c r="N242" s="43"/>
      <c r="O242" s="41"/>
    </row>
    <row r="243" spans="1:15" s="73" customFormat="1" ht="25.5" x14ac:dyDescent="0.25">
      <c r="A243" s="34" t="s">
        <v>14</v>
      </c>
      <c r="B243" s="32" t="s">
        <v>228</v>
      </c>
      <c r="C243" s="32" t="s">
        <v>242</v>
      </c>
      <c r="D243" s="32"/>
      <c r="E243" s="78">
        <f>SUM(E244:E246)</f>
        <v>6813</v>
      </c>
      <c r="F243" s="32"/>
      <c r="G243" s="32"/>
      <c r="H243" s="32"/>
      <c r="I243" s="32"/>
      <c r="J243" s="32" t="s">
        <v>242</v>
      </c>
      <c r="K243" s="57"/>
      <c r="L243" s="64">
        <f>SUM(L244:L246)</f>
        <v>8113</v>
      </c>
      <c r="M243" s="33">
        <v>3</v>
      </c>
      <c r="N243" s="33">
        <v>3</v>
      </c>
      <c r="O243" s="32"/>
    </row>
    <row r="244" spans="1:15" x14ac:dyDescent="0.25">
      <c r="A244" s="34" t="s">
        <v>14</v>
      </c>
      <c r="B244" s="34" t="s">
        <v>228</v>
      </c>
      <c r="C244" s="34" t="s">
        <v>236</v>
      </c>
      <c r="D244" s="34" t="s">
        <v>236</v>
      </c>
      <c r="E244" s="36">
        <v>1966</v>
      </c>
      <c r="F244" s="36">
        <v>1966</v>
      </c>
      <c r="G244" s="37"/>
      <c r="H244" s="38"/>
      <c r="I244" s="38"/>
      <c r="J244" s="77" t="s">
        <v>236</v>
      </c>
      <c r="K244" s="62" t="s">
        <v>243</v>
      </c>
      <c r="L244" s="60">
        <v>2455</v>
      </c>
      <c r="M244" s="40"/>
      <c r="N244" s="40"/>
      <c r="O244" s="41"/>
    </row>
    <row r="245" spans="1:15" x14ac:dyDescent="0.25">
      <c r="A245" s="34" t="s">
        <v>14</v>
      </c>
      <c r="B245" s="34" t="s">
        <v>228</v>
      </c>
      <c r="C245" s="34" t="s">
        <v>236</v>
      </c>
      <c r="D245" s="34" t="s">
        <v>244</v>
      </c>
      <c r="E245" s="36">
        <v>1732</v>
      </c>
      <c r="F245" s="36">
        <v>1732</v>
      </c>
      <c r="G245" s="37"/>
      <c r="H245" s="38"/>
      <c r="I245" s="38"/>
      <c r="J245" s="77" t="s">
        <v>236</v>
      </c>
      <c r="K245" s="39" t="s">
        <v>244</v>
      </c>
      <c r="L245" s="60">
        <v>3208</v>
      </c>
      <c r="M245" s="40"/>
      <c r="N245" s="40"/>
      <c r="O245" s="41"/>
    </row>
    <row r="246" spans="1:15" s="73" customFormat="1" x14ac:dyDescent="0.25">
      <c r="A246" s="34" t="s">
        <v>14</v>
      </c>
      <c r="B246" s="34" t="s">
        <v>228</v>
      </c>
      <c r="C246" s="34" t="s">
        <v>245</v>
      </c>
      <c r="D246" s="35" t="s">
        <v>246</v>
      </c>
      <c r="E246" s="52">
        <v>3115</v>
      </c>
      <c r="F246" s="52">
        <v>3115</v>
      </c>
      <c r="G246" s="45"/>
      <c r="H246" s="65"/>
      <c r="I246" s="65"/>
      <c r="J246" s="53" t="s">
        <v>245</v>
      </c>
      <c r="K246" s="62" t="s">
        <v>246</v>
      </c>
      <c r="L246" s="60">
        <v>2450</v>
      </c>
      <c r="M246" s="40"/>
      <c r="N246" s="40"/>
      <c r="O246" s="67"/>
    </row>
    <row r="247" spans="1:15" x14ac:dyDescent="0.25">
      <c r="A247" s="25" t="s">
        <v>14</v>
      </c>
      <c r="B247" s="25" t="s">
        <v>228</v>
      </c>
      <c r="C247" s="25" t="s">
        <v>245</v>
      </c>
      <c r="D247" s="25"/>
      <c r="E247" s="64">
        <f>SUM(E248:E256)</f>
        <v>5958</v>
      </c>
      <c r="F247" s="26">
        <v>9073</v>
      </c>
      <c r="G247" s="27"/>
      <c r="H247" s="27"/>
      <c r="I247" s="27"/>
      <c r="J247" s="32" t="s">
        <v>245</v>
      </c>
      <c r="K247" s="57"/>
      <c r="L247" s="64">
        <f>SUM(L248:L256)</f>
        <v>10211</v>
      </c>
      <c r="M247" s="33">
        <v>5</v>
      </c>
      <c r="N247" s="33">
        <v>5</v>
      </c>
      <c r="O247" s="57"/>
    </row>
    <row r="248" spans="1:15" x14ac:dyDescent="0.25">
      <c r="A248" s="34" t="s">
        <v>14</v>
      </c>
      <c r="B248" s="34" t="s">
        <v>228</v>
      </c>
      <c r="C248" s="34" t="s">
        <v>245</v>
      </c>
      <c r="D248" s="34" t="s">
        <v>245</v>
      </c>
      <c r="E248" s="36">
        <v>805</v>
      </c>
      <c r="F248" s="36">
        <v>805</v>
      </c>
      <c r="G248" s="37"/>
      <c r="H248" s="38"/>
      <c r="I248" s="38"/>
      <c r="J248" s="35" t="s">
        <v>245</v>
      </c>
      <c r="K248" s="34" t="s">
        <v>245</v>
      </c>
      <c r="L248" s="60">
        <v>1262</v>
      </c>
      <c r="M248" s="40"/>
      <c r="N248" s="40"/>
      <c r="O248" s="41"/>
    </row>
    <row r="249" spans="1:15" x14ac:dyDescent="0.25">
      <c r="A249" s="34" t="s">
        <v>14</v>
      </c>
      <c r="B249" s="34" t="s">
        <v>228</v>
      </c>
      <c r="C249" s="34" t="s">
        <v>245</v>
      </c>
      <c r="D249" s="34" t="s">
        <v>247</v>
      </c>
      <c r="E249" s="36">
        <v>588</v>
      </c>
      <c r="F249" s="36">
        <v>588</v>
      </c>
      <c r="G249" s="37"/>
      <c r="H249" s="38"/>
      <c r="I249" s="38"/>
      <c r="J249" s="35" t="s">
        <v>245</v>
      </c>
      <c r="K249" s="34" t="s">
        <v>247</v>
      </c>
      <c r="L249" s="60">
        <v>698</v>
      </c>
      <c r="M249" s="40"/>
      <c r="N249" s="40"/>
      <c r="O249" s="41"/>
    </row>
    <row r="250" spans="1:15" x14ac:dyDescent="0.25">
      <c r="A250" s="34" t="s">
        <v>14</v>
      </c>
      <c r="B250" s="34" t="s">
        <v>228</v>
      </c>
      <c r="C250" s="34" t="s">
        <v>245</v>
      </c>
      <c r="D250" s="34" t="s">
        <v>70</v>
      </c>
      <c r="E250" s="36">
        <v>672</v>
      </c>
      <c r="F250" s="36">
        <v>672</v>
      </c>
      <c r="G250" s="37"/>
      <c r="H250" s="38"/>
      <c r="I250" s="38"/>
      <c r="J250" s="35" t="s">
        <v>245</v>
      </c>
      <c r="K250" s="34" t="s">
        <v>70</v>
      </c>
      <c r="L250" s="60">
        <v>912</v>
      </c>
      <c r="M250" s="40"/>
      <c r="N250" s="40"/>
      <c r="O250" s="41"/>
    </row>
    <row r="251" spans="1:15" x14ac:dyDescent="0.25">
      <c r="A251" s="34" t="s">
        <v>14</v>
      </c>
      <c r="B251" s="34" t="s">
        <v>228</v>
      </c>
      <c r="C251" s="34" t="s">
        <v>245</v>
      </c>
      <c r="D251" s="34" t="s">
        <v>248</v>
      </c>
      <c r="E251" s="36">
        <v>1079</v>
      </c>
      <c r="F251" s="36">
        <v>1079</v>
      </c>
      <c r="G251" s="37"/>
      <c r="H251" s="38"/>
      <c r="I251" s="38"/>
      <c r="J251" s="35" t="s">
        <v>245</v>
      </c>
      <c r="K251" s="34" t="s">
        <v>248</v>
      </c>
      <c r="L251" s="60">
        <v>1182</v>
      </c>
      <c r="M251" s="40"/>
      <c r="N251" s="40"/>
      <c r="O251" s="41"/>
    </row>
    <row r="252" spans="1:15" x14ac:dyDescent="0.25">
      <c r="A252" s="34" t="s">
        <v>14</v>
      </c>
      <c r="B252" s="34" t="s">
        <v>228</v>
      </c>
      <c r="C252" s="34" t="s">
        <v>245</v>
      </c>
      <c r="D252" s="34" t="s">
        <v>249</v>
      </c>
      <c r="E252" s="36">
        <v>1195</v>
      </c>
      <c r="F252" s="36">
        <v>1195</v>
      </c>
      <c r="G252" s="37"/>
      <c r="H252" s="38"/>
      <c r="I252" s="38"/>
      <c r="J252" s="35" t="s">
        <v>245</v>
      </c>
      <c r="K252" s="34" t="s">
        <v>249</v>
      </c>
      <c r="L252" s="60">
        <v>1450</v>
      </c>
      <c r="M252" s="40"/>
      <c r="N252" s="40"/>
      <c r="O252" s="41"/>
    </row>
    <row r="253" spans="1:15" x14ac:dyDescent="0.25">
      <c r="A253" s="34" t="s">
        <v>14</v>
      </c>
      <c r="B253" s="34" t="s">
        <v>228</v>
      </c>
      <c r="C253" s="34" t="s">
        <v>245</v>
      </c>
      <c r="D253" s="35" t="s">
        <v>250</v>
      </c>
      <c r="E253" s="52">
        <v>1214</v>
      </c>
      <c r="F253" s="52">
        <v>1214</v>
      </c>
      <c r="G253" s="45"/>
      <c r="H253" s="65"/>
      <c r="I253" s="65"/>
      <c r="J253" s="35" t="s">
        <v>245</v>
      </c>
      <c r="K253" s="35" t="s">
        <v>250</v>
      </c>
      <c r="L253" s="60">
        <v>1499</v>
      </c>
      <c r="M253" s="40"/>
      <c r="N253" s="40"/>
      <c r="O253" s="41"/>
    </row>
    <row r="254" spans="1:15" x14ac:dyDescent="0.25">
      <c r="A254" s="34" t="s">
        <v>14</v>
      </c>
      <c r="B254" s="34" t="s">
        <v>228</v>
      </c>
      <c r="C254" s="34" t="s">
        <v>245</v>
      </c>
      <c r="D254" s="35" t="s">
        <v>251</v>
      </c>
      <c r="E254" s="52">
        <v>405</v>
      </c>
      <c r="F254" s="52">
        <v>405</v>
      </c>
      <c r="G254" s="45"/>
      <c r="H254" s="65"/>
      <c r="I254" s="65"/>
      <c r="J254" s="35" t="s">
        <v>245</v>
      </c>
      <c r="K254" s="73"/>
      <c r="L254" s="73"/>
      <c r="M254" s="40"/>
      <c r="N254" s="40"/>
      <c r="O254" s="41"/>
    </row>
    <row r="255" spans="1:15" s="80" customFormat="1" x14ac:dyDescent="0.25">
      <c r="A255" s="34" t="s">
        <v>14</v>
      </c>
      <c r="B255" s="34" t="s">
        <v>228</v>
      </c>
      <c r="C255" s="34" t="s">
        <v>245</v>
      </c>
      <c r="D255" s="35"/>
      <c r="E255" s="52"/>
      <c r="F255" s="69"/>
      <c r="G255" s="45"/>
      <c r="H255" s="65"/>
      <c r="I255" s="65"/>
      <c r="J255" s="35" t="s">
        <v>245</v>
      </c>
      <c r="K255" s="35" t="s">
        <v>252</v>
      </c>
      <c r="L255" s="74"/>
      <c r="M255" s="40"/>
      <c r="N255" s="40"/>
      <c r="O255" s="79"/>
    </row>
    <row r="256" spans="1:15" s="80" customFormat="1" x14ac:dyDescent="0.25">
      <c r="A256" s="34" t="s">
        <v>14</v>
      </c>
      <c r="B256" s="34" t="s">
        <v>228</v>
      </c>
      <c r="C256" s="34" t="s">
        <v>245</v>
      </c>
      <c r="D256" s="35"/>
      <c r="E256" s="52"/>
      <c r="F256" s="69"/>
      <c r="G256" s="45"/>
      <c r="H256" s="65"/>
      <c r="I256" s="65"/>
      <c r="J256" s="35" t="s">
        <v>245</v>
      </c>
      <c r="K256" s="35" t="s">
        <v>246</v>
      </c>
      <c r="L256" s="60">
        <v>3208</v>
      </c>
      <c r="M256" s="40"/>
      <c r="N256" s="40"/>
      <c r="O256" s="79"/>
    </row>
    <row r="257" spans="1:15" x14ac:dyDescent="0.25">
      <c r="A257" s="25" t="s">
        <v>14</v>
      </c>
      <c r="B257" s="25" t="s">
        <v>228</v>
      </c>
      <c r="C257" s="25" t="s">
        <v>253</v>
      </c>
      <c r="D257" s="25"/>
      <c r="E257" s="26">
        <f>SUM(E258:E260)</f>
        <v>3461</v>
      </c>
      <c r="F257" s="26">
        <v>3461</v>
      </c>
      <c r="G257" s="27"/>
      <c r="H257" s="27"/>
      <c r="I257" s="27"/>
      <c r="J257" s="25" t="s">
        <v>254</v>
      </c>
      <c r="K257" s="25"/>
      <c r="L257" s="29">
        <f>SUM(L258:L262)</f>
        <v>7176</v>
      </c>
      <c r="M257" s="29">
        <v>3</v>
      </c>
      <c r="N257" s="29">
        <v>3</v>
      </c>
      <c r="O257" s="57"/>
    </row>
    <row r="258" spans="1:15" x14ac:dyDescent="0.25">
      <c r="A258" s="34" t="s">
        <v>14</v>
      </c>
      <c r="B258" s="34" t="s">
        <v>228</v>
      </c>
      <c r="C258" s="34" t="s">
        <v>253</v>
      </c>
      <c r="D258" s="34" t="s">
        <v>253</v>
      </c>
      <c r="E258" s="36">
        <v>1830</v>
      </c>
      <c r="F258" s="36">
        <v>1830</v>
      </c>
      <c r="G258" s="37"/>
      <c r="H258" s="38"/>
      <c r="I258" s="38"/>
      <c r="J258" s="34" t="s">
        <v>254</v>
      </c>
      <c r="K258" s="34" t="s">
        <v>253</v>
      </c>
      <c r="L258" s="60">
        <v>2530</v>
      </c>
      <c r="M258" s="43"/>
      <c r="N258" s="43"/>
      <c r="O258" s="41"/>
    </row>
    <row r="259" spans="1:15" x14ac:dyDescent="0.25">
      <c r="A259" s="34" t="s">
        <v>14</v>
      </c>
      <c r="B259" s="34" t="s">
        <v>228</v>
      </c>
      <c r="C259" s="34" t="s">
        <v>253</v>
      </c>
      <c r="D259" s="34" t="s">
        <v>255</v>
      </c>
      <c r="E259" s="36">
        <v>953</v>
      </c>
      <c r="F259" s="36">
        <v>953</v>
      </c>
      <c r="G259" s="37"/>
      <c r="H259" s="38"/>
      <c r="I259" s="38"/>
      <c r="J259" s="34" t="s">
        <v>254</v>
      </c>
      <c r="K259" s="34" t="s">
        <v>256</v>
      </c>
      <c r="L259" s="60">
        <v>1625</v>
      </c>
      <c r="M259" s="43"/>
      <c r="N259" s="43"/>
      <c r="O259" s="41"/>
    </row>
    <row r="260" spans="1:15" x14ac:dyDescent="0.25">
      <c r="A260" s="34" t="s">
        <v>14</v>
      </c>
      <c r="B260" s="34" t="s">
        <v>228</v>
      </c>
      <c r="C260" s="34" t="s">
        <v>253</v>
      </c>
      <c r="D260" s="34" t="s">
        <v>257</v>
      </c>
      <c r="E260" s="36">
        <v>678</v>
      </c>
      <c r="F260" s="36">
        <v>678</v>
      </c>
      <c r="G260" s="37"/>
      <c r="H260" s="38"/>
      <c r="I260" s="38"/>
      <c r="J260" s="34" t="s">
        <v>254</v>
      </c>
      <c r="K260" s="34" t="s">
        <v>257</v>
      </c>
      <c r="L260" s="60">
        <v>1385</v>
      </c>
      <c r="M260" s="43"/>
      <c r="N260" s="43"/>
      <c r="O260" s="41"/>
    </row>
    <row r="261" spans="1:15" x14ac:dyDescent="0.25">
      <c r="A261" s="34" t="s">
        <v>14</v>
      </c>
      <c r="B261" s="34" t="s">
        <v>228</v>
      </c>
      <c r="C261" s="34" t="s">
        <v>253</v>
      </c>
      <c r="D261" s="34"/>
      <c r="E261" s="36"/>
      <c r="F261" s="36"/>
      <c r="G261" s="37"/>
      <c r="H261" s="38"/>
      <c r="I261" s="38"/>
      <c r="J261" s="81" t="s">
        <v>254</v>
      </c>
      <c r="K261" s="39" t="s">
        <v>118</v>
      </c>
      <c r="L261" s="60">
        <v>886</v>
      </c>
      <c r="M261" s="43"/>
      <c r="N261" s="43"/>
      <c r="O261" s="41"/>
    </row>
    <row r="262" spans="1:15" x14ac:dyDescent="0.25">
      <c r="A262" s="34" t="s">
        <v>14</v>
      </c>
      <c r="B262" s="34" t="s">
        <v>228</v>
      </c>
      <c r="C262" s="34" t="s">
        <v>253</v>
      </c>
      <c r="D262" s="34"/>
      <c r="E262" s="36"/>
      <c r="F262" s="36"/>
      <c r="G262" s="37"/>
      <c r="H262" s="38"/>
      <c r="I262" s="38"/>
      <c r="J262" s="81" t="s">
        <v>254</v>
      </c>
      <c r="K262" s="39" t="s">
        <v>251</v>
      </c>
      <c r="L262" s="60">
        <v>750</v>
      </c>
      <c r="M262" s="43"/>
      <c r="N262" s="43"/>
      <c r="O262" s="41"/>
    </row>
    <row r="263" spans="1:15" x14ac:dyDescent="0.25">
      <c r="A263" s="25" t="s">
        <v>14</v>
      </c>
      <c r="B263" s="25" t="s">
        <v>228</v>
      </c>
      <c r="C263" s="25" t="s">
        <v>258</v>
      </c>
      <c r="D263" s="25"/>
      <c r="E263" s="26">
        <f>SUM(E264:E272)</f>
        <v>9464</v>
      </c>
      <c r="F263" s="26">
        <v>6448</v>
      </c>
      <c r="G263" s="27"/>
      <c r="H263" s="27"/>
      <c r="I263" s="27"/>
      <c r="J263" s="32" t="s">
        <v>259</v>
      </c>
      <c r="K263" s="57"/>
      <c r="L263" s="64">
        <f>SUM(L264:L272)</f>
        <v>10419</v>
      </c>
      <c r="M263" s="33">
        <v>5</v>
      </c>
      <c r="N263" s="33">
        <v>5</v>
      </c>
      <c r="O263" s="57"/>
    </row>
    <row r="264" spans="1:15" x14ac:dyDescent="0.25">
      <c r="A264" s="34" t="s">
        <v>14</v>
      </c>
      <c r="B264" s="34" t="s">
        <v>228</v>
      </c>
      <c r="C264" s="34" t="s">
        <v>259</v>
      </c>
      <c r="D264" s="34" t="s">
        <v>259</v>
      </c>
      <c r="E264" s="36">
        <v>2239</v>
      </c>
      <c r="F264" s="36">
        <v>2239</v>
      </c>
      <c r="G264" s="37"/>
      <c r="H264" s="38"/>
      <c r="I264" s="38"/>
      <c r="J264" s="77" t="s">
        <v>259</v>
      </c>
      <c r="K264" s="35" t="s">
        <v>259</v>
      </c>
      <c r="L264" s="60">
        <v>2574</v>
      </c>
      <c r="M264" s="40"/>
      <c r="N264" s="40"/>
      <c r="O264" s="41"/>
    </row>
    <row r="265" spans="1:15" x14ac:dyDescent="0.25">
      <c r="A265" s="34" t="s">
        <v>14</v>
      </c>
      <c r="B265" s="34" t="s">
        <v>228</v>
      </c>
      <c r="C265" s="34" t="s">
        <v>259</v>
      </c>
      <c r="D265" s="34" t="s">
        <v>260</v>
      </c>
      <c r="E265" s="36">
        <v>204</v>
      </c>
      <c r="F265" s="36">
        <v>204</v>
      </c>
      <c r="G265" s="37"/>
      <c r="H265" s="38"/>
      <c r="I265" s="38"/>
      <c r="J265" s="77" t="s">
        <v>259</v>
      </c>
      <c r="K265" s="35" t="s">
        <v>260</v>
      </c>
      <c r="L265" s="60">
        <v>215</v>
      </c>
      <c r="M265" s="40"/>
      <c r="N265" s="40"/>
      <c r="O265" s="41"/>
    </row>
    <row r="266" spans="1:15" x14ac:dyDescent="0.25">
      <c r="A266" s="34" t="s">
        <v>14</v>
      </c>
      <c r="B266" s="34" t="s">
        <v>228</v>
      </c>
      <c r="C266" s="34" t="s">
        <v>259</v>
      </c>
      <c r="D266" s="34" t="s">
        <v>70</v>
      </c>
      <c r="E266" s="36">
        <v>318</v>
      </c>
      <c r="F266" s="36">
        <v>318</v>
      </c>
      <c r="G266" s="37"/>
      <c r="H266" s="38"/>
      <c r="I266" s="38"/>
      <c r="J266" s="77" t="s">
        <v>259</v>
      </c>
      <c r="K266" s="35" t="s">
        <v>70</v>
      </c>
      <c r="L266" s="60">
        <v>334</v>
      </c>
      <c r="M266" s="40"/>
      <c r="N266" s="40"/>
      <c r="O266" s="41"/>
    </row>
    <row r="267" spans="1:15" x14ac:dyDescent="0.25">
      <c r="A267" s="34" t="s">
        <v>14</v>
      </c>
      <c r="B267" s="34" t="s">
        <v>228</v>
      </c>
      <c r="C267" s="34" t="s">
        <v>259</v>
      </c>
      <c r="D267" s="34" t="s">
        <v>261</v>
      </c>
      <c r="E267" s="36">
        <v>761</v>
      </c>
      <c r="F267" s="36">
        <v>761</v>
      </c>
      <c r="G267" s="37"/>
      <c r="H267" s="38"/>
      <c r="I267" s="38"/>
      <c r="J267" s="77" t="s">
        <v>259</v>
      </c>
      <c r="K267" s="35" t="s">
        <v>261</v>
      </c>
      <c r="L267" s="60">
        <v>862</v>
      </c>
      <c r="M267" s="40"/>
      <c r="N267" s="40"/>
      <c r="O267" s="41"/>
    </row>
    <row r="268" spans="1:15" x14ac:dyDescent="0.25">
      <c r="A268" s="34" t="s">
        <v>14</v>
      </c>
      <c r="B268" s="34" t="s">
        <v>228</v>
      </c>
      <c r="C268" s="34" t="s">
        <v>259</v>
      </c>
      <c r="D268" s="34" t="s">
        <v>262</v>
      </c>
      <c r="E268" s="36">
        <v>189</v>
      </c>
      <c r="F268" s="36">
        <v>189</v>
      </c>
      <c r="G268" s="37"/>
      <c r="H268" s="38"/>
      <c r="I268" s="38"/>
      <c r="J268" s="77" t="s">
        <v>259</v>
      </c>
      <c r="K268" s="35" t="s">
        <v>262</v>
      </c>
      <c r="L268" s="60">
        <v>295</v>
      </c>
      <c r="M268" s="40"/>
      <c r="N268" s="40"/>
      <c r="O268" s="41"/>
    </row>
    <row r="269" spans="1:15" x14ac:dyDescent="0.25">
      <c r="A269" s="34" t="s">
        <v>14</v>
      </c>
      <c r="B269" s="34" t="s">
        <v>228</v>
      </c>
      <c r="C269" s="34" t="s">
        <v>259</v>
      </c>
      <c r="D269" s="34" t="s">
        <v>263</v>
      </c>
      <c r="E269" s="36">
        <v>2479</v>
      </c>
      <c r="F269" s="36">
        <v>2479</v>
      </c>
      <c r="G269" s="37"/>
      <c r="H269" s="38"/>
      <c r="I269" s="38"/>
      <c r="J269" s="77" t="s">
        <v>259</v>
      </c>
      <c r="K269" s="35" t="s">
        <v>263</v>
      </c>
      <c r="L269" s="60">
        <v>2568</v>
      </c>
      <c r="M269" s="40"/>
      <c r="N269" s="40"/>
      <c r="O269" s="41"/>
    </row>
    <row r="270" spans="1:15" x14ac:dyDescent="0.25">
      <c r="A270" s="34" t="s">
        <v>14</v>
      </c>
      <c r="B270" s="34" t="s">
        <v>228</v>
      </c>
      <c r="C270" s="34" t="s">
        <v>259</v>
      </c>
      <c r="D270" s="34" t="s">
        <v>264</v>
      </c>
      <c r="E270" s="36">
        <v>258</v>
      </c>
      <c r="F270" s="36">
        <v>258</v>
      </c>
      <c r="G270" s="37"/>
      <c r="H270" s="38"/>
      <c r="I270" s="38"/>
      <c r="J270" s="77" t="s">
        <v>259</v>
      </c>
      <c r="K270" s="35" t="s">
        <v>264</v>
      </c>
      <c r="L270" s="60">
        <v>440</v>
      </c>
      <c r="M270" s="40"/>
      <c r="N270" s="40"/>
      <c r="O270" s="41"/>
    </row>
    <row r="271" spans="1:15" x14ac:dyDescent="0.25">
      <c r="A271" s="34" t="s">
        <v>14</v>
      </c>
      <c r="B271" s="34" t="s">
        <v>228</v>
      </c>
      <c r="C271" s="34" t="s">
        <v>265</v>
      </c>
      <c r="D271" s="34" t="s">
        <v>265</v>
      </c>
      <c r="E271" s="36">
        <v>2330</v>
      </c>
      <c r="F271" s="36">
        <v>2330</v>
      </c>
      <c r="G271" s="37"/>
      <c r="H271" s="38"/>
      <c r="I271" s="38"/>
      <c r="J271" s="77" t="s">
        <v>259</v>
      </c>
      <c r="K271" s="35" t="s">
        <v>265</v>
      </c>
      <c r="L271" s="60">
        <v>2398</v>
      </c>
      <c r="M271" s="51"/>
      <c r="N271" s="51"/>
      <c r="O271" s="41"/>
    </row>
    <row r="272" spans="1:15" x14ac:dyDescent="0.25">
      <c r="A272" s="34" t="s">
        <v>14</v>
      </c>
      <c r="B272" s="34" t="s">
        <v>228</v>
      </c>
      <c r="C272" s="34" t="s">
        <v>265</v>
      </c>
      <c r="D272" s="34" t="s">
        <v>266</v>
      </c>
      <c r="E272" s="36">
        <v>686</v>
      </c>
      <c r="F272" s="36">
        <v>686</v>
      </c>
      <c r="G272" s="37"/>
      <c r="H272" s="38"/>
      <c r="I272" s="38"/>
      <c r="J272" s="77" t="s">
        <v>259</v>
      </c>
      <c r="K272" s="35" t="s">
        <v>266</v>
      </c>
      <c r="L272" s="60">
        <v>733</v>
      </c>
      <c r="M272" s="51"/>
      <c r="N272" s="51"/>
      <c r="O272" s="41"/>
    </row>
    <row r="273" spans="1:15" x14ac:dyDescent="0.25">
      <c r="A273" s="25" t="s">
        <v>14</v>
      </c>
      <c r="B273" s="25" t="s">
        <v>228</v>
      </c>
      <c r="C273" s="25" t="s">
        <v>265</v>
      </c>
      <c r="D273" s="25"/>
      <c r="E273" s="26">
        <f>SUM(E274:E275)</f>
        <v>3087</v>
      </c>
      <c r="F273" s="26">
        <v>6103</v>
      </c>
      <c r="G273" s="25"/>
      <c r="H273" s="25"/>
      <c r="I273" s="25"/>
      <c r="J273" s="32" t="s">
        <v>267</v>
      </c>
      <c r="K273" s="57"/>
      <c r="L273" s="64">
        <f>L274</f>
        <v>2127</v>
      </c>
      <c r="M273" s="33">
        <v>1</v>
      </c>
      <c r="N273" s="33">
        <v>1</v>
      </c>
      <c r="O273" s="25"/>
    </row>
    <row r="274" spans="1:15" x14ac:dyDescent="0.25">
      <c r="A274" s="34" t="s">
        <v>14</v>
      </c>
      <c r="B274" s="34" t="s">
        <v>228</v>
      </c>
      <c r="C274" s="34" t="s">
        <v>265</v>
      </c>
      <c r="D274" s="34" t="s">
        <v>268</v>
      </c>
      <c r="E274" s="36">
        <v>846</v>
      </c>
      <c r="F274" s="36">
        <v>846</v>
      </c>
      <c r="G274" s="37"/>
      <c r="H274" s="38"/>
      <c r="I274" s="38"/>
      <c r="J274" s="46" t="s">
        <v>267</v>
      </c>
      <c r="K274" s="34" t="s">
        <v>268</v>
      </c>
      <c r="L274" s="60">
        <v>2127</v>
      </c>
      <c r="M274" s="40"/>
      <c r="N274" s="40"/>
      <c r="O274" s="41"/>
    </row>
    <row r="275" spans="1:15" x14ac:dyDescent="0.25">
      <c r="A275" s="34" t="s">
        <v>14</v>
      </c>
      <c r="B275" s="34" t="s">
        <v>228</v>
      </c>
      <c r="C275" s="34" t="s">
        <v>265</v>
      </c>
      <c r="D275" s="34" t="s">
        <v>269</v>
      </c>
      <c r="E275" s="36">
        <v>2241</v>
      </c>
      <c r="F275" s="36">
        <v>2241</v>
      </c>
      <c r="G275" s="37"/>
      <c r="H275" s="38"/>
      <c r="I275" s="38"/>
      <c r="J275" s="39"/>
      <c r="K275" s="39"/>
      <c r="L275" s="60"/>
      <c r="M275" s="43"/>
      <c r="N275" s="43"/>
      <c r="O275" s="41"/>
    </row>
    <row r="276" spans="1:15" x14ac:dyDescent="0.25">
      <c r="A276" s="25" t="s">
        <v>14</v>
      </c>
      <c r="B276" s="25" t="s">
        <v>228</v>
      </c>
      <c r="C276" s="25" t="s">
        <v>270</v>
      </c>
      <c r="D276" s="25"/>
      <c r="E276" s="26">
        <f>SUM(E277:E283)</f>
        <v>1336</v>
      </c>
      <c r="F276" s="26">
        <v>1336</v>
      </c>
      <c r="G276" s="27"/>
      <c r="H276" s="27"/>
      <c r="I276" s="27"/>
      <c r="J276" s="32" t="s">
        <v>270</v>
      </c>
      <c r="K276" s="57"/>
      <c r="L276" s="26">
        <f>SUM(L277:L283)</f>
        <v>1850</v>
      </c>
      <c r="M276" s="33">
        <v>1</v>
      </c>
      <c r="N276" s="33">
        <v>1</v>
      </c>
      <c r="O276" s="57"/>
    </row>
    <row r="277" spans="1:15" x14ac:dyDescent="0.25">
      <c r="A277" s="34" t="s">
        <v>14</v>
      </c>
      <c r="B277" s="34" t="s">
        <v>228</v>
      </c>
      <c r="C277" s="34" t="s">
        <v>270</v>
      </c>
      <c r="D277" s="34" t="s">
        <v>270</v>
      </c>
      <c r="E277" s="36">
        <v>340</v>
      </c>
      <c r="F277" s="36">
        <v>340</v>
      </c>
      <c r="G277" s="37"/>
      <c r="H277" s="38"/>
      <c r="I277" s="38"/>
      <c r="J277" s="46" t="s">
        <v>270</v>
      </c>
      <c r="K277" s="34" t="s">
        <v>270</v>
      </c>
      <c r="L277" s="60">
        <v>452</v>
      </c>
      <c r="M277" s="40"/>
      <c r="N277" s="40"/>
      <c r="O277" s="41"/>
    </row>
    <row r="278" spans="1:15" x14ac:dyDescent="0.25">
      <c r="A278" s="34" t="s">
        <v>14</v>
      </c>
      <c r="B278" s="34" t="s">
        <v>228</v>
      </c>
      <c r="C278" s="34" t="s">
        <v>270</v>
      </c>
      <c r="D278" s="34" t="s">
        <v>271</v>
      </c>
      <c r="E278" s="36">
        <v>82</v>
      </c>
      <c r="F278" s="36">
        <v>82</v>
      </c>
      <c r="G278" s="37"/>
      <c r="H278" s="38"/>
      <c r="I278" s="38"/>
      <c r="J278" s="46" t="s">
        <v>270</v>
      </c>
      <c r="K278" s="34" t="s">
        <v>271</v>
      </c>
      <c r="L278" s="60">
        <v>156</v>
      </c>
      <c r="M278" s="40"/>
      <c r="N278" s="40"/>
      <c r="O278" s="41"/>
    </row>
    <row r="279" spans="1:15" x14ac:dyDescent="0.25">
      <c r="A279" s="34" t="s">
        <v>14</v>
      </c>
      <c r="B279" s="34" t="s">
        <v>228</v>
      </c>
      <c r="C279" s="34" t="s">
        <v>270</v>
      </c>
      <c r="D279" s="34" t="s">
        <v>119</v>
      </c>
      <c r="E279" s="36">
        <v>145</v>
      </c>
      <c r="F279" s="36">
        <v>145</v>
      </c>
      <c r="G279" s="37"/>
      <c r="H279" s="38"/>
      <c r="I279" s="38"/>
      <c r="J279" s="46" t="s">
        <v>270</v>
      </c>
      <c r="K279" s="34" t="s">
        <v>119</v>
      </c>
      <c r="L279" s="60">
        <v>226</v>
      </c>
      <c r="M279" s="40"/>
      <c r="N279" s="40"/>
      <c r="O279" s="41"/>
    </row>
    <row r="280" spans="1:15" x14ac:dyDescent="0.25">
      <c r="A280" s="34" t="s">
        <v>14</v>
      </c>
      <c r="B280" s="34" t="s">
        <v>228</v>
      </c>
      <c r="C280" s="34" t="s">
        <v>270</v>
      </c>
      <c r="D280" s="34" t="s">
        <v>272</v>
      </c>
      <c r="E280" s="36">
        <v>128</v>
      </c>
      <c r="F280" s="36">
        <v>128</v>
      </c>
      <c r="G280" s="37"/>
      <c r="H280" s="38"/>
      <c r="I280" s="38"/>
      <c r="J280" s="46" t="s">
        <v>270</v>
      </c>
      <c r="K280" s="34" t="s">
        <v>272</v>
      </c>
      <c r="L280" s="60">
        <v>153</v>
      </c>
      <c r="M280" s="40"/>
      <c r="N280" s="40"/>
      <c r="O280" s="41"/>
    </row>
    <row r="281" spans="1:15" x14ac:dyDescent="0.25">
      <c r="A281" s="34" t="s">
        <v>14</v>
      </c>
      <c r="B281" s="34" t="s">
        <v>228</v>
      </c>
      <c r="C281" s="34" t="s">
        <v>270</v>
      </c>
      <c r="D281" s="34" t="s">
        <v>273</v>
      </c>
      <c r="E281" s="36">
        <v>146</v>
      </c>
      <c r="F281" s="36">
        <v>146</v>
      </c>
      <c r="G281" s="37"/>
      <c r="H281" s="38"/>
      <c r="I281" s="38"/>
      <c r="J281" s="46" t="s">
        <v>270</v>
      </c>
      <c r="K281" s="34" t="s">
        <v>273</v>
      </c>
      <c r="L281" s="60">
        <v>171</v>
      </c>
      <c r="M281" s="40"/>
      <c r="N281" s="40"/>
      <c r="O281" s="41"/>
    </row>
    <row r="282" spans="1:15" x14ac:dyDescent="0.25">
      <c r="A282" s="34" t="s">
        <v>14</v>
      </c>
      <c r="B282" s="34" t="s">
        <v>228</v>
      </c>
      <c r="C282" s="34" t="s">
        <v>270</v>
      </c>
      <c r="D282" s="34" t="s">
        <v>274</v>
      </c>
      <c r="E282" s="36">
        <v>328</v>
      </c>
      <c r="F282" s="36">
        <v>328</v>
      </c>
      <c r="G282" s="37"/>
      <c r="H282" s="38"/>
      <c r="I282" s="38"/>
      <c r="J282" s="46" t="s">
        <v>270</v>
      </c>
      <c r="K282" s="34" t="s">
        <v>274</v>
      </c>
      <c r="L282" s="60">
        <v>440</v>
      </c>
      <c r="M282" s="40"/>
      <c r="N282" s="40"/>
      <c r="O282" s="41"/>
    </row>
    <row r="283" spans="1:15" x14ac:dyDescent="0.25">
      <c r="A283" s="34" t="s">
        <v>14</v>
      </c>
      <c r="B283" s="34" t="s">
        <v>228</v>
      </c>
      <c r="C283" s="34" t="s">
        <v>270</v>
      </c>
      <c r="D283" s="34" t="s">
        <v>275</v>
      </c>
      <c r="E283" s="36">
        <v>167</v>
      </c>
      <c r="F283" s="36">
        <v>167</v>
      </c>
      <c r="G283" s="37"/>
      <c r="H283" s="38"/>
      <c r="I283" s="38"/>
      <c r="J283" s="46" t="s">
        <v>270</v>
      </c>
      <c r="K283" s="34" t="s">
        <v>275</v>
      </c>
      <c r="L283" s="60">
        <v>252</v>
      </c>
      <c r="M283" s="40"/>
      <c r="N283" s="40"/>
      <c r="O283" s="41"/>
    </row>
    <row r="284" spans="1:15" x14ac:dyDescent="0.25">
      <c r="A284" s="25" t="s">
        <v>14</v>
      </c>
      <c r="B284" s="25" t="s">
        <v>228</v>
      </c>
      <c r="C284" s="25" t="s">
        <v>276</v>
      </c>
      <c r="D284" s="25"/>
      <c r="E284" s="26">
        <f>SUM(E285:E294)</f>
        <v>2228</v>
      </c>
      <c r="F284" s="26">
        <v>2228</v>
      </c>
      <c r="G284" s="27"/>
      <c r="H284" s="27"/>
      <c r="I284" s="27"/>
      <c r="J284" s="32" t="s">
        <v>276</v>
      </c>
      <c r="K284" s="57"/>
      <c r="L284" s="26">
        <f>SUM(L285:L294)</f>
        <v>3097</v>
      </c>
      <c r="M284" s="33">
        <v>2</v>
      </c>
      <c r="N284" s="33">
        <v>2</v>
      </c>
      <c r="O284" s="57"/>
    </row>
    <row r="285" spans="1:15" x14ac:dyDescent="0.25">
      <c r="A285" s="34" t="s">
        <v>14</v>
      </c>
      <c r="B285" s="34" t="s">
        <v>228</v>
      </c>
      <c r="C285" s="34" t="s">
        <v>276</v>
      </c>
      <c r="D285" s="34" t="s">
        <v>277</v>
      </c>
      <c r="E285" s="36">
        <v>404</v>
      </c>
      <c r="F285" s="36">
        <v>404</v>
      </c>
      <c r="G285" s="37"/>
      <c r="H285" s="38"/>
      <c r="I285" s="38"/>
      <c r="J285" s="46" t="s">
        <v>276</v>
      </c>
      <c r="K285" s="34" t="s">
        <v>278</v>
      </c>
      <c r="L285" s="60">
        <v>565</v>
      </c>
      <c r="M285" s="40"/>
      <c r="N285" s="40"/>
      <c r="O285" s="41"/>
    </row>
    <row r="286" spans="1:15" x14ac:dyDescent="0.25">
      <c r="A286" s="34" t="s">
        <v>14</v>
      </c>
      <c r="B286" s="34" t="s">
        <v>228</v>
      </c>
      <c r="C286" s="34" t="s">
        <v>276</v>
      </c>
      <c r="D286" s="34" t="s">
        <v>279</v>
      </c>
      <c r="E286" s="36">
        <v>52</v>
      </c>
      <c r="F286" s="36">
        <v>52</v>
      </c>
      <c r="G286" s="37"/>
      <c r="H286" s="38"/>
      <c r="I286" s="38"/>
      <c r="J286" s="46" t="s">
        <v>276</v>
      </c>
      <c r="K286" s="34" t="s">
        <v>279</v>
      </c>
      <c r="L286" s="60">
        <v>114</v>
      </c>
      <c r="M286" s="40"/>
      <c r="N286" s="40"/>
      <c r="O286" s="41"/>
    </row>
    <row r="287" spans="1:15" x14ac:dyDescent="0.25">
      <c r="A287" s="34" t="s">
        <v>14</v>
      </c>
      <c r="B287" s="34" t="s">
        <v>228</v>
      </c>
      <c r="C287" s="34" t="s">
        <v>276</v>
      </c>
      <c r="D287" s="34" t="s">
        <v>280</v>
      </c>
      <c r="E287" s="36">
        <v>151</v>
      </c>
      <c r="F287" s="36">
        <v>151</v>
      </c>
      <c r="G287" s="37"/>
      <c r="H287" s="38"/>
      <c r="I287" s="38"/>
      <c r="J287" s="46" t="s">
        <v>276</v>
      </c>
      <c r="K287" s="34" t="s">
        <v>280</v>
      </c>
      <c r="L287" s="60">
        <v>223</v>
      </c>
      <c r="M287" s="40"/>
      <c r="N287" s="40"/>
      <c r="O287" s="41"/>
    </row>
    <row r="288" spans="1:15" x14ac:dyDescent="0.25">
      <c r="A288" s="34" t="s">
        <v>14</v>
      </c>
      <c r="B288" s="34" t="s">
        <v>228</v>
      </c>
      <c r="C288" s="34" t="s">
        <v>276</v>
      </c>
      <c r="D288" s="34" t="s">
        <v>281</v>
      </c>
      <c r="E288" s="36">
        <v>322</v>
      </c>
      <c r="F288" s="36">
        <v>322</v>
      </c>
      <c r="G288" s="37"/>
      <c r="H288" s="38"/>
      <c r="I288" s="38"/>
      <c r="J288" s="46" t="s">
        <v>276</v>
      </c>
      <c r="K288" s="34" t="s">
        <v>281</v>
      </c>
      <c r="L288" s="60">
        <v>411</v>
      </c>
      <c r="M288" s="40"/>
      <c r="N288" s="40"/>
      <c r="O288" s="41"/>
    </row>
    <row r="289" spans="1:15" x14ac:dyDescent="0.25">
      <c r="A289" s="34" t="s">
        <v>14</v>
      </c>
      <c r="B289" s="34" t="s">
        <v>228</v>
      </c>
      <c r="C289" s="34" t="s">
        <v>276</v>
      </c>
      <c r="D289" s="34" t="s">
        <v>282</v>
      </c>
      <c r="E289" s="36">
        <v>212</v>
      </c>
      <c r="F289" s="36">
        <v>212</v>
      </c>
      <c r="G289" s="37"/>
      <c r="H289" s="38"/>
      <c r="I289" s="38"/>
      <c r="J289" s="46" t="s">
        <v>276</v>
      </c>
      <c r="K289" s="34" t="s">
        <v>282</v>
      </c>
      <c r="L289" s="60">
        <v>290</v>
      </c>
      <c r="M289" s="40"/>
      <c r="N289" s="40"/>
      <c r="O289" s="41"/>
    </row>
    <row r="290" spans="1:15" x14ac:dyDescent="0.25">
      <c r="A290" s="34" t="s">
        <v>14</v>
      </c>
      <c r="B290" s="34" t="s">
        <v>228</v>
      </c>
      <c r="C290" s="34" t="s">
        <v>276</v>
      </c>
      <c r="D290" s="34" t="s">
        <v>283</v>
      </c>
      <c r="E290" s="36">
        <v>162</v>
      </c>
      <c r="F290" s="36">
        <v>162</v>
      </c>
      <c r="G290" s="37"/>
      <c r="H290" s="38"/>
      <c r="I290" s="38"/>
      <c r="J290" s="46" t="s">
        <v>276</v>
      </c>
      <c r="K290" s="34" t="s">
        <v>284</v>
      </c>
      <c r="L290" s="60">
        <v>174</v>
      </c>
      <c r="M290" s="40"/>
      <c r="N290" s="40"/>
      <c r="O290" s="41"/>
    </row>
    <row r="291" spans="1:15" x14ac:dyDescent="0.25">
      <c r="A291" s="34" t="s">
        <v>14</v>
      </c>
      <c r="B291" s="34" t="s">
        <v>228</v>
      </c>
      <c r="C291" s="34" t="s">
        <v>276</v>
      </c>
      <c r="D291" s="34" t="s">
        <v>285</v>
      </c>
      <c r="E291" s="36">
        <v>458</v>
      </c>
      <c r="F291" s="36">
        <v>458</v>
      </c>
      <c r="G291" s="37"/>
      <c r="H291" s="38"/>
      <c r="I291" s="38"/>
      <c r="J291" s="46" t="s">
        <v>276</v>
      </c>
      <c r="K291" s="34" t="s">
        <v>285</v>
      </c>
      <c r="L291" s="60">
        <v>682</v>
      </c>
      <c r="M291" s="40"/>
      <c r="N291" s="40"/>
      <c r="O291" s="41"/>
    </row>
    <row r="292" spans="1:15" x14ac:dyDescent="0.25">
      <c r="A292" s="34" t="s">
        <v>14</v>
      </c>
      <c r="B292" s="34" t="s">
        <v>228</v>
      </c>
      <c r="C292" s="34" t="s">
        <v>276</v>
      </c>
      <c r="D292" s="34" t="s">
        <v>286</v>
      </c>
      <c r="E292" s="36">
        <v>47</v>
      </c>
      <c r="F292" s="36">
        <v>47</v>
      </c>
      <c r="G292" s="37" t="s">
        <v>6</v>
      </c>
      <c r="H292" s="38"/>
      <c r="I292" s="38"/>
      <c r="J292" s="46" t="s">
        <v>276</v>
      </c>
      <c r="K292" s="34" t="s">
        <v>286</v>
      </c>
      <c r="L292" s="60">
        <v>73</v>
      </c>
      <c r="M292" s="40"/>
      <c r="N292" s="40"/>
      <c r="O292" s="41"/>
    </row>
    <row r="293" spans="1:15" x14ac:dyDescent="0.25">
      <c r="A293" s="34" t="s">
        <v>14</v>
      </c>
      <c r="B293" s="34" t="s">
        <v>228</v>
      </c>
      <c r="C293" s="34" t="s">
        <v>276</v>
      </c>
      <c r="D293" s="34" t="s">
        <v>287</v>
      </c>
      <c r="E293" s="36">
        <v>71</v>
      </c>
      <c r="F293" s="36">
        <v>71</v>
      </c>
      <c r="G293" s="37"/>
      <c r="H293" s="38"/>
      <c r="I293" s="38"/>
      <c r="J293" s="46" t="s">
        <v>276</v>
      </c>
      <c r="K293" s="34" t="s">
        <v>287</v>
      </c>
      <c r="L293" s="60">
        <v>90</v>
      </c>
      <c r="M293" s="40"/>
      <c r="N293" s="40"/>
      <c r="O293" s="41"/>
    </row>
    <row r="294" spans="1:15" x14ac:dyDescent="0.25">
      <c r="A294" s="34" t="s">
        <v>14</v>
      </c>
      <c r="B294" s="34" t="s">
        <v>228</v>
      </c>
      <c r="C294" s="34" t="s">
        <v>276</v>
      </c>
      <c r="D294" s="34" t="s">
        <v>288</v>
      </c>
      <c r="E294" s="36">
        <v>349</v>
      </c>
      <c r="F294" s="36">
        <v>349</v>
      </c>
      <c r="G294" s="37"/>
      <c r="H294" s="38"/>
      <c r="I294" s="38"/>
      <c r="J294" s="46" t="s">
        <v>276</v>
      </c>
      <c r="K294" s="34" t="s">
        <v>288</v>
      </c>
      <c r="L294" s="60">
        <v>475</v>
      </c>
      <c r="M294" s="40"/>
      <c r="N294" s="40"/>
      <c r="O294" s="41"/>
    </row>
    <row r="295" spans="1:15" x14ac:dyDescent="0.25">
      <c r="A295" s="25" t="s">
        <v>14</v>
      </c>
      <c r="B295" s="25" t="s">
        <v>228</v>
      </c>
      <c r="C295" s="25" t="s">
        <v>289</v>
      </c>
      <c r="D295" s="25"/>
      <c r="E295" s="26">
        <f>SUM(E296:E298)</f>
        <v>3210</v>
      </c>
      <c r="F295" s="26">
        <v>3210</v>
      </c>
      <c r="G295" s="27"/>
      <c r="H295" s="27"/>
      <c r="I295" s="27"/>
      <c r="J295" s="32" t="s">
        <v>289</v>
      </c>
      <c r="K295" s="57"/>
      <c r="L295" s="26">
        <f>SUM(L296:L298)</f>
        <v>7775</v>
      </c>
      <c r="M295" s="33">
        <v>2</v>
      </c>
      <c r="N295" s="33">
        <v>2</v>
      </c>
      <c r="O295" s="57"/>
    </row>
    <row r="296" spans="1:15" x14ac:dyDescent="0.25">
      <c r="A296" s="34" t="s">
        <v>14</v>
      </c>
      <c r="B296" s="34" t="s">
        <v>228</v>
      </c>
      <c r="C296" s="34" t="s">
        <v>289</v>
      </c>
      <c r="D296" s="34" t="s">
        <v>289</v>
      </c>
      <c r="E296" s="36">
        <v>735</v>
      </c>
      <c r="F296" s="36">
        <v>735</v>
      </c>
      <c r="G296" s="37"/>
      <c r="H296" s="38"/>
      <c r="I296" s="38"/>
      <c r="J296" s="53" t="s">
        <v>289</v>
      </c>
      <c r="K296" s="35" t="s">
        <v>290</v>
      </c>
      <c r="L296" s="60">
        <v>2789</v>
      </c>
      <c r="M296" s="40"/>
      <c r="N296" s="40"/>
      <c r="O296" s="41"/>
    </row>
    <row r="297" spans="1:15" x14ac:dyDescent="0.25">
      <c r="A297" s="34" t="s">
        <v>14</v>
      </c>
      <c r="B297" s="34" t="s">
        <v>228</v>
      </c>
      <c r="C297" s="34" t="s">
        <v>289</v>
      </c>
      <c r="D297" s="34" t="s">
        <v>291</v>
      </c>
      <c r="E297" s="36">
        <v>1656</v>
      </c>
      <c r="F297" s="36">
        <v>1656</v>
      </c>
      <c r="G297" s="37"/>
      <c r="H297" s="38"/>
      <c r="I297" s="38"/>
      <c r="J297" s="53" t="s">
        <v>289</v>
      </c>
      <c r="K297" s="34" t="s">
        <v>291</v>
      </c>
      <c r="L297" s="60">
        <v>2780</v>
      </c>
      <c r="M297" s="40"/>
      <c r="N297" s="40"/>
      <c r="O297" s="41"/>
    </row>
    <row r="298" spans="1:15" x14ac:dyDescent="0.25">
      <c r="A298" s="34" t="s">
        <v>14</v>
      </c>
      <c r="B298" s="34" t="s">
        <v>228</v>
      </c>
      <c r="C298" s="34" t="s">
        <v>289</v>
      </c>
      <c r="D298" s="34" t="s">
        <v>292</v>
      </c>
      <c r="E298" s="36">
        <v>819</v>
      </c>
      <c r="F298" s="36">
        <v>819</v>
      </c>
      <c r="G298" s="37"/>
      <c r="H298" s="38"/>
      <c r="I298" s="38"/>
      <c r="J298" s="53" t="s">
        <v>289</v>
      </c>
      <c r="K298" s="34" t="s">
        <v>292</v>
      </c>
      <c r="L298" s="60">
        <v>2206</v>
      </c>
      <c r="M298" s="40"/>
      <c r="N298" s="40"/>
      <c r="O298" s="41"/>
    </row>
    <row r="299" spans="1:15" x14ac:dyDescent="0.25">
      <c r="A299" s="25" t="s">
        <v>14</v>
      </c>
      <c r="B299" s="25" t="s">
        <v>228</v>
      </c>
      <c r="C299" s="25" t="s">
        <v>293</v>
      </c>
      <c r="D299" s="25"/>
      <c r="E299" s="26">
        <f>E300</f>
        <v>826</v>
      </c>
      <c r="F299" s="26">
        <v>826</v>
      </c>
      <c r="G299" s="27"/>
      <c r="H299" s="27"/>
      <c r="I299" s="27"/>
      <c r="J299" s="32" t="s">
        <v>294</v>
      </c>
      <c r="K299" s="57"/>
      <c r="L299" s="26">
        <f>L300</f>
        <v>1111</v>
      </c>
      <c r="M299" s="33">
        <v>1</v>
      </c>
      <c r="N299" s="33">
        <v>1</v>
      </c>
      <c r="O299" s="57"/>
    </row>
    <row r="300" spans="1:15" x14ac:dyDescent="0.25">
      <c r="A300" s="34" t="s">
        <v>14</v>
      </c>
      <c r="B300" s="34" t="s">
        <v>228</v>
      </c>
      <c r="C300" s="34" t="s">
        <v>293</v>
      </c>
      <c r="D300" s="34" t="s">
        <v>294</v>
      </c>
      <c r="E300" s="36">
        <v>826</v>
      </c>
      <c r="F300" s="36">
        <v>826</v>
      </c>
      <c r="G300" s="37"/>
      <c r="H300" s="38"/>
      <c r="I300" s="38"/>
      <c r="J300" s="53" t="s">
        <v>294</v>
      </c>
      <c r="K300" s="34" t="s">
        <v>294</v>
      </c>
      <c r="L300" s="60">
        <v>1111</v>
      </c>
      <c r="M300" s="40"/>
      <c r="N300" s="40"/>
      <c r="O300" s="41"/>
    </row>
    <row r="301" spans="1:15" x14ac:dyDescent="0.25">
      <c r="A301" s="25" t="s">
        <v>14</v>
      </c>
      <c r="B301" s="25" t="s">
        <v>228</v>
      </c>
      <c r="C301" s="25" t="s">
        <v>295</v>
      </c>
      <c r="D301" s="25"/>
      <c r="E301" s="26">
        <f>SUM(E302:E309)</f>
        <v>8112</v>
      </c>
      <c r="F301" s="26">
        <v>8112</v>
      </c>
      <c r="G301" s="27"/>
      <c r="H301" s="27" t="s">
        <v>87</v>
      </c>
      <c r="I301" s="27"/>
      <c r="J301" s="32" t="s">
        <v>295</v>
      </c>
      <c r="K301" s="57"/>
      <c r="L301" s="26">
        <f>SUM(L302:L309)</f>
        <v>10341</v>
      </c>
      <c r="M301" s="33">
        <v>5</v>
      </c>
      <c r="N301" s="33">
        <v>5</v>
      </c>
      <c r="O301" s="57"/>
    </row>
    <row r="302" spans="1:15" x14ac:dyDescent="0.25">
      <c r="A302" s="34" t="s">
        <v>14</v>
      </c>
      <c r="B302" s="34" t="s">
        <v>228</v>
      </c>
      <c r="C302" s="34" t="s">
        <v>295</v>
      </c>
      <c r="D302" s="34" t="s">
        <v>295</v>
      </c>
      <c r="E302" s="36">
        <v>1019</v>
      </c>
      <c r="F302" s="36">
        <v>1019</v>
      </c>
      <c r="G302" s="37"/>
      <c r="H302" s="38"/>
      <c r="I302" s="38"/>
      <c r="J302" s="62" t="s">
        <v>295</v>
      </c>
      <c r="K302" s="34" t="s">
        <v>295</v>
      </c>
      <c r="L302" s="60">
        <v>1420</v>
      </c>
      <c r="M302" s="40"/>
      <c r="N302" s="40"/>
      <c r="O302" s="41"/>
    </row>
    <row r="303" spans="1:15" x14ac:dyDescent="0.25">
      <c r="A303" s="34" t="s">
        <v>14</v>
      </c>
      <c r="B303" s="34" t="s">
        <v>228</v>
      </c>
      <c r="C303" s="34" t="s">
        <v>295</v>
      </c>
      <c r="D303" s="34" t="s">
        <v>296</v>
      </c>
      <c r="E303" s="36">
        <v>593</v>
      </c>
      <c r="F303" s="36">
        <v>593</v>
      </c>
      <c r="G303" s="37"/>
      <c r="H303" s="38"/>
      <c r="I303" s="38"/>
      <c r="J303" s="62" t="s">
        <v>295</v>
      </c>
      <c r="K303" s="35"/>
      <c r="L303" s="82"/>
      <c r="M303" s="40"/>
      <c r="N303" s="40"/>
      <c r="O303" s="41"/>
    </row>
    <row r="304" spans="1:15" x14ac:dyDescent="0.25">
      <c r="A304" s="34" t="s">
        <v>14</v>
      </c>
      <c r="B304" s="34" t="s">
        <v>228</v>
      </c>
      <c r="C304" s="34" t="s">
        <v>295</v>
      </c>
      <c r="D304" s="34" t="s">
        <v>297</v>
      </c>
      <c r="E304" s="36">
        <v>569</v>
      </c>
      <c r="F304" s="36">
        <v>569</v>
      </c>
      <c r="G304" s="37"/>
      <c r="H304" s="38"/>
      <c r="I304" s="38"/>
      <c r="J304" s="62" t="s">
        <v>295</v>
      </c>
      <c r="K304" s="34" t="s">
        <v>297</v>
      </c>
      <c r="L304" s="60">
        <v>1185</v>
      </c>
      <c r="M304" s="40"/>
      <c r="N304" s="40"/>
      <c r="O304" s="41"/>
    </row>
    <row r="305" spans="1:15" x14ac:dyDescent="0.25">
      <c r="A305" s="34" t="s">
        <v>14</v>
      </c>
      <c r="B305" s="34" t="s">
        <v>228</v>
      </c>
      <c r="C305" s="34" t="s">
        <v>295</v>
      </c>
      <c r="D305" s="34" t="s">
        <v>298</v>
      </c>
      <c r="E305" s="36">
        <v>1276</v>
      </c>
      <c r="F305" s="36">
        <v>1276</v>
      </c>
      <c r="G305" s="37"/>
      <c r="H305" s="38"/>
      <c r="I305" s="38"/>
      <c r="J305" s="62" t="s">
        <v>295</v>
      </c>
      <c r="K305" s="34" t="s">
        <v>298</v>
      </c>
      <c r="L305" s="60">
        <v>1400</v>
      </c>
      <c r="M305" s="40"/>
      <c r="N305" s="40"/>
      <c r="O305" s="41"/>
    </row>
    <row r="306" spans="1:15" x14ac:dyDescent="0.25">
      <c r="A306" s="34" t="s">
        <v>14</v>
      </c>
      <c r="B306" s="34" t="s">
        <v>228</v>
      </c>
      <c r="C306" s="34" t="s">
        <v>295</v>
      </c>
      <c r="D306" s="34" t="s">
        <v>299</v>
      </c>
      <c r="E306" s="36">
        <v>1873</v>
      </c>
      <c r="F306" s="36">
        <v>1873</v>
      </c>
      <c r="G306" s="37"/>
      <c r="H306" s="38"/>
      <c r="I306" s="38"/>
      <c r="J306" s="62" t="s">
        <v>295</v>
      </c>
      <c r="K306" s="34" t="s">
        <v>299</v>
      </c>
      <c r="L306" s="60">
        <v>2136</v>
      </c>
      <c r="M306" s="40"/>
      <c r="N306" s="40"/>
      <c r="O306" s="41"/>
    </row>
    <row r="307" spans="1:15" x14ac:dyDescent="0.25">
      <c r="A307" s="34" t="s">
        <v>14</v>
      </c>
      <c r="B307" s="34" t="s">
        <v>228</v>
      </c>
      <c r="C307" s="34" t="s">
        <v>295</v>
      </c>
      <c r="D307" s="34" t="s">
        <v>300</v>
      </c>
      <c r="E307" s="36">
        <v>876</v>
      </c>
      <c r="F307" s="36">
        <v>876</v>
      </c>
      <c r="G307" s="37"/>
      <c r="H307" s="38"/>
      <c r="I307" s="38"/>
      <c r="J307" s="62" t="s">
        <v>295</v>
      </c>
      <c r="K307" s="34" t="s">
        <v>300</v>
      </c>
      <c r="L307" s="60">
        <v>1150</v>
      </c>
      <c r="M307" s="40"/>
      <c r="N307" s="40"/>
      <c r="O307" s="41"/>
    </row>
    <row r="308" spans="1:15" x14ac:dyDescent="0.25">
      <c r="A308" s="34" t="s">
        <v>14</v>
      </c>
      <c r="B308" s="34" t="s">
        <v>228</v>
      </c>
      <c r="C308" s="34" t="s">
        <v>295</v>
      </c>
      <c r="D308" s="34" t="s">
        <v>301</v>
      </c>
      <c r="E308" s="36">
        <v>821</v>
      </c>
      <c r="F308" s="36">
        <v>821</v>
      </c>
      <c r="G308" s="37"/>
      <c r="H308" s="38"/>
      <c r="I308" s="38"/>
      <c r="J308" s="62" t="s">
        <v>295</v>
      </c>
      <c r="K308" s="34" t="s">
        <v>301</v>
      </c>
      <c r="L308" s="60">
        <v>1050</v>
      </c>
      <c r="M308" s="40"/>
      <c r="N308" s="40"/>
      <c r="O308" s="41"/>
    </row>
    <row r="309" spans="1:15" x14ac:dyDescent="0.25">
      <c r="A309" s="34" t="s">
        <v>14</v>
      </c>
      <c r="B309" s="34" t="s">
        <v>228</v>
      </c>
      <c r="C309" s="34" t="s">
        <v>295</v>
      </c>
      <c r="D309" s="34" t="s">
        <v>228</v>
      </c>
      <c r="E309" s="36">
        <v>1085</v>
      </c>
      <c r="F309" s="36">
        <v>1085</v>
      </c>
      <c r="G309" s="37"/>
      <c r="H309" s="38"/>
      <c r="I309" s="38"/>
      <c r="J309" s="62" t="s">
        <v>295</v>
      </c>
      <c r="K309" s="34" t="s">
        <v>228</v>
      </c>
      <c r="L309" s="60">
        <v>2000</v>
      </c>
      <c r="M309" s="43"/>
      <c r="N309" s="43"/>
      <c r="O309" s="41"/>
    </row>
    <row r="310" spans="1:15" x14ac:dyDescent="0.25">
      <c r="A310" s="19" t="s">
        <v>14</v>
      </c>
      <c r="B310" s="19" t="s">
        <v>302</v>
      </c>
      <c r="C310" s="19"/>
      <c r="D310" s="19"/>
      <c r="E310" s="20">
        <f>E311+E312+E322+E337+E349+E356+E361+E367+E376+E382+E400</f>
        <v>23327</v>
      </c>
      <c r="F310" s="20">
        <v>23327</v>
      </c>
      <c r="G310" s="21" t="s">
        <v>6</v>
      </c>
      <c r="H310" s="21"/>
      <c r="I310" s="21"/>
      <c r="J310" s="19"/>
      <c r="K310" s="19"/>
      <c r="L310" s="22"/>
      <c r="M310" s="22">
        <f>SUM(M311:M405)</f>
        <v>20</v>
      </c>
      <c r="N310" s="22">
        <f>SUM(N311:N405)</f>
        <v>23</v>
      </c>
      <c r="O310" s="19"/>
    </row>
    <row r="311" spans="1:15" x14ac:dyDescent="0.25">
      <c r="A311" s="25" t="s">
        <v>14</v>
      </c>
      <c r="B311" s="25" t="s">
        <v>302</v>
      </c>
      <c r="C311" s="25" t="s">
        <v>302</v>
      </c>
      <c r="D311" s="25" t="s">
        <v>303</v>
      </c>
      <c r="E311" s="26">
        <v>1007</v>
      </c>
      <c r="F311" s="26">
        <v>1007</v>
      </c>
      <c r="G311" s="27" t="s">
        <v>6</v>
      </c>
      <c r="H311" s="27"/>
      <c r="I311" s="27"/>
      <c r="J311" s="25"/>
      <c r="K311" s="25"/>
      <c r="L311" s="29"/>
      <c r="M311" s="29"/>
      <c r="N311" s="29"/>
      <c r="O311" s="57"/>
    </row>
    <row r="312" spans="1:15" ht="25.5" x14ac:dyDescent="0.25">
      <c r="A312" s="25" t="s">
        <v>14</v>
      </c>
      <c r="B312" s="25" t="s">
        <v>302</v>
      </c>
      <c r="C312" s="32" t="s">
        <v>304</v>
      </c>
      <c r="D312" s="25"/>
      <c r="E312" s="26">
        <f>SUM(E313:E321)</f>
        <v>2694</v>
      </c>
      <c r="F312" s="26">
        <v>497</v>
      </c>
      <c r="G312" s="27" t="s">
        <v>6</v>
      </c>
      <c r="H312" s="27"/>
      <c r="I312" s="27"/>
      <c r="J312" s="32" t="s">
        <v>304</v>
      </c>
      <c r="K312" s="57"/>
      <c r="L312" s="64">
        <f>SUM(L313:L321)</f>
        <v>4799</v>
      </c>
      <c r="M312" s="33">
        <v>3</v>
      </c>
      <c r="N312" s="33">
        <v>4</v>
      </c>
      <c r="O312" s="57"/>
    </row>
    <row r="313" spans="1:15" x14ac:dyDescent="0.25">
      <c r="A313" s="34" t="s">
        <v>14</v>
      </c>
      <c r="B313" s="34" t="s">
        <v>302</v>
      </c>
      <c r="C313" s="34" t="s">
        <v>70</v>
      </c>
      <c r="D313" s="34" t="s">
        <v>70</v>
      </c>
      <c r="E313" s="36">
        <v>497</v>
      </c>
      <c r="F313" s="36">
        <v>497</v>
      </c>
      <c r="G313" s="37" t="s">
        <v>6</v>
      </c>
      <c r="H313" s="38"/>
      <c r="I313" s="38"/>
      <c r="J313" s="39" t="s">
        <v>305</v>
      </c>
      <c r="K313" s="35" t="s">
        <v>70</v>
      </c>
      <c r="L313" s="60">
        <v>920</v>
      </c>
      <c r="M313" s="51"/>
      <c r="N313" s="51"/>
      <c r="O313" s="67"/>
    </row>
    <row r="314" spans="1:15" x14ac:dyDescent="0.25">
      <c r="A314" s="34" t="s">
        <v>14</v>
      </c>
      <c r="B314" s="34" t="s">
        <v>302</v>
      </c>
      <c r="C314" s="34" t="s">
        <v>306</v>
      </c>
      <c r="D314" s="34" t="s">
        <v>306</v>
      </c>
      <c r="E314" s="36">
        <v>938</v>
      </c>
      <c r="F314" s="36">
        <v>938</v>
      </c>
      <c r="G314" s="37" t="s">
        <v>6</v>
      </c>
      <c r="H314" s="59" t="s">
        <v>87</v>
      </c>
      <c r="I314" s="59"/>
      <c r="J314" s="35" t="s">
        <v>306</v>
      </c>
      <c r="K314" s="35" t="s">
        <v>306</v>
      </c>
      <c r="L314" s="60">
        <v>1508</v>
      </c>
      <c r="M314" s="51"/>
      <c r="N314" s="51"/>
      <c r="O314" s="67"/>
    </row>
    <row r="315" spans="1:15" x14ac:dyDescent="0.25">
      <c r="A315" s="34" t="s">
        <v>14</v>
      </c>
      <c r="B315" s="34" t="s">
        <v>302</v>
      </c>
      <c r="C315" s="34" t="s">
        <v>306</v>
      </c>
      <c r="D315" s="34" t="s">
        <v>307</v>
      </c>
      <c r="E315" s="36">
        <v>158</v>
      </c>
      <c r="F315" s="36">
        <v>158</v>
      </c>
      <c r="G315" s="37" t="s">
        <v>6</v>
      </c>
      <c r="H315" s="38"/>
      <c r="I315" s="38"/>
      <c r="J315" s="35" t="s">
        <v>306</v>
      </c>
      <c r="K315" s="35" t="s">
        <v>307</v>
      </c>
      <c r="L315" s="60">
        <v>400</v>
      </c>
      <c r="M315" s="51"/>
      <c r="N315" s="51"/>
      <c r="O315" s="67"/>
    </row>
    <row r="316" spans="1:15" x14ac:dyDescent="0.25">
      <c r="A316" s="34" t="s">
        <v>14</v>
      </c>
      <c r="B316" s="34" t="s">
        <v>302</v>
      </c>
      <c r="C316" s="34" t="s">
        <v>306</v>
      </c>
      <c r="D316" s="34" t="s">
        <v>308</v>
      </c>
      <c r="E316" s="36">
        <v>453</v>
      </c>
      <c r="F316" s="36">
        <v>453</v>
      </c>
      <c r="G316" s="37" t="s">
        <v>6</v>
      </c>
      <c r="H316" s="38"/>
      <c r="I316" s="38"/>
      <c r="J316" s="35" t="s">
        <v>306</v>
      </c>
      <c r="K316" s="35" t="s">
        <v>308</v>
      </c>
      <c r="L316" s="60">
        <v>432</v>
      </c>
      <c r="M316" s="51"/>
      <c r="N316" s="51"/>
      <c r="O316" s="67"/>
    </row>
    <row r="317" spans="1:15" x14ac:dyDescent="0.25">
      <c r="A317" s="34" t="s">
        <v>14</v>
      </c>
      <c r="B317" s="34" t="s">
        <v>302</v>
      </c>
      <c r="C317" s="34" t="s">
        <v>306</v>
      </c>
      <c r="D317" s="35" t="s">
        <v>309</v>
      </c>
      <c r="E317" s="52"/>
      <c r="F317" s="69"/>
      <c r="G317" s="37" t="s">
        <v>6</v>
      </c>
      <c r="H317" s="38"/>
      <c r="I317" s="38"/>
      <c r="J317" s="35" t="s">
        <v>306</v>
      </c>
      <c r="K317" s="35" t="s">
        <v>309</v>
      </c>
      <c r="L317" s="60">
        <v>174</v>
      </c>
      <c r="M317" s="51"/>
      <c r="N317" s="51"/>
      <c r="O317" s="67"/>
    </row>
    <row r="318" spans="1:15" x14ac:dyDescent="0.25">
      <c r="A318" s="34" t="s">
        <v>14</v>
      </c>
      <c r="B318" s="34" t="s">
        <v>302</v>
      </c>
      <c r="C318" s="34" t="s">
        <v>310</v>
      </c>
      <c r="D318" s="34" t="s">
        <v>310</v>
      </c>
      <c r="E318" s="36">
        <v>346</v>
      </c>
      <c r="F318" s="36">
        <v>346</v>
      </c>
      <c r="G318" s="37" t="s">
        <v>6</v>
      </c>
      <c r="H318" s="38"/>
      <c r="I318" s="38"/>
      <c r="J318" s="35" t="s">
        <v>310</v>
      </c>
      <c r="K318" s="35" t="s">
        <v>310</v>
      </c>
      <c r="L318" s="60">
        <v>408</v>
      </c>
      <c r="M318" s="51"/>
      <c r="N318" s="51"/>
      <c r="O318" s="83" t="s">
        <v>311</v>
      </c>
    </row>
    <row r="319" spans="1:15" x14ac:dyDescent="0.25">
      <c r="A319" s="34" t="s">
        <v>14</v>
      </c>
      <c r="B319" s="34" t="s">
        <v>302</v>
      </c>
      <c r="C319" s="34" t="s">
        <v>310</v>
      </c>
      <c r="D319" s="34" t="s">
        <v>312</v>
      </c>
      <c r="E319" s="36">
        <v>108</v>
      </c>
      <c r="F319" s="36">
        <v>108</v>
      </c>
      <c r="G319" s="37" t="s">
        <v>6</v>
      </c>
      <c r="H319" s="38"/>
      <c r="I319" s="38"/>
      <c r="J319" s="35" t="s">
        <v>310</v>
      </c>
      <c r="K319" s="35" t="s">
        <v>313</v>
      </c>
      <c r="L319" s="60">
        <v>349</v>
      </c>
      <c r="M319" s="51"/>
      <c r="N319" s="51"/>
      <c r="O319" s="67"/>
    </row>
    <row r="320" spans="1:15" x14ac:dyDescent="0.25">
      <c r="A320" s="34" t="s">
        <v>14</v>
      </c>
      <c r="B320" s="34" t="s">
        <v>302</v>
      </c>
      <c r="C320" s="34" t="s">
        <v>310</v>
      </c>
      <c r="D320" s="34" t="s">
        <v>59</v>
      </c>
      <c r="E320" s="36">
        <v>29</v>
      </c>
      <c r="F320" s="36">
        <v>29</v>
      </c>
      <c r="G320" s="37" t="s">
        <v>6</v>
      </c>
      <c r="H320" s="38"/>
      <c r="I320" s="38"/>
      <c r="J320" s="35" t="s">
        <v>310</v>
      </c>
      <c r="K320" s="35" t="s">
        <v>59</v>
      </c>
      <c r="L320" s="60">
        <v>329</v>
      </c>
      <c r="M320" s="51"/>
      <c r="N320" s="51"/>
      <c r="O320" s="67"/>
    </row>
    <row r="321" spans="1:15" x14ac:dyDescent="0.25">
      <c r="A321" s="34" t="s">
        <v>14</v>
      </c>
      <c r="B321" s="34" t="s">
        <v>302</v>
      </c>
      <c r="C321" s="34" t="s">
        <v>310</v>
      </c>
      <c r="D321" s="34" t="s">
        <v>314</v>
      </c>
      <c r="E321" s="36">
        <v>165</v>
      </c>
      <c r="F321" s="36">
        <v>165</v>
      </c>
      <c r="G321" s="37" t="s">
        <v>6</v>
      </c>
      <c r="H321" s="38"/>
      <c r="I321" s="38"/>
      <c r="J321" s="35" t="s">
        <v>310</v>
      </c>
      <c r="K321" s="35" t="s">
        <v>314</v>
      </c>
      <c r="L321" s="60">
        <v>279</v>
      </c>
      <c r="M321" s="51"/>
      <c r="N321" s="51"/>
      <c r="O321" s="67"/>
    </row>
    <row r="322" spans="1:15" x14ac:dyDescent="0.25">
      <c r="A322" s="25" t="s">
        <v>14</v>
      </c>
      <c r="B322" s="25" t="s">
        <v>302</v>
      </c>
      <c r="C322" s="25" t="s">
        <v>315</v>
      </c>
      <c r="D322" s="25"/>
      <c r="E322" s="64">
        <f>SUM(E323:E336)</f>
        <v>4147</v>
      </c>
      <c r="F322" s="26">
        <v>4147</v>
      </c>
      <c r="G322" s="27" t="s">
        <v>6</v>
      </c>
      <c r="H322" s="27"/>
      <c r="I322" s="27"/>
      <c r="J322" s="32" t="s">
        <v>315</v>
      </c>
      <c r="K322" s="57"/>
      <c r="L322" s="64">
        <f>SUM(L323:L336)</f>
        <v>6041</v>
      </c>
      <c r="M322" s="84">
        <v>4</v>
      </c>
      <c r="N322" s="84">
        <v>4</v>
      </c>
      <c r="O322" s="57"/>
    </row>
    <row r="323" spans="1:15" x14ac:dyDescent="0.25">
      <c r="A323" s="34" t="s">
        <v>14</v>
      </c>
      <c r="B323" s="34" t="s">
        <v>302</v>
      </c>
      <c r="C323" s="34" t="s">
        <v>315</v>
      </c>
      <c r="D323" s="35" t="s">
        <v>315</v>
      </c>
      <c r="E323" s="52">
        <v>660</v>
      </c>
      <c r="F323" s="52">
        <v>660</v>
      </c>
      <c r="G323" s="37" t="s">
        <v>6</v>
      </c>
      <c r="H323" s="38"/>
      <c r="I323" s="38"/>
      <c r="J323" s="53" t="s">
        <v>315</v>
      </c>
      <c r="K323" s="34" t="s">
        <v>315</v>
      </c>
      <c r="L323" s="74">
        <v>730</v>
      </c>
      <c r="M323" s="40"/>
      <c r="N323" s="40"/>
      <c r="O323" s="41"/>
    </row>
    <row r="324" spans="1:15" x14ac:dyDescent="0.25">
      <c r="A324" s="34" t="s">
        <v>14</v>
      </c>
      <c r="B324" s="34" t="s">
        <v>302</v>
      </c>
      <c r="C324" s="34" t="s">
        <v>315</v>
      </c>
      <c r="D324" s="35" t="s">
        <v>237</v>
      </c>
      <c r="E324" s="52">
        <v>404</v>
      </c>
      <c r="F324" s="52">
        <v>404</v>
      </c>
      <c r="G324" s="37" t="s">
        <v>6</v>
      </c>
      <c r="H324" s="38"/>
      <c r="I324" s="38"/>
      <c r="J324" s="53" t="s">
        <v>315</v>
      </c>
      <c r="K324" s="34" t="s">
        <v>237</v>
      </c>
      <c r="L324" s="74">
        <v>608</v>
      </c>
      <c r="M324" s="40"/>
      <c r="N324" s="40"/>
      <c r="O324" s="41"/>
    </row>
    <row r="325" spans="1:15" x14ac:dyDescent="0.25">
      <c r="A325" s="34" t="s">
        <v>14</v>
      </c>
      <c r="B325" s="34" t="s">
        <v>302</v>
      </c>
      <c r="C325" s="34" t="s">
        <v>315</v>
      </c>
      <c r="D325" s="35" t="s">
        <v>316</v>
      </c>
      <c r="E325" s="52">
        <v>91</v>
      </c>
      <c r="F325" s="52">
        <v>91</v>
      </c>
      <c r="G325" s="37" t="s">
        <v>6</v>
      </c>
      <c r="H325" s="38"/>
      <c r="I325" s="38"/>
      <c r="J325" s="53" t="s">
        <v>315</v>
      </c>
      <c r="K325" s="34" t="s">
        <v>316</v>
      </c>
      <c r="L325" s="74">
        <v>145</v>
      </c>
      <c r="M325" s="40"/>
      <c r="N325" s="40"/>
      <c r="O325" s="41"/>
    </row>
    <row r="326" spans="1:15" x14ac:dyDescent="0.25">
      <c r="A326" s="34" t="s">
        <v>14</v>
      </c>
      <c r="B326" s="34" t="s">
        <v>302</v>
      </c>
      <c r="C326" s="34" t="s">
        <v>315</v>
      </c>
      <c r="D326" s="35" t="s">
        <v>317</v>
      </c>
      <c r="E326" s="52">
        <v>163</v>
      </c>
      <c r="F326" s="52">
        <v>163</v>
      </c>
      <c r="G326" s="37" t="s">
        <v>6</v>
      </c>
      <c r="H326" s="38"/>
      <c r="I326" s="38"/>
      <c r="J326" s="53" t="s">
        <v>315</v>
      </c>
      <c r="K326" s="34" t="s">
        <v>317</v>
      </c>
      <c r="L326" s="74">
        <v>269</v>
      </c>
      <c r="M326" s="40"/>
      <c r="N326" s="40"/>
      <c r="O326" s="41"/>
    </row>
    <row r="327" spans="1:15" x14ac:dyDescent="0.25">
      <c r="A327" s="34" t="s">
        <v>14</v>
      </c>
      <c r="B327" s="34" t="s">
        <v>302</v>
      </c>
      <c r="C327" s="34" t="s">
        <v>315</v>
      </c>
      <c r="D327" s="35" t="s">
        <v>318</v>
      </c>
      <c r="E327" s="52">
        <v>253</v>
      </c>
      <c r="F327" s="52">
        <v>253</v>
      </c>
      <c r="G327" s="37" t="s">
        <v>6</v>
      </c>
      <c r="H327" s="38"/>
      <c r="I327" s="38"/>
      <c r="J327" s="53" t="s">
        <v>315</v>
      </c>
      <c r="K327" s="34" t="s">
        <v>318</v>
      </c>
      <c r="L327" s="74">
        <v>332</v>
      </c>
      <c r="M327" s="40"/>
      <c r="N327" s="40"/>
      <c r="O327" s="41"/>
    </row>
    <row r="328" spans="1:15" x14ac:dyDescent="0.25">
      <c r="A328" s="34" t="s">
        <v>14</v>
      </c>
      <c r="B328" s="34" t="s">
        <v>302</v>
      </c>
      <c r="C328" s="34" t="s">
        <v>315</v>
      </c>
      <c r="D328" s="35" t="s">
        <v>319</v>
      </c>
      <c r="E328" s="52">
        <v>409</v>
      </c>
      <c r="F328" s="52">
        <v>409</v>
      </c>
      <c r="G328" s="37" t="s">
        <v>6</v>
      </c>
      <c r="H328" s="38"/>
      <c r="I328" s="38"/>
      <c r="J328" s="53" t="s">
        <v>315</v>
      </c>
      <c r="K328" s="34" t="s">
        <v>319</v>
      </c>
      <c r="L328" s="74">
        <v>607</v>
      </c>
      <c r="M328" s="40"/>
      <c r="N328" s="40"/>
      <c r="O328" s="41"/>
    </row>
    <row r="329" spans="1:15" x14ac:dyDescent="0.25">
      <c r="A329" s="34" t="s">
        <v>14</v>
      </c>
      <c r="B329" s="34" t="s">
        <v>302</v>
      </c>
      <c r="C329" s="34" t="s">
        <v>315</v>
      </c>
      <c r="D329" s="35" t="s">
        <v>320</v>
      </c>
      <c r="E329" s="52">
        <v>114</v>
      </c>
      <c r="F329" s="52">
        <v>114</v>
      </c>
      <c r="G329" s="37" t="s">
        <v>6</v>
      </c>
      <c r="H329" s="38"/>
      <c r="I329" s="38"/>
      <c r="J329" s="53" t="s">
        <v>315</v>
      </c>
      <c r="K329" s="34" t="s">
        <v>320</v>
      </c>
      <c r="L329" s="74">
        <v>186</v>
      </c>
      <c r="M329" s="40"/>
      <c r="N329" s="40"/>
      <c r="O329" s="41"/>
    </row>
    <row r="330" spans="1:15" x14ac:dyDescent="0.25">
      <c r="A330" s="34" t="s">
        <v>14</v>
      </c>
      <c r="B330" s="34" t="s">
        <v>302</v>
      </c>
      <c r="C330" s="34" t="s">
        <v>315</v>
      </c>
      <c r="D330" s="35" t="s">
        <v>321</v>
      </c>
      <c r="E330" s="52">
        <v>13</v>
      </c>
      <c r="F330" s="52">
        <v>13</v>
      </c>
      <c r="G330" s="37" t="s">
        <v>6</v>
      </c>
      <c r="H330" s="38"/>
      <c r="I330" s="38"/>
      <c r="J330" s="53" t="s">
        <v>315</v>
      </c>
      <c r="K330" s="34" t="s">
        <v>321</v>
      </c>
      <c r="L330" s="74">
        <v>85</v>
      </c>
      <c r="M330" s="40"/>
      <c r="N330" s="40"/>
      <c r="O330" s="41"/>
    </row>
    <row r="331" spans="1:15" x14ac:dyDescent="0.25">
      <c r="A331" s="34" t="s">
        <v>14</v>
      </c>
      <c r="B331" s="34" t="s">
        <v>302</v>
      </c>
      <c r="C331" s="34" t="s">
        <v>315</v>
      </c>
      <c r="D331" s="35" t="s">
        <v>322</v>
      </c>
      <c r="E331" s="52">
        <v>409</v>
      </c>
      <c r="F331" s="52">
        <v>409</v>
      </c>
      <c r="G331" s="37" t="s">
        <v>6</v>
      </c>
      <c r="H331" s="38"/>
      <c r="I331" s="38"/>
      <c r="J331" s="53" t="s">
        <v>315</v>
      </c>
      <c r="K331" s="34" t="s">
        <v>323</v>
      </c>
      <c r="L331" s="74">
        <v>565</v>
      </c>
      <c r="M331" s="40"/>
      <c r="N331" s="40"/>
      <c r="O331" s="41"/>
    </row>
    <row r="332" spans="1:15" x14ac:dyDescent="0.25">
      <c r="A332" s="34" t="s">
        <v>14</v>
      </c>
      <c r="B332" s="34" t="s">
        <v>302</v>
      </c>
      <c r="C332" s="34" t="s">
        <v>315</v>
      </c>
      <c r="D332" s="35" t="s">
        <v>324</v>
      </c>
      <c r="E332" s="52">
        <v>328</v>
      </c>
      <c r="F332" s="52">
        <v>328</v>
      </c>
      <c r="G332" s="37" t="s">
        <v>6</v>
      </c>
      <c r="H332" s="38"/>
      <c r="I332" s="38"/>
      <c r="J332" s="53" t="s">
        <v>315</v>
      </c>
      <c r="K332" s="34" t="s">
        <v>324</v>
      </c>
      <c r="L332" s="74">
        <v>423</v>
      </c>
      <c r="M332" s="40"/>
      <c r="N332" s="40"/>
      <c r="O332" s="41"/>
    </row>
    <row r="333" spans="1:15" x14ac:dyDescent="0.25">
      <c r="A333" s="34" t="s">
        <v>14</v>
      </c>
      <c r="B333" s="34" t="s">
        <v>302</v>
      </c>
      <c r="C333" s="34" t="s">
        <v>315</v>
      </c>
      <c r="D333" s="35" t="s">
        <v>325</v>
      </c>
      <c r="E333" s="52">
        <v>964</v>
      </c>
      <c r="F333" s="52">
        <v>964</v>
      </c>
      <c r="G333" s="37" t="s">
        <v>6</v>
      </c>
      <c r="H333" s="38"/>
      <c r="I333" s="38"/>
      <c r="J333" s="53" t="s">
        <v>315</v>
      </c>
      <c r="K333" s="34" t="s">
        <v>325</v>
      </c>
      <c r="L333" s="74">
        <v>654</v>
      </c>
      <c r="M333" s="40"/>
      <c r="N333" s="40"/>
      <c r="O333" s="41"/>
    </row>
    <row r="334" spans="1:15" x14ac:dyDescent="0.25">
      <c r="A334" s="34" t="s">
        <v>14</v>
      </c>
      <c r="B334" s="34" t="s">
        <v>302</v>
      </c>
      <c r="C334" s="34" t="s">
        <v>315</v>
      </c>
      <c r="D334" s="35" t="s">
        <v>326</v>
      </c>
      <c r="E334" s="52">
        <v>339</v>
      </c>
      <c r="F334" s="52">
        <v>339</v>
      </c>
      <c r="G334" s="37" t="s">
        <v>6</v>
      </c>
      <c r="H334" s="38"/>
      <c r="I334" s="38"/>
      <c r="J334" s="53" t="s">
        <v>315</v>
      </c>
      <c r="K334" s="34" t="s">
        <v>326</v>
      </c>
      <c r="L334" s="74">
        <v>610</v>
      </c>
      <c r="M334" s="40"/>
      <c r="N334" s="40"/>
      <c r="O334" s="41"/>
    </row>
    <row r="335" spans="1:15" x14ac:dyDescent="0.25">
      <c r="A335" s="34" t="s">
        <v>14</v>
      </c>
      <c r="B335" s="34" t="s">
        <v>302</v>
      </c>
      <c r="C335" s="34" t="s">
        <v>315</v>
      </c>
      <c r="D335" s="35" t="s">
        <v>327</v>
      </c>
      <c r="E335" s="52"/>
      <c r="F335" s="69"/>
      <c r="G335" s="37" t="s">
        <v>6</v>
      </c>
      <c r="H335" s="38"/>
      <c r="I335" s="38"/>
      <c r="J335" s="53" t="s">
        <v>315</v>
      </c>
      <c r="K335" s="35" t="s">
        <v>327</v>
      </c>
      <c r="L335" s="74">
        <v>204</v>
      </c>
      <c r="M335" s="40"/>
      <c r="N335" s="40"/>
      <c r="O335" s="41"/>
    </row>
    <row r="336" spans="1:15" x14ac:dyDescent="0.25">
      <c r="A336" s="34" t="s">
        <v>14</v>
      </c>
      <c r="B336" s="34" t="s">
        <v>302</v>
      </c>
      <c r="C336" s="34" t="s">
        <v>315</v>
      </c>
      <c r="D336" s="35" t="s">
        <v>328</v>
      </c>
      <c r="E336" s="52"/>
      <c r="F336" s="69"/>
      <c r="G336" s="37" t="s">
        <v>6</v>
      </c>
      <c r="H336" s="38"/>
      <c r="I336" s="38"/>
      <c r="J336" s="53" t="s">
        <v>315</v>
      </c>
      <c r="K336" s="35" t="s">
        <v>328</v>
      </c>
      <c r="L336" s="74">
        <v>623</v>
      </c>
      <c r="M336" s="40"/>
      <c r="N336" s="40"/>
      <c r="O336" s="41"/>
    </row>
    <row r="337" spans="1:15" x14ac:dyDescent="0.25">
      <c r="A337" s="25" t="s">
        <v>14</v>
      </c>
      <c r="B337" s="25" t="s">
        <v>302</v>
      </c>
      <c r="C337" s="25" t="s">
        <v>329</v>
      </c>
      <c r="D337" s="25"/>
      <c r="E337" s="26">
        <f>SUM(E338:E348)</f>
        <v>3205</v>
      </c>
      <c r="F337" s="26">
        <v>3205</v>
      </c>
      <c r="G337" s="27" t="s">
        <v>6</v>
      </c>
      <c r="H337" s="27"/>
      <c r="I337" s="27"/>
      <c r="J337" s="32" t="s">
        <v>329</v>
      </c>
      <c r="K337" s="57"/>
      <c r="L337" s="26">
        <f>SUM(L338:L348)</f>
        <v>4214</v>
      </c>
      <c r="M337" s="33">
        <v>2</v>
      </c>
      <c r="N337" s="33">
        <v>2</v>
      </c>
      <c r="O337" s="57"/>
    </row>
    <row r="338" spans="1:15" x14ac:dyDescent="0.25">
      <c r="A338" s="34" t="s">
        <v>14</v>
      </c>
      <c r="B338" s="34" t="s">
        <v>302</v>
      </c>
      <c r="C338" s="34" t="s">
        <v>329</v>
      </c>
      <c r="D338" s="34" t="s">
        <v>329</v>
      </c>
      <c r="E338" s="36">
        <v>292</v>
      </c>
      <c r="F338" s="36">
        <v>292</v>
      </c>
      <c r="G338" s="37" t="s">
        <v>6</v>
      </c>
      <c r="H338" s="38"/>
      <c r="I338" s="38"/>
      <c r="J338" s="53" t="s">
        <v>329</v>
      </c>
      <c r="K338" s="34" t="s">
        <v>329</v>
      </c>
      <c r="L338" s="60">
        <v>387</v>
      </c>
      <c r="M338" s="40"/>
      <c r="N338" s="40"/>
      <c r="O338" s="41"/>
    </row>
    <row r="339" spans="1:15" x14ac:dyDescent="0.25">
      <c r="A339" s="34" t="s">
        <v>14</v>
      </c>
      <c r="B339" s="34" t="s">
        <v>302</v>
      </c>
      <c r="C339" s="34" t="s">
        <v>329</v>
      </c>
      <c r="D339" s="34" t="s">
        <v>330</v>
      </c>
      <c r="E339" s="36">
        <v>578</v>
      </c>
      <c r="F339" s="36">
        <v>578</v>
      </c>
      <c r="G339" s="37" t="s">
        <v>6</v>
      </c>
      <c r="H339" s="38"/>
      <c r="I339" s="38"/>
      <c r="J339" s="53" t="s">
        <v>329</v>
      </c>
      <c r="K339" s="34" t="s">
        <v>330</v>
      </c>
      <c r="L339" s="60">
        <v>762</v>
      </c>
      <c r="M339" s="40"/>
      <c r="N339" s="40"/>
      <c r="O339" s="41"/>
    </row>
    <row r="340" spans="1:15" x14ac:dyDescent="0.25">
      <c r="A340" s="34" t="s">
        <v>14</v>
      </c>
      <c r="B340" s="34" t="s">
        <v>302</v>
      </c>
      <c r="C340" s="34" t="s">
        <v>329</v>
      </c>
      <c r="D340" s="34" t="s">
        <v>331</v>
      </c>
      <c r="E340" s="36">
        <v>328</v>
      </c>
      <c r="F340" s="36">
        <v>328</v>
      </c>
      <c r="G340" s="37" t="s">
        <v>6</v>
      </c>
      <c r="H340" s="38"/>
      <c r="I340" s="38"/>
      <c r="J340" s="53" t="s">
        <v>329</v>
      </c>
      <c r="K340" s="34" t="s">
        <v>331</v>
      </c>
      <c r="L340" s="60">
        <v>432</v>
      </c>
      <c r="M340" s="40"/>
      <c r="N340" s="40"/>
      <c r="O340" s="41"/>
    </row>
    <row r="341" spans="1:15" x14ac:dyDescent="0.25">
      <c r="A341" s="34" t="s">
        <v>14</v>
      </c>
      <c r="B341" s="34" t="s">
        <v>302</v>
      </c>
      <c r="C341" s="34" t="s">
        <v>329</v>
      </c>
      <c r="D341" s="34" t="s">
        <v>332</v>
      </c>
      <c r="E341" s="36">
        <v>258</v>
      </c>
      <c r="F341" s="36">
        <v>258</v>
      </c>
      <c r="G341" s="37" t="s">
        <v>6</v>
      </c>
      <c r="H341" s="38"/>
      <c r="I341" s="38"/>
      <c r="J341" s="53" t="s">
        <v>329</v>
      </c>
      <c r="K341" s="34" t="s">
        <v>333</v>
      </c>
      <c r="L341" s="60">
        <v>362</v>
      </c>
      <c r="M341" s="40"/>
      <c r="N341" s="40"/>
      <c r="O341" s="41"/>
    </row>
    <row r="342" spans="1:15" x14ac:dyDescent="0.25">
      <c r="A342" s="34" t="s">
        <v>14</v>
      </c>
      <c r="B342" s="34" t="s">
        <v>302</v>
      </c>
      <c r="C342" s="34" t="s">
        <v>329</v>
      </c>
      <c r="D342" s="34" t="s">
        <v>334</v>
      </c>
      <c r="E342" s="36">
        <v>336</v>
      </c>
      <c r="F342" s="36">
        <v>336</v>
      </c>
      <c r="G342" s="37" t="s">
        <v>6</v>
      </c>
      <c r="H342" s="38"/>
      <c r="I342" s="38"/>
      <c r="J342" s="53" t="s">
        <v>329</v>
      </c>
      <c r="K342" s="34" t="s">
        <v>334</v>
      </c>
      <c r="L342" s="60">
        <v>592</v>
      </c>
      <c r="M342" s="40"/>
      <c r="N342" s="40"/>
      <c r="O342" s="41"/>
    </row>
    <row r="343" spans="1:15" x14ac:dyDescent="0.25">
      <c r="A343" s="34" t="s">
        <v>14</v>
      </c>
      <c r="B343" s="34" t="s">
        <v>302</v>
      </c>
      <c r="C343" s="34" t="s">
        <v>329</v>
      </c>
      <c r="D343" s="34" t="s">
        <v>335</v>
      </c>
      <c r="E343" s="36">
        <v>298</v>
      </c>
      <c r="F343" s="36">
        <v>298</v>
      </c>
      <c r="G343" s="37" t="s">
        <v>6</v>
      </c>
      <c r="H343" s="38"/>
      <c r="I343" s="38"/>
      <c r="J343" s="53" t="s">
        <v>329</v>
      </c>
      <c r="K343" s="34" t="s">
        <v>335</v>
      </c>
      <c r="L343" s="60">
        <v>341</v>
      </c>
      <c r="M343" s="40"/>
      <c r="N343" s="40"/>
      <c r="O343" s="41"/>
    </row>
    <row r="344" spans="1:15" x14ac:dyDescent="0.25">
      <c r="A344" s="34" t="s">
        <v>14</v>
      </c>
      <c r="B344" s="34" t="s">
        <v>302</v>
      </c>
      <c r="C344" s="34" t="s">
        <v>329</v>
      </c>
      <c r="D344" s="34" t="s">
        <v>336</v>
      </c>
      <c r="E344" s="36">
        <v>484</v>
      </c>
      <c r="F344" s="36">
        <v>484</v>
      </c>
      <c r="G344" s="37" t="s">
        <v>6</v>
      </c>
      <c r="H344" s="38"/>
      <c r="I344" s="38"/>
      <c r="J344" s="53" t="s">
        <v>329</v>
      </c>
      <c r="K344" s="34" t="s">
        <v>336</v>
      </c>
      <c r="L344" s="60">
        <v>469</v>
      </c>
      <c r="M344" s="40"/>
      <c r="N344" s="40"/>
      <c r="O344" s="41"/>
    </row>
    <row r="345" spans="1:15" x14ac:dyDescent="0.25">
      <c r="A345" s="34" t="s">
        <v>14</v>
      </c>
      <c r="B345" s="34" t="s">
        <v>302</v>
      </c>
      <c r="C345" s="34" t="s">
        <v>329</v>
      </c>
      <c r="D345" s="34" t="s">
        <v>337</v>
      </c>
      <c r="E345" s="36">
        <v>156</v>
      </c>
      <c r="F345" s="36">
        <v>156</v>
      </c>
      <c r="G345" s="37" t="s">
        <v>6</v>
      </c>
      <c r="H345" s="38"/>
      <c r="I345" s="38"/>
      <c r="J345" s="53" t="s">
        <v>329</v>
      </c>
      <c r="K345" s="34" t="s">
        <v>337</v>
      </c>
      <c r="L345" s="60">
        <v>241</v>
      </c>
      <c r="M345" s="40"/>
      <c r="N345" s="40"/>
      <c r="O345" s="41"/>
    </row>
    <row r="346" spans="1:15" x14ac:dyDescent="0.25">
      <c r="A346" s="34" t="s">
        <v>14</v>
      </c>
      <c r="B346" s="34" t="s">
        <v>302</v>
      </c>
      <c r="C346" s="34" t="s">
        <v>329</v>
      </c>
      <c r="D346" s="34" t="s">
        <v>338</v>
      </c>
      <c r="E346" s="36">
        <v>211</v>
      </c>
      <c r="F346" s="36">
        <v>211</v>
      </c>
      <c r="G346" s="37" t="s">
        <v>6</v>
      </c>
      <c r="H346" s="38"/>
      <c r="I346" s="38"/>
      <c r="J346" s="53" t="s">
        <v>329</v>
      </c>
      <c r="K346" s="34" t="s">
        <v>338</v>
      </c>
      <c r="L346" s="60">
        <v>247</v>
      </c>
      <c r="M346" s="40"/>
      <c r="N346" s="40"/>
      <c r="O346" s="41"/>
    </row>
    <row r="347" spans="1:15" x14ac:dyDescent="0.25">
      <c r="A347" s="34" t="s">
        <v>14</v>
      </c>
      <c r="B347" s="34" t="s">
        <v>302</v>
      </c>
      <c r="C347" s="34" t="s">
        <v>329</v>
      </c>
      <c r="D347" s="34" t="s">
        <v>339</v>
      </c>
      <c r="E347" s="36">
        <v>167</v>
      </c>
      <c r="F347" s="36">
        <v>167</v>
      </c>
      <c r="G347" s="37" t="s">
        <v>6</v>
      </c>
      <c r="H347" s="38"/>
      <c r="I347" s="38"/>
      <c r="J347" s="53" t="s">
        <v>329</v>
      </c>
      <c r="K347" s="34" t="s">
        <v>339</v>
      </c>
      <c r="L347" s="60">
        <v>258</v>
      </c>
      <c r="M347" s="40"/>
      <c r="N347" s="40"/>
      <c r="O347" s="41"/>
    </row>
    <row r="348" spans="1:15" x14ac:dyDescent="0.25">
      <c r="A348" s="34" t="s">
        <v>14</v>
      </c>
      <c r="B348" s="34" t="s">
        <v>302</v>
      </c>
      <c r="C348" s="34" t="s">
        <v>329</v>
      </c>
      <c r="D348" s="34" t="s">
        <v>340</v>
      </c>
      <c r="E348" s="36">
        <v>97</v>
      </c>
      <c r="F348" s="36">
        <v>97</v>
      </c>
      <c r="G348" s="37" t="s">
        <v>6</v>
      </c>
      <c r="H348" s="38"/>
      <c r="I348" s="38"/>
      <c r="J348" s="53" t="s">
        <v>329</v>
      </c>
      <c r="K348" s="34" t="s">
        <v>340</v>
      </c>
      <c r="L348" s="60">
        <v>123</v>
      </c>
      <c r="M348" s="40"/>
      <c r="N348" s="40"/>
      <c r="O348" s="41"/>
    </row>
    <row r="349" spans="1:15" x14ac:dyDescent="0.25">
      <c r="A349" s="25" t="s">
        <v>14</v>
      </c>
      <c r="B349" s="25" t="s">
        <v>302</v>
      </c>
      <c r="C349" s="25" t="s">
        <v>341</v>
      </c>
      <c r="D349" s="25"/>
      <c r="E349" s="26">
        <f>SUM(E350:E355)</f>
        <v>2227</v>
      </c>
      <c r="F349" s="26">
        <v>2227</v>
      </c>
      <c r="G349" s="27" t="s">
        <v>6</v>
      </c>
      <c r="H349" s="27"/>
      <c r="I349" s="27"/>
      <c r="J349" s="32" t="s">
        <v>341</v>
      </c>
      <c r="K349" s="57"/>
      <c r="L349" s="26">
        <f>SUM(L350:L355)</f>
        <v>3526</v>
      </c>
      <c r="M349" s="33">
        <v>2</v>
      </c>
      <c r="N349" s="33">
        <v>2</v>
      </c>
      <c r="O349" s="57"/>
    </row>
    <row r="350" spans="1:15" x14ac:dyDescent="0.25">
      <c r="A350" s="34" t="s">
        <v>14</v>
      </c>
      <c r="B350" s="34" t="s">
        <v>302</v>
      </c>
      <c r="C350" s="34" t="s">
        <v>341</v>
      </c>
      <c r="D350" s="34" t="s">
        <v>342</v>
      </c>
      <c r="E350" s="36">
        <v>1044</v>
      </c>
      <c r="F350" s="36">
        <v>1044</v>
      </c>
      <c r="G350" s="37" t="s">
        <v>6</v>
      </c>
      <c r="H350" s="38"/>
      <c r="I350" s="38"/>
      <c r="J350" s="46" t="s">
        <v>341</v>
      </c>
      <c r="K350" s="34" t="s">
        <v>342</v>
      </c>
      <c r="L350" s="60">
        <v>1372</v>
      </c>
      <c r="M350" s="40"/>
      <c r="N350" s="40"/>
      <c r="O350" s="41"/>
    </row>
    <row r="351" spans="1:15" x14ac:dyDescent="0.25">
      <c r="A351" s="34" t="s">
        <v>14</v>
      </c>
      <c r="B351" s="34" t="s">
        <v>302</v>
      </c>
      <c r="C351" s="34" t="s">
        <v>341</v>
      </c>
      <c r="D351" s="34" t="s">
        <v>343</v>
      </c>
      <c r="E351" s="36">
        <v>383</v>
      </c>
      <c r="F351" s="36">
        <v>383</v>
      </c>
      <c r="G351" s="37" t="s">
        <v>6</v>
      </c>
      <c r="H351" s="38"/>
      <c r="I351" s="38"/>
      <c r="J351" s="46" t="s">
        <v>341</v>
      </c>
      <c r="K351" s="34" t="s">
        <v>343</v>
      </c>
      <c r="L351" s="60">
        <v>703</v>
      </c>
      <c r="M351" s="40"/>
      <c r="N351" s="40"/>
      <c r="O351" s="41"/>
    </row>
    <row r="352" spans="1:15" x14ac:dyDescent="0.25">
      <c r="A352" s="34" t="s">
        <v>14</v>
      </c>
      <c r="B352" s="34" t="s">
        <v>302</v>
      </c>
      <c r="C352" s="34" t="s">
        <v>341</v>
      </c>
      <c r="D352" s="34" t="s">
        <v>344</v>
      </c>
      <c r="E352" s="36">
        <v>294</v>
      </c>
      <c r="F352" s="36">
        <v>294</v>
      </c>
      <c r="G352" s="37" t="s">
        <v>6</v>
      </c>
      <c r="H352" s="38"/>
      <c r="I352" s="38"/>
      <c r="J352" s="46" t="s">
        <v>341</v>
      </c>
      <c r="K352" s="34" t="s">
        <v>344</v>
      </c>
      <c r="L352" s="60">
        <v>375</v>
      </c>
      <c r="M352" s="40"/>
      <c r="N352" s="40"/>
      <c r="O352" s="41"/>
    </row>
    <row r="353" spans="1:15" x14ac:dyDescent="0.25">
      <c r="A353" s="34" t="s">
        <v>14</v>
      </c>
      <c r="B353" s="34" t="s">
        <v>302</v>
      </c>
      <c r="C353" s="34" t="s">
        <v>341</v>
      </c>
      <c r="D353" s="34" t="s">
        <v>345</v>
      </c>
      <c r="E353" s="36">
        <v>55</v>
      </c>
      <c r="F353" s="36">
        <v>55</v>
      </c>
      <c r="G353" s="37" t="s">
        <v>6</v>
      </c>
      <c r="H353" s="38"/>
      <c r="I353" s="38"/>
      <c r="J353" s="46" t="s">
        <v>341</v>
      </c>
      <c r="K353" s="34" t="s">
        <v>345</v>
      </c>
      <c r="L353" s="60">
        <v>74</v>
      </c>
      <c r="M353" s="40"/>
      <c r="N353" s="40"/>
      <c r="O353" s="41"/>
    </row>
    <row r="354" spans="1:15" x14ac:dyDescent="0.25">
      <c r="A354" s="34" t="s">
        <v>14</v>
      </c>
      <c r="B354" s="34" t="s">
        <v>302</v>
      </c>
      <c r="C354" s="34" t="s">
        <v>341</v>
      </c>
      <c r="D354" s="34" t="s">
        <v>346</v>
      </c>
      <c r="E354" s="36">
        <v>239</v>
      </c>
      <c r="F354" s="36">
        <v>239</v>
      </c>
      <c r="G354" s="37" t="s">
        <v>6</v>
      </c>
      <c r="H354" s="38"/>
      <c r="I354" s="38"/>
      <c r="J354" s="46" t="s">
        <v>341</v>
      </c>
      <c r="K354" s="34" t="s">
        <v>346</v>
      </c>
      <c r="L354" s="60">
        <v>518</v>
      </c>
      <c r="M354" s="40"/>
      <c r="N354" s="40"/>
      <c r="O354" s="41"/>
    </row>
    <row r="355" spans="1:15" x14ac:dyDescent="0.25">
      <c r="A355" s="34" t="s">
        <v>14</v>
      </c>
      <c r="B355" s="34" t="s">
        <v>302</v>
      </c>
      <c r="C355" s="34" t="s">
        <v>341</v>
      </c>
      <c r="D355" s="34" t="s">
        <v>347</v>
      </c>
      <c r="E355" s="36">
        <v>212</v>
      </c>
      <c r="F355" s="36">
        <v>212</v>
      </c>
      <c r="G355" s="37" t="s">
        <v>6</v>
      </c>
      <c r="H355" s="38"/>
      <c r="I355" s="38"/>
      <c r="J355" s="46" t="s">
        <v>341</v>
      </c>
      <c r="K355" s="34" t="s">
        <v>347</v>
      </c>
      <c r="L355" s="60">
        <v>484</v>
      </c>
      <c r="M355" s="40"/>
      <c r="N355" s="40"/>
      <c r="O355" s="41"/>
    </row>
    <row r="356" spans="1:15" x14ac:dyDescent="0.25">
      <c r="A356" s="25" t="s">
        <v>14</v>
      </c>
      <c r="B356" s="25" t="s">
        <v>302</v>
      </c>
      <c r="C356" s="25" t="s">
        <v>348</v>
      </c>
      <c r="D356" s="25"/>
      <c r="E356" s="26">
        <f>SUM(E357:E360)</f>
        <v>1031</v>
      </c>
      <c r="F356" s="26">
        <v>1031</v>
      </c>
      <c r="G356" s="27" t="s">
        <v>6</v>
      </c>
      <c r="H356" s="27"/>
      <c r="I356" s="27"/>
      <c r="J356" s="32" t="s">
        <v>348</v>
      </c>
      <c r="K356" s="57"/>
      <c r="L356" s="26">
        <f>SUM(L357:L360)</f>
        <v>1875</v>
      </c>
      <c r="M356" s="33">
        <v>1</v>
      </c>
      <c r="N356" s="33">
        <v>1</v>
      </c>
      <c r="O356" s="57"/>
    </row>
    <row r="357" spans="1:15" x14ac:dyDescent="0.25">
      <c r="A357" s="34" t="s">
        <v>14</v>
      </c>
      <c r="B357" s="34" t="s">
        <v>302</v>
      </c>
      <c r="C357" s="34" t="s">
        <v>348</v>
      </c>
      <c r="D357" s="34" t="s">
        <v>349</v>
      </c>
      <c r="E357" s="36">
        <v>293</v>
      </c>
      <c r="F357" s="36">
        <v>293</v>
      </c>
      <c r="G357" s="37" t="s">
        <v>6</v>
      </c>
      <c r="H357" s="38"/>
      <c r="I357" s="38"/>
      <c r="J357" s="46" t="s">
        <v>348</v>
      </c>
      <c r="K357" s="34" t="s">
        <v>349</v>
      </c>
      <c r="L357" s="60">
        <v>599</v>
      </c>
      <c r="M357" s="40"/>
      <c r="N357" s="40"/>
      <c r="O357" s="41"/>
    </row>
    <row r="358" spans="1:15" x14ac:dyDescent="0.25">
      <c r="A358" s="34" t="s">
        <v>14</v>
      </c>
      <c r="B358" s="34" t="s">
        <v>302</v>
      </c>
      <c r="C358" s="34" t="s">
        <v>348</v>
      </c>
      <c r="D358" s="34" t="s">
        <v>350</v>
      </c>
      <c r="E358" s="36">
        <v>258</v>
      </c>
      <c r="F358" s="36">
        <v>258</v>
      </c>
      <c r="G358" s="37" t="s">
        <v>6</v>
      </c>
      <c r="H358" s="38"/>
      <c r="I358" s="38"/>
      <c r="J358" s="46" t="s">
        <v>348</v>
      </c>
      <c r="K358" s="34" t="s">
        <v>350</v>
      </c>
      <c r="L358" s="60">
        <v>401</v>
      </c>
      <c r="M358" s="40"/>
      <c r="N358" s="40"/>
      <c r="O358" s="41"/>
    </row>
    <row r="359" spans="1:15" x14ac:dyDescent="0.25">
      <c r="A359" s="34" t="s">
        <v>14</v>
      </c>
      <c r="B359" s="34" t="s">
        <v>302</v>
      </c>
      <c r="C359" s="34" t="s">
        <v>348</v>
      </c>
      <c r="D359" s="34" t="s">
        <v>351</v>
      </c>
      <c r="E359" s="36">
        <v>167</v>
      </c>
      <c r="F359" s="36">
        <v>167</v>
      </c>
      <c r="G359" s="37" t="s">
        <v>6</v>
      </c>
      <c r="H359" s="38"/>
      <c r="I359" s="38"/>
      <c r="J359" s="46" t="s">
        <v>348</v>
      </c>
      <c r="K359" s="34" t="s">
        <v>352</v>
      </c>
      <c r="L359" s="60">
        <v>222</v>
      </c>
      <c r="M359" s="40"/>
      <c r="N359" s="40"/>
      <c r="O359" s="41"/>
    </row>
    <row r="360" spans="1:15" x14ac:dyDescent="0.25">
      <c r="A360" s="34" t="s">
        <v>14</v>
      </c>
      <c r="B360" s="34" t="s">
        <v>302</v>
      </c>
      <c r="C360" s="34" t="s">
        <v>348</v>
      </c>
      <c r="D360" s="34" t="s">
        <v>353</v>
      </c>
      <c r="E360" s="36">
        <v>313</v>
      </c>
      <c r="F360" s="36">
        <v>313</v>
      </c>
      <c r="G360" s="37" t="s">
        <v>6</v>
      </c>
      <c r="H360" s="38"/>
      <c r="I360" s="38"/>
      <c r="J360" s="46" t="s">
        <v>348</v>
      </c>
      <c r="K360" s="34" t="s">
        <v>353</v>
      </c>
      <c r="L360" s="60">
        <v>653</v>
      </c>
      <c r="M360" s="40"/>
      <c r="N360" s="40"/>
      <c r="O360" s="41"/>
    </row>
    <row r="361" spans="1:15" x14ac:dyDescent="0.25">
      <c r="A361" s="25" t="s">
        <v>14</v>
      </c>
      <c r="B361" s="25" t="s">
        <v>302</v>
      </c>
      <c r="C361" s="25" t="s">
        <v>354</v>
      </c>
      <c r="D361" s="25"/>
      <c r="E361" s="26">
        <f>SUM(E362:E366)</f>
        <v>1788</v>
      </c>
      <c r="F361" s="26">
        <v>1788</v>
      </c>
      <c r="G361" s="27" t="s">
        <v>6</v>
      </c>
      <c r="H361" s="27"/>
      <c r="I361" s="27"/>
      <c r="J361" s="32" t="s">
        <v>354</v>
      </c>
      <c r="K361" s="57"/>
      <c r="L361" s="26">
        <f>SUM(L362:L366)</f>
        <v>2453</v>
      </c>
      <c r="M361" s="33">
        <v>1</v>
      </c>
      <c r="N361" s="33">
        <v>2</v>
      </c>
      <c r="O361" s="57"/>
    </row>
    <row r="362" spans="1:15" x14ac:dyDescent="0.25">
      <c r="A362" s="34" t="s">
        <v>14</v>
      </c>
      <c r="B362" s="34" t="s">
        <v>302</v>
      </c>
      <c r="C362" s="34" t="s">
        <v>354</v>
      </c>
      <c r="D362" s="34" t="s">
        <v>354</v>
      </c>
      <c r="E362" s="36">
        <v>617</v>
      </c>
      <c r="F362" s="36">
        <v>617</v>
      </c>
      <c r="G362" s="37" t="s">
        <v>6</v>
      </c>
      <c r="H362" s="38"/>
      <c r="I362" s="38"/>
      <c r="J362" s="53" t="s">
        <v>354</v>
      </c>
      <c r="K362" s="34" t="s">
        <v>354</v>
      </c>
      <c r="L362" s="60">
        <v>564</v>
      </c>
      <c r="M362" s="40"/>
      <c r="N362" s="40"/>
      <c r="O362" s="41"/>
    </row>
    <row r="363" spans="1:15" x14ac:dyDescent="0.25">
      <c r="A363" s="34" t="s">
        <v>14</v>
      </c>
      <c r="B363" s="34" t="s">
        <v>302</v>
      </c>
      <c r="C363" s="34" t="s">
        <v>354</v>
      </c>
      <c r="D363" s="34" t="s">
        <v>355</v>
      </c>
      <c r="E363" s="36">
        <v>524</v>
      </c>
      <c r="F363" s="36">
        <v>524</v>
      </c>
      <c r="G363" s="37" t="s">
        <v>6</v>
      </c>
      <c r="H363" s="38"/>
      <c r="I363" s="38"/>
      <c r="J363" s="53" t="s">
        <v>354</v>
      </c>
      <c r="K363" s="34" t="s">
        <v>355</v>
      </c>
      <c r="L363" s="60">
        <v>645</v>
      </c>
      <c r="M363" s="40"/>
      <c r="N363" s="40"/>
      <c r="O363" s="41"/>
    </row>
    <row r="364" spans="1:15" x14ac:dyDescent="0.25">
      <c r="A364" s="34" t="s">
        <v>14</v>
      </c>
      <c r="B364" s="34" t="s">
        <v>302</v>
      </c>
      <c r="C364" s="34" t="s">
        <v>354</v>
      </c>
      <c r="D364" s="34" t="s">
        <v>356</v>
      </c>
      <c r="E364" s="36">
        <v>517</v>
      </c>
      <c r="F364" s="36">
        <v>517</v>
      </c>
      <c r="G364" s="37" t="s">
        <v>6</v>
      </c>
      <c r="H364" s="38"/>
      <c r="I364" s="38"/>
      <c r="J364" s="53" t="s">
        <v>354</v>
      </c>
      <c r="K364" s="34" t="s">
        <v>356</v>
      </c>
      <c r="L364" s="60">
        <v>647</v>
      </c>
      <c r="M364" s="40"/>
      <c r="N364" s="40"/>
      <c r="O364" s="41"/>
    </row>
    <row r="365" spans="1:15" x14ac:dyDescent="0.25">
      <c r="A365" s="34" t="s">
        <v>14</v>
      </c>
      <c r="B365" s="34" t="s">
        <v>302</v>
      </c>
      <c r="C365" s="34" t="s">
        <v>354</v>
      </c>
      <c r="D365" s="34" t="s">
        <v>357</v>
      </c>
      <c r="E365" s="36">
        <v>130</v>
      </c>
      <c r="F365" s="36">
        <v>130</v>
      </c>
      <c r="G365" s="37" t="s">
        <v>6</v>
      </c>
      <c r="H365" s="38"/>
      <c r="I365" s="38"/>
      <c r="J365" s="53" t="s">
        <v>354</v>
      </c>
      <c r="K365" s="34" t="s">
        <v>357</v>
      </c>
      <c r="L365" s="60">
        <v>182</v>
      </c>
      <c r="M365" s="40"/>
      <c r="N365" s="40"/>
      <c r="O365" s="41"/>
    </row>
    <row r="366" spans="1:15" x14ac:dyDescent="0.25">
      <c r="A366" s="34" t="s">
        <v>14</v>
      </c>
      <c r="B366" s="34" t="s">
        <v>302</v>
      </c>
      <c r="C366" s="34" t="s">
        <v>354</v>
      </c>
      <c r="D366" s="35" t="s">
        <v>358</v>
      </c>
      <c r="E366" s="52"/>
      <c r="F366" s="69"/>
      <c r="G366" s="37" t="s">
        <v>6</v>
      </c>
      <c r="H366" s="38"/>
      <c r="I366" s="38"/>
      <c r="J366" s="53" t="s">
        <v>354</v>
      </c>
      <c r="K366" s="35" t="s">
        <v>358</v>
      </c>
      <c r="L366" s="60">
        <v>415</v>
      </c>
      <c r="M366" s="40"/>
      <c r="N366" s="40"/>
      <c r="O366" s="41"/>
    </row>
    <row r="367" spans="1:15" x14ac:dyDescent="0.25">
      <c r="A367" s="25" t="s">
        <v>14</v>
      </c>
      <c r="B367" s="25" t="s">
        <v>302</v>
      </c>
      <c r="C367" s="25" t="s">
        <v>359</v>
      </c>
      <c r="D367" s="25"/>
      <c r="E367" s="26">
        <f>SUM(E368:E375)</f>
        <v>2749</v>
      </c>
      <c r="F367" s="26">
        <v>2749</v>
      </c>
      <c r="G367" s="27" t="s">
        <v>6</v>
      </c>
      <c r="H367" s="27"/>
      <c r="I367" s="27"/>
      <c r="J367" s="32" t="s">
        <v>359</v>
      </c>
      <c r="K367" s="57"/>
      <c r="L367" s="26">
        <f>SUM(L368:L375)</f>
        <v>3894</v>
      </c>
      <c r="M367" s="33">
        <v>2</v>
      </c>
      <c r="N367" s="33">
        <v>3</v>
      </c>
      <c r="O367" s="57"/>
    </row>
    <row r="368" spans="1:15" x14ac:dyDescent="0.25">
      <c r="A368" s="34" t="s">
        <v>14</v>
      </c>
      <c r="B368" s="34" t="s">
        <v>302</v>
      </c>
      <c r="C368" s="34" t="s">
        <v>359</v>
      </c>
      <c r="D368" s="34" t="s">
        <v>360</v>
      </c>
      <c r="E368" s="36">
        <v>281</v>
      </c>
      <c r="F368" s="36">
        <v>281</v>
      </c>
      <c r="G368" s="37" t="s">
        <v>6</v>
      </c>
      <c r="H368" s="38"/>
      <c r="I368" s="38"/>
      <c r="J368" s="53" t="s">
        <v>359</v>
      </c>
      <c r="K368" s="34" t="s">
        <v>360</v>
      </c>
      <c r="L368" s="60">
        <v>382</v>
      </c>
      <c r="M368" s="40"/>
      <c r="N368" s="40"/>
      <c r="O368" s="41"/>
    </row>
    <row r="369" spans="1:15" x14ac:dyDescent="0.25">
      <c r="A369" s="34" t="s">
        <v>14</v>
      </c>
      <c r="B369" s="34" t="s">
        <v>302</v>
      </c>
      <c r="C369" s="34" t="s">
        <v>359</v>
      </c>
      <c r="D369" s="34" t="s">
        <v>361</v>
      </c>
      <c r="E369" s="36">
        <v>115</v>
      </c>
      <c r="F369" s="36">
        <v>115</v>
      </c>
      <c r="G369" s="37" t="s">
        <v>6</v>
      </c>
      <c r="H369" s="38"/>
      <c r="I369" s="38"/>
      <c r="J369" s="53" t="s">
        <v>359</v>
      </c>
      <c r="K369" s="34" t="s">
        <v>361</v>
      </c>
      <c r="L369" s="60">
        <v>184</v>
      </c>
      <c r="M369" s="40"/>
      <c r="N369" s="40"/>
      <c r="O369" s="41"/>
    </row>
    <row r="370" spans="1:15" x14ac:dyDescent="0.25">
      <c r="A370" s="34" t="s">
        <v>14</v>
      </c>
      <c r="B370" s="34" t="s">
        <v>302</v>
      </c>
      <c r="C370" s="34" t="s">
        <v>359</v>
      </c>
      <c r="D370" s="34" t="s">
        <v>362</v>
      </c>
      <c r="E370" s="36">
        <v>358</v>
      </c>
      <c r="F370" s="36">
        <v>358</v>
      </c>
      <c r="G370" s="37" t="s">
        <v>6</v>
      </c>
      <c r="H370" s="38"/>
      <c r="I370" s="38"/>
      <c r="J370" s="53" t="s">
        <v>359</v>
      </c>
      <c r="K370" s="34" t="s">
        <v>362</v>
      </c>
      <c r="L370" s="60">
        <v>550</v>
      </c>
      <c r="M370" s="40"/>
      <c r="N370" s="40"/>
      <c r="O370" s="41"/>
    </row>
    <row r="371" spans="1:15" x14ac:dyDescent="0.25">
      <c r="A371" s="34" t="s">
        <v>14</v>
      </c>
      <c r="B371" s="34" t="s">
        <v>302</v>
      </c>
      <c r="C371" s="34" t="s">
        <v>359</v>
      </c>
      <c r="D371" s="34" t="s">
        <v>363</v>
      </c>
      <c r="E371" s="36">
        <v>545</v>
      </c>
      <c r="F371" s="36">
        <v>545</v>
      </c>
      <c r="G371" s="37" t="s">
        <v>6</v>
      </c>
      <c r="H371" s="38"/>
      <c r="I371" s="38"/>
      <c r="J371" s="53" t="s">
        <v>359</v>
      </c>
      <c r="K371" s="34" t="s">
        <v>363</v>
      </c>
      <c r="L371" s="60">
        <v>803</v>
      </c>
      <c r="M371" s="40"/>
      <c r="N371" s="40"/>
      <c r="O371" s="41"/>
    </row>
    <row r="372" spans="1:15" x14ac:dyDescent="0.25">
      <c r="A372" s="34" t="s">
        <v>14</v>
      </c>
      <c r="B372" s="34" t="s">
        <v>302</v>
      </c>
      <c r="C372" s="34" t="s">
        <v>359</v>
      </c>
      <c r="D372" s="34" t="s">
        <v>364</v>
      </c>
      <c r="E372" s="36">
        <v>184</v>
      </c>
      <c r="F372" s="36">
        <v>184</v>
      </c>
      <c r="G372" s="37" t="s">
        <v>6</v>
      </c>
      <c r="H372" s="38"/>
      <c r="I372" s="38"/>
      <c r="J372" s="53" t="s">
        <v>359</v>
      </c>
      <c r="K372" s="34" t="s">
        <v>364</v>
      </c>
      <c r="L372" s="60">
        <v>294</v>
      </c>
      <c r="M372" s="40"/>
      <c r="N372" s="40"/>
      <c r="O372" s="41"/>
    </row>
    <row r="373" spans="1:15" x14ac:dyDescent="0.25">
      <c r="A373" s="34" t="s">
        <v>14</v>
      </c>
      <c r="B373" s="34" t="s">
        <v>302</v>
      </c>
      <c r="C373" s="34" t="s">
        <v>359</v>
      </c>
      <c r="D373" s="34" t="s">
        <v>202</v>
      </c>
      <c r="E373" s="36">
        <v>659</v>
      </c>
      <c r="F373" s="36">
        <v>659</v>
      </c>
      <c r="G373" s="37" t="s">
        <v>6</v>
      </c>
      <c r="H373" s="38"/>
      <c r="I373" s="38"/>
      <c r="J373" s="53" t="s">
        <v>359</v>
      </c>
      <c r="K373" s="34" t="s">
        <v>202</v>
      </c>
      <c r="L373" s="60">
        <v>815</v>
      </c>
      <c r="M373" s="40"/>
      <c r="N373" s="40"/>
      <c r="O373" s="41"/>
    </row>
    <row r="374" spans="1:15" x14ac:dyDescent="0.25">
      <c r="A374" s="34" t="s">
        <v>14</v>
      </c>
      <c r="B374" s="34" t="s">
        <v>302</v>
      </c>
      <c r="C374" s="34" t="s">
        <v>359</v>
      </c>
      <c r="D374" s="35" t="s">
        <v>365</v>
      </c>
      <c r="E374" s="36">
        <v>390</v>
      </c>
      <c r="F374" s="36">
        <v>390</v>
      </c>
      <c r="G374" s="37" t="s">
        <v>6</v>
      </c>
      <c r="H374" s="38"/>
      <c r="I374" s="38"/>
      <c r="J374" s="53" t="s">
        <v>359</v>
      </c>
      <c r="K374" s="35" t="s">
        <v>366</v>
      </c>
      <c r="L374" s="60">
        <v>555</v>
      </c>
      <c r="M374" s="40"/>
      <c r="N374" s="40"/>
      <c r="O374" s="41"/>
    </row>
    <row r="375" spans="1:15" x14ac:dyDescent="0.25">
      <c r="A375" s="34" t="s">
        <v>14</v>
      </c>
      <c r="B375" s="34" t="s">
        <v>302</v>
      </c>
      <c r="C375" s="34" t="s">
        <v>359</v>
      </c>
      <c r="D375" s="34" t="s">
        <v>367</v>
      </c>
      <c r="E375" s="36">
        <v>217</v>
      </c>
      <c r="F375" s="36">
        <v>217</v>
      </c>
      <c r="G375" s="37" t="s">
        <v>6</v>
      </c>
      <c r="H375" s="38"/>
      <c r="I375" s="38"/>
      <c r="J375" s="53" t="s">
        <v>359</v>
      </c>
      <c r="K375" s="34" t="s">
        <v>367</v>
      </c>
      <c r="L375" s="60">
        <v>311</v>
      </c>
      <c r="M375" s="40"/>
      <c r="N375" s="40"/>
      <c r="O375" s="41"/>
    </row>
    <row r="376" spans="1:15" x14ac:dyDescent="0.25">
      <c r="A376" s="25" t="s">
        <v>14</v>
      </c>
      <c r="B376" s="25" t="s">
        <v>302</v>
      </c>
      <c r="C376" s="25" t="s">
        <v>368</v>
      </c>
      <c r="D376" s="25"/>
      <c r="E376" s="26">
        <f>SUM(E377:E381)</f>
        <v>836</v>
      </c>
      <c r="F376" s="26">
        <v>836</v>
      </c>
      <c r="G376" s="27" t="s">
        <v>6</v>
      </c>
      <c r="H376" s="27"/>
      <c r="I376" s="27"/>
      <c r="J376" s="32" t="s">
        <v>368</v>
      </c>
      <c r="K376" s="57"/>
      <c r="L376" s="26">
        <f>SUM(L377:L381)</f>
        <v>1526</v>
      </c>
      <c r="M376" s="33">
        <v>1</v>
      </c>
      <c r="N376" s="33">
        <v>1</v>
      </c>
      <c r="O376" s="57"/>
    </row>
    <row r="377" spans="1:15" x14ac:dyDescent="0.25">
      <c r="A377" s="34" t="s">
        <v>14</v>
      </c>
      <c r="B377" s="34" t="s">
        <v>302</v>
      </c>
      <c r="C377" s="34" t="s">
        <v>368</v>
      </c>
      <c r="D377" s="34" t="s">
        <v>368</v>
      </c>
      <c r="E377" s="36">
        <v>135</v>
      </c>
      <c r="F377" s="36">
        <v>135</v>
      </c>
      <c r="G377" s="37" t="s">
        <v>6</v>
      </c>
      <c r="H377" s="38"/>
      <c r="I377" s="38"/>
      <c r="J377" s="53" t="s">
        <v>368</v>
      </c>
      <c r="K377" s="34" t="s">
        <v>368</v>
      </c>
      <c r="L377" s="60">
        <v>354</v>
      </c>
      <c r="M377" s="40"/>
      <c r="N377" s="40"/>
      <c r="O377" s="41"/>
    </row>
    <row r="378" spans="1:15" x14ac:dyDescent="0.25">
      <c r="A378" s="34" t="s">
        <v>14</v>
      </c>
      <c r="B378" s="34" t="s">
        <v>302</v>
      </c>
      <c r="C378" s="34" t="s">
        <v>368</v>
      </c>
      <c r="D378" s="34" t="s">
        <v>369</v>
      </c>
      <c r="E378" s="36">
        <v>253</v>
      </c>
      <c r="F378" s="36">
        <v>253</v>
      </c>
      <c r="G378" s="37" t="s">
        <v>6</v>
      </c>
      <c r="H378" s="38"/>
      <c r="I378" s="38"/>
      <c r="J378" s="53" t="s">
        <v>368</v>
      </c>
      <c r="K378" s="34" t="s">
        <v>369</v>
      </c>
      <c r="L378" s="60">
        <v>385</v>
      </c>
      <c r="M378" s="40"/>
      <c r="N378" s="40"/>
      <c r="O378" s="41"/>
    </row>
    <row r="379" spans="1:15" x14ac:dyDescent="0.25">
      <c r="A379" s="34" t="s">
        <v>14</v>
      </c>
      <c r="B379" s="34" t="s">
        <v>302</v>
      </c>
      <c r="C379" s="34" t="s">
        <v>368</v>
      </c>
      <c r="D379" s="34" t="s">
        <v>370</v>
      </c>
      <c r="E379" s="36">
        <v>82</v>
      </c>
      <c r="F379" s="36">
        <v>82</v>
      </c>
      <c r="G379" s="37" t="s">
        <v>6</v>
      </c>
      <c r="H379" s="38"/>
      <c r="I379" s="38"/>
      <c r="J379" s="53" t="s">
        <v>368</v>
      </c>
      <c r="K379" s="34" t="s">
        <v>371</v>
      </c>
      <c r="L379" s="60">
        <v>195</v>
      </c>
      <c r="M379" s="40"/>
      <c r="N379" s="40"/>
      <c r="O379" s="41"/>
    </row>
    <row r="380" spans="1:15" x14ac:dyDescent="0.25">
      <c r="A380" s="34" t="s">
        <v>14</v>
      </c>
      <c r="B380" s="34" t="s">
        <v>302</v>
      </c>
      <c r="C380" s="34" t="s">
        <v>368</v>
      </c>
      <c r="D380" s="34" t="s">
        <v>372</v>
      </c>
      <c r="E380" s="36">
        <v>50</v>
      </c>
      <c r="F380" s="36">
        <v>50</v>
      </c>
      <c r="G380" s="37" t="s">
        <v>6</v>
      </c>
      <c r="H380" s="38"/>
      <c r="I380" s="38"/>
      <c r="J380" s="53" t="s">
        <v>368</v>
      </c>
      <c r="K380" s="34" t="s">
        <v>372</v>
      </c>
      <c r="L380" s="60">
        <v>106</v>
      </c>
      <c r="M380" s="40"/>
      <c r="N380" s="40"/>
      <c r="O380" s="41"/>
    </row>
    <row r="381" spans="1:15" x14ac:dyDescent="0.25">
      <c r="A381" s="34" t="s">
        <v>14</v>
      </c>
      <c r="B381" s="34" t="s">
        <v>302</v>
      </c>
      <c r="C381" s="34" t="s">
        <v>368</v>
      </c>
      <c r="D381" s="34" t="s">
        <v>373</v>
      </c>
      <c r="E381" s="36">
        <v>316</v>
      </c>
      <c r="F381" s="36">
        <v>316</v>
      </c>
      <c r="G381" s="37" t="s">
        <v>6</v>
      </c>
      <c r="H381" s="38"/>
      <c r="I381" s="38"/>
      <c r="J381" s="53" t="s">
        <v>368</v>
      </c>
      <c r="K381" s="34" t="s">
        <v>373</v>
      </c>
      <c r="L381" s="60">
        <v>486</v>
      </c>
      <c r="M381" s="40"/>
      <c r="N381" s="40"/>
      <c r="O381" s="41"/>
    </row>
    <row r="382" spans="1:15" x14ac:dyDescent="0.25">
      <c r="A382" s="25" t="s">
        <v>14</v>
      </c>
      <c r="B382" s="25" t="s">
        <v>302</v>
      </c>
      <c r="C382" s="25" t="s">
        <v>374</v>
      </c>
      <c r="D382" s="25"/>
      <c r="E382" s="26">
        <f>SUM(E383:E399)</f>
        <v>2813</v>
      </c>
      <c r="F382" s="26">
        <v>2813</v>
      </c>
      <c r="G382" s="27" t="s">
        <v>6</v>
      </c>
      <c r="H382" s="27"/>
      <c r="I382" s="27"/>
      <c r="J382" s="32" t="s">
        <v>374</v>
      </c>
      <c r="K382" s="57"/>
      <c r="L382" s="26">
        <f>SUM(L383:L399)</f>
        <v>5289</v>
      </c>
      <c r="M382" s="33">
        <v>3</v>
      </c>
      <c r="N382" s="33">
        <v>3</v>
      </c>
      <c r="O382" s="57"/>
    </row>
    <row r="383" spans="1:15" x14ac:dyDescent="0.25">
      <c r="A383" s="34" t="s">
        <v>14</v>
      </c>
      <c r="B383" s="34" t="s">
        <v>302</v>
      </c>
      <c r="C383" s="34" t="s">
        <v>374</v>
      </c>
      <c r="D383" s="34" t="s">
        <v>374</v>
      </c>
      <c r="E383" s="36">
        <v>95</v>
      </c>
      <c r="F383" s="36">
        <v>95</v>
      </c>
      <c r="G383" s="37" t="s">
        <v>6</v>
      </c>
      <c r="H383" s="38"/>
      <c r="I383" s="38"/>
      <c r="J383" s="39" t="s">
        <v>374</v>
      </c>
      <c r="K383" s="34" t="s">
        <v>374</v>
      </c>
      <c r="L383" s="60">
        <v>140</v>
      </c>
      <c r="M383" s="40"/>
      <c r="N383" s="40"/>
      <c r="O383" s="41"/>
    </row>
    <row r="384" spans="1:15" x14ac:dyDescent="0.25">
      <c r="A384" s="34" t="s">
        <v>14</v>
      </c>
      <c r="B384" s="34" t="s">
        <v>302</v>
      </c>
      <c r="C384" s="34" t="s">
        <v>374</v>
      </c>
      <c r="D384" s="34" t="s">
        <v>375</v>
      </c>
      <c r="E384" s="36">
        <v>176</v>
      </c>
      <c r="F384" s="36">
        <v>176</v>
      </c>
      <c r="G384" s="37" t="s">
        <v>6</v>
      </c>
      <c r="H384" s="38"/>
      <c r="I384" s="38"/>
      <c r="J384" s="39" t="s">
        <v>374</v>
      </c>
      <c r="K384" s="34" t="s">
        <v>375</v>
      </c>
      <c r="L384" s="60">
        <v>370</v>
      </c>
      <c r="M384" s="40"/>
      <c r="N384" s="40"/>
      <c r="O384" s="41"/>
    </row>
    <row r="385" spans="1:15" x14ac:dyDescent="0.25">
      <c r="A385" s="34" t="s">
        <v>14</v>
      </c>
      <c r="B385" s="34" t="s">
        <v>302</v>
      </c>
      <c r="C385" s="34" t="s">
        <v>374</v>
      </c>
      <c r="D385" s="34" t="s">
        <v>376</v>
      </c>
      <c r="E385" s="36">
        <v>68</v>
      </c>
      <c r="F385" s="36">
        <v>68</v>
      </c>
      <c r="G385" s="37" t="s">
        <v>6</v>
      </c>
      <c r="H385" s="38"/>
      <c r="I385" s="38"/>
      <c r="J385" s="39" t="s">
        <v>374</v>
      </c>
      <c r="K385" s="34" t="s">
        <v>376</v>
      </c>
      <c r="L385" s="60">
        <v>130</v>
      </c>
      <c r="M385" s="40"/>
      <c r="N385" s="40"/>
      <c r="O385" s="41"/>
    </row>
    <row r="386" spans="1:15" x14ac:dyDescent="0.25">
      <c r="A386" s="34" t="s">
        <v>14</v>
      </c>
      <c r="B386" s="34" t="s">
        <v>302</v>
      </c>
      <c r="C386" s="34" t="s">
        <v>374</v>
      </c>
      <c r="D386" s="34" t="s">
        <v>153</v>
      </c>
      <c r="E386" s="36">
        <v>371</v>
      </c>
      <c r="F386" s="36">
        <v>371</v>
      </c>
      <c r="G386" s="37" t="s">
        <v>6</v>
      </c>
      <c r="H386" s="38"/>
      <c r="I386" s="38"/>
      <c r="J386" s="39" t="s">
        <v>374</v>
      </c>
      <c r="K386" s="34" t="s">
        <v>153</v>
      </c>
      <c r="L386" s="60">
        <v>756</v>
      </c>
      <c r="M386" s="40"/>
      <c r="N386" s="40"/>
      <c r="O386" s="41"/>
    </row>
    <row r="387" spans="1:15" x14ac:dyDescent="0.25">
      <c r="A387" s="34" t="s">
        <v>14</v>
      </c>
      <c r="B387" s="34" t="s">
        <v>302</v>
      </c>
      <c r="C387" s="34" t="s">
        <v>374</v>
      </c>
      <c r="D387" s="34" t="s">
        <v>377</v>
      </c>
      <c r="E387" s="36">
        <v>196</v>
      </c>
      <c r="F387" s="36">
        <v>196</v>
      </c>
      <c r="G387" s="37" t="s">
        <v>6</v>
      </c>
      <c r="H387" s="38"/>
      <c r="I387" s="38"/>
      <c r="J387" s="39" t="s">
        <v>374</v>
      </c>
      <c r="K387" s="34" t="s">
        <v>377</v>
      </c>
      <c r="L387" s="60">
        <v>470</v>
      </c>
      <c r="M387" s="40"/>
      <c r="N387" s="40"/>
      <c r="O387" s="41"/>
    </row>
    <row r="388" spans="1:15" x14ac:dyDescent="0.25">
      <c r="A388" s="34" t="s">
        <v>14</v>
      </c>
      <c r="B388" s="34" t="s">
        <v>302</v>
      </c>
      <c r="C388" s="34" t="s">
        <v>374</v>
      </c>
      <c r="D388" s="34" t="s">
        <v>378</v>
      </c>
      <c r="E388" s="36">
        <v>121</v>
      </c>
      <c r="F388" s="36">
        <v>121</v>
      </c>
      <c r="G388" s="37" t="s">
        <v>6</v>
      </c>
      <c r="H388" s="38"/>
      <c r="I388" s="38"/>
      <c r="J388" s="39" t="s">
        <v>374</v>
      </c>
      <c r="K388" s="34" t="s">
        <v>378</v>
      </c>
      <c r="L388" s="60">
        <v>235</v>
      </c>
      <c r="M388" s="40"/>
      <c r="N388" s="40"/>
      <c r="O388" s="41"/>
    </row>
    <row r="389" spans="1:15" x14ac:dyDescent="0.25">
      <c r="A389" s="34" t="s">
        <v>14</v>
      </c>
      <c r="B389" s="34" t="s">
        <v>302</v>
      </c>
      <c r="C389" s="34" t="s">
        <v>374</v>
      </c>
      <c r="D389" s="34" t="s">
        <v>379</v>
      </c>
      <c r="E389" s="36">
        <v>225</v>
      </c>
      <c r="F389" s="36">
        <v>225</v>
      </c>
      <c r="G389" s="37" t="s">
        <v>6</v>
      </c>
      <c r="H389" s="38"/>
      <c r="I389" s="38"/>
      <c r="J389" s="39" t="s">
        <v>374</v>
      </c>
      <c r="K389" s="34" t="s">
        <v>379</v>
      </c>
      <c r="L389" s="60">
        <v>356</v>
      </c>
      <c r="M389" s="40"/>
      <c r="N389" s="40"/>
      <c r="O389" s="41"/>
    </row>
    <row r="390" spans="1:15" x14ac:dyDescent="0.25">
      <c r="A390" s="34" t="s">
        <v>14</v>
      </c>
      <c r="B390" s="34" t="s">
        <v>302</v>
      </c>
      <c r="C390" s="34" t="s">
        <v>374</v>
      </c>
      <c r="D390" s="34" t="s">
        <v>380</v>
      </c>
      <c r="E390" s="36">
        <v>119</v>
      </c>
      <c r="F390" s="36">
        <v>119</v>
      </c>
      <c r="G390" s="37" t="s">
        <v>6</v>
      </c>
      <c r="H390" s="38"/>
      <c r="I390" s="38"/>
      <c r="J390" s="39" t="s">
        <v>374</v>
      </c>
      <c r="K390" s="34" t="s">
        <v>380</v>
      </c>
      <c r="L390" s="60">
        <v>290</v>
      </c>
      <c r="M390" s="40"/>
      <c r="N390" s="40"/>
      <c r="O390" s="41"/>
    </row>
    <row r="391" spans="1:15" x14ac:dyDescent="0.25">
      <c r="A391" s="34" t="s">
        <v>14</v>
      </c>
      <c r="B391" s="34" t="s">
        <v>302</v>
      </c>
      <c r="C391" s="34" t="s">
        <v>374</v>
      </c>
      <c r="D391" s="34" t="s">
        <v>381</v>
      </c>
      <c r="E391" s="36">
        <v>117</v>
      </c>
      <c r="F391" s="36">
        <v>117</v>
      </c>
      <c r="G391" s="37" t="s">
        <v>6</v>
      </c>
      <c r="H391" s="38"/>
      <c r="I391" s="38"/>
      <c r="J391" s="39" t="s">
        <v>374</v>
      </c>
      <c r="K391" s="34" t="s">
        <v>381</v>
      </c>
      <c r="L391" s="60">
        <v>237</v>
      </c>
      <c r="M391" s="40"/>
      <c r="N391" s="40"/>
      <c r="O391" s="41"/>
    </row>
    <row r="392" spans="1:15" x14ac:dyDescent="0.25">
      <c r="A392" s="34" t="s">
        <v>14</v>
      </c>
      <c r="B392" s="34" t="s">
        <v>302</v>
      </c>
      <c r="C392" s="34" t="s">
        <v>374</v>
      </c>
      <c r="D392" s="34" t="s">
        <v>382</v>
      </c>
      <c r="E392" s="36">
        <v>156</v>
      </c>
      <c r="F392" s="36">
        <v>156</v>
      </c>
      <c r="G392" s="37" t="s">
        <v>6</v>
      </c>
      <c r="H392" s="38"/>
      <c r="I392" s="38"/>
      <c r="J392" s="39" t="s">
        <v>374</v>
      </c>
      <c r="K392" s="34" t="s">
        <v>383</v>
      </c>
      <c r="L392" s="60">
        <v>393</v>
      </c>
      <c r="M392" s="40"/>
      <c r="N392" s="40"/>
      <c r="O392" s="41"/>
    </row>
    <row r="393" spans="1:15" x14ac:dyDescent="0.25">
      <c r="A393" s="34" t="s">
        <v>14</v>
      </c>
      <c r="B393" s="34" t="s">
        <v>302</v>
      </c>
      <c r="C393" s="34" t="s">
        <v>374</v>
      </c>
      <c r="D393" s="34" t="s">
        <v>384</v>
      </c>
      <c r="E393" s="36">
        <v>175</v>
      </c>
      <c r="F393" s="36">
        <v>175</v>
      </c>
      <c r="G393" s="37" t="s">
        <v>6</v>
      </c>
      <c r="H393" s="38"/>
      <c r="I393" s="38"/>
      <c r="J393" s="39" t="s">
        <v>374</v>
      </c>
      <c r="K393" s="34" t="s">
        <v>384</v>
      </c>
      <c r="L393" s="60">
        <v>317</v>
      </c>
      <c r="M393" s="40"/>
      <c r="N393" s="40"/>
      <c r="O393" s="41"/>
    </row>
    <row r="394" spans="1:15" x14ac:dyDescent="0.25">
      <c r="A394" s="34" t="s">
        <v>14</v>
      </c>
      <c r="B394" s="34" t="s">
        <v>302</v>
      </c>
      <c r="C394" s="34" t="s">
        <v>374</v>
      </c>
      <c r="D394" s="34" t="s">
        <v>385</v>
      </c>
      <c r="E394" s="36">
        <v>154</v>
      </c>
      <c r="F394" s="36">
        <v>154</v>
      </c>
      <c r="G394" s="37" t="s">
        <v>6</v>
      </c>
      <c r="H394" s="38"/>
      <c r="I394" s="38"/>
      <c r="J394" s="39" t="s">
        <v>374</v>
      </c>
      <c r="K394" s="34" t="s">
        <v>385</v>
      </c>
      <c r="L394" s="60">
        <v>210</v>
      </c>
      <c r="M394" s="40"/>
      <c r="N394" s="40"/>
      <c r="O394" s="41"/>
    </row>
    <row r="395" spans="1:15" x14ac:dyDescent="0.25">
      <c r="A395" s="34" t="s">
        <v>14</v>
      </c>
      <c r="B395" s="34" t="s">
        <v>302</v>
      </c>
      <c r="C395" s="34" t="s">
        <v>374</v>
      </c>
      <c r="D395" s="34" t="s">
        <v>386</v>
      </c>
      <c r="E395" s="36">
        <v>278</v>
      </c>
      <c r="F395" s="36">
        <v>278</v>
      </c>
      <c r="G395" s="37" t="s">
        <v>6</v>
      </c>
      <c r="H395" s="38"/>
      <c r="I395" s="38"/>
      <c r="J395" s="39" t="s">
        <v>374</v>
      </c>
      <c r="K395" s="34" t="s">
        <v>386</v>
      </c>
      <c r="L395" s="60">
        <v>535</v>
      </c>
      <c r="M395" s="40"/>
      <c r="N395" s="40"/>
      <c r="O395" s="41"/>
    </row>
    <row r="396" spans="1:15" x14ac:dyDescent="0.25">
      <c r="A396" s="34" t="s">
        <v>14</v>
      </c>
      <c r="B396" s="34" t="s">
        <v>302</v>
      </c>
      <c r="C396" s="34" t="s">
        <v>374</v>
      </c>
      <c r="D396" s="34" t="s">
        <v>387</v>
      </c>
      <c r="E396" s="36">
        <v>151</v>
      </c>
      <c r="F396" s="36">
        <v>151</v>
      </c>
      <c r="G396" s="37" t="s">
        <v>6</v>
      </c>
      <c r="H396" s="38"/>
      <c r="I396" s="38"/>
      <c r="J396" s="39" t="s">
        <v>374</v>
      </c>
      <c r="K396" s="34" t="s">
        <v>387</v>
      </c>
      <c r="L396" s="60">
        <v>243</v>
      </c>
      <c r="M396" s="40"/>
      <c r="N396" s="40"/>
      <c r="O396" s="41"/>
    </row>
    <row r="397" spans="1:15" x14ac:dyDescent="0.25">
      <c r="A397" s="34" t="s">
        <v>14</v>
      </c>
      <c r="B397" s="34" t="s">
        <v>302</v>
      </c>
      <c r="C397" s="34" t="s">
        <v>374</v>
      </c>
      <c r="D397" s="34" t="s">
        <v>388</v>
      </c>
      <c r="E397" s="36">
        <v>206</v>
      </c>
      <c r="F397" s="36">
        <v>206</v>
      </c>
      <c r="G397" s="37" t="s">
        <v>6</v>
      </c>
      <c r="H397" s="38"/>
      <c r="I397" s="38"/>
      <c r="J397" s="39" t="s">
        <v>374</v>
      </c>
      <c r="K397" s="34" t="s">
        <v>388</v>
      </c>
      <c r="L397" s="60">
        <v>332</v>
      </c>
      <c r="M397" s="40"/>
      <c r="N397" s="40"/>
      <c r="O397" s="41"/>
    </row>
    <row r="398" spans="1:15" x14ac:dyDescent="0.25">
      <c r="A398" s="34" t="s">
        <v>14</v>
      </c>
      <c r="B398" s="34" t="s">
        <v>302</v>
      </c>
      <c r="C398" s="34" t="s">
        <v>374</v>
      </c>
      <c r="D398" s="34" t="s">
        <v>389</v>
      </c>
      <c r="E398" s="36">
        <v>205</v>
      </c>
      <c r="F398" s="36">
        <v>205</v>
      </c>
      <c r="G398" s="37" t="s">
        <v>6</v>
      </c>
      <c r="H398" s="38"/>
      <c r="I398" s="38"/>
      <c r="J398" s="39" t="s">
        <v>374</v>
      </c>
      <c r="K398" s="34" t="s">
        <v>390</v>
      </c>
      <c r="L398" s="60">
        <v>275</v>
      </c>
      <c r="M398" s="40"/>
      <c r="N398" s="40"/>
      <c r="O398" s="41"/>
    </row>
    <row r="399" spans="1:15" x14ac:dyDescent="0.25">
      <c r="A399" s="34" t="s">
        <v>14</v>
      </c>
      <c r="B399" s="34" t="s">
        <v>302</v>
      </c>
      <c r="C399" s="34" t="s">
        <v>374</v>
      </c>
      <c r="D399" s="35"/>
      <c r="E399" s="52"/>
      <c r="F399" s="69"/>
      <c r="G399" s="37" t="s">
        <v>6</v>
      </c>
      <c r="H399" s="38"/>
      <c r="I399" s="38"/>
      <c r="J399" s="39" t="s">
        <v>374</v>
      </c>
      <c r="K399" s="35" t="s">
        <v>391</v>
      </c>
      <c r="L399" s="60"/>
      <c r="M399" s="75"/>
      <c r="N399" s="75"/>
      <c r="O399" s="41"/>
    </row>
    <row r="400" spans="1:15" x14ac:dyDescent="0.25">
      <c r="A400" s="25" t="s">
        <v>14</v>
      </c>
      <c r="B400" s="25" t="s">
        <v>302</v>
      </c>
      <c r="C400" s="25" t="s">
        <v>392</v>
      </c>
      <c r="D400" s="25"/>
      <c r="E400" s="26">
        <f>SUM(E401:E405)</f>
        <v>830</v>
      </c>
      <c r="F400" s="26">
        <v>830</v>
      </c>
      <c r="G400" s="27" t="s">
        <v>6</v>
      </c>
      <c r="H400" s="27"/>
      <c r="I400" s="27"/>
      <c r="J400" s="32" t="s">
        <v>392</v>
      </c>
      <c r="K400" s="57"/>
      <c r="L400" s="26">
        <f>SUM(L401:L405)</f>
        <v>1618</v>
      </c>
      <c r="M400" s="33">
        <v>1</v>
      </c>
      <c r="N400" s="33">
        <v>1</v>
      </c>
      <c r="O400" s="57"/>
    </row>
    <row r="401" spans="1:15" x14ac:dyDescent="0.25">
      <c r="A401" s="34" t="s">
        <v>14</v>
      </c>
      <c r="B401" s="34" t="s">
        <v>302</v>
      </c>
      <c r="C401" s="34" t="s">
        <v>392</v>
      </c>
      <c r="D401" s="34" t="s">
        <v>392</v>
      </c>
      <c r="E401" s="36">
        <v>455</v>
      </c>
      <c r="F401" s="36">
        <v>455</v>
      </c>
      <c r="G401" s="37" t="s">
        <v>6</v>
      </c>
      <c r="H401" s="38"/>
      <c r="I401" s="38"/>
      <c r="J401" s="53" t="s">
        <v>392</v>
      </c>
      <c r="K401" s="34" t="s">
        <v>392</v>
      </c>
      <c r="L401" s="60">
        <v>640</v>
      </c>
      <c r="M401" s="40"/>
      <c r="N401" s="40"/>
      <c r="O401" s="41"/>
    </row>
    <row r="402" spans="1:15" x14ac:dyDescent="0.25">
      <c r="A402" s="34" t="s">
        <v>14</v>
      </c>
      <c r="B402" s="34" t="s">
        <v>302</v>
      </c>
      <c r="C402" s="34" t="s">
        <v>392</v>
      </c>
      <c r="D402" s="34" t="s">
        <v>236</v>
      </c>
      <c r="E402" s="36">
        <v>95</v>
      </c>
      <c r="F402" s="36">
        <v>95</v>
      </c>
      <c r="G402" s="37" t="s">
        <v>6</v>
      </c>
      <c r="H402" s="38"/>
      <c r="I402" s="38"/>
      <c r="J402" s="53" t="s">
        <v>392</v>
      </c>
      <c r="K402" s="34" t="s">
        <v>236</v>
      </c>
      <c r="L402" s="60">
        <v>148</v>
      </c>
      <c r="M402" s="40"/>
      <c r="N402" s="40"/>
      <c r="O402" s="41"/>
    </row>
    <row r="403" spans="1:15" x14ac:dyDescent="0.25">
      <c r="A403" s="34" t="s">
        <v>14</v>
      </c>
      <c r="B403" s="34" t="s">
        <v>302</v>
      </c>
      <c r="C403" s="34" t="s">
        <v>392</v>
      </c>
      <c r="D403" s="34" t="s">
        <v>393</v>
      </c>
      <c r="E403" s="36">
        <v>132</v>
      </c>
      <c r="F403" s="36">
        <v>132</v>
      </c>
      <c r="G403" s="37" t="s">
        <v>6</v>
      </c>
      <c r="H403" s="38"/>
      <c r="I403" s="38"/>
      <c r="J403" s="53" t="s">
        <v>392</v>
      </c>
      <c r="K403" s="34" t="s">
        <v>393</v>
      </c>
      <c r="L403" s="60">
        <v>327</v>
      </c>
      <c r="M403" s="40"/>
      <c r="N403" s="40"/>
      <c r="O403" s="41"/>
    </row>
    <row r="404" spans="1:15" x14ac:dyDescent="0.25">
      <c r="A404" s="34" t="s">
        <v>14</v>
      </c>
      <c r="B404" s="34" t="s">
        <v>302</v>
      </c>
      <c r="C404" s="34" t="s">
        <v>392</v>
      </c>
      <c r="D404" s="34" t="s">
        <v>394</v>
      </c>
      <c r="E404" s="36">
        <v>148</v>
      </c>
      <c r="F404" s="36">
        <v>148</v>
      </c>
      <c r="G404" s="37" t="s">
        <v>6</v>
      </c>
      <c r="H404" s="38"/>
      <c r="I404" s="38"/>
      <c r="J404" s="53" t="s">
        <v>392</v>
      </c>
      <c r="K404" s="34" t="s">
        <v>394</v>
      </c>
      <c r="L404" s="60">
        <v>395</v>
      </c>
      <c r="M404" s="40"/>
      <c r="N404" s="40"/>
      <c r="O404" s="41"/>
    </row>
    <row r="405" spans="1:15" x14ac:dyDescent="0.25">
      <c r="A405" s="34" t="s">
        <v>14</v>
      </c>
      <c r="B405" s="34" t="s">
        <v>302</v>
      </c>
      <c r="C405" s="34" t="s">
        <v>392</v>
      </c>
      <c r="D405" s="35" t="s">
        <v>395</v>
      </c>
      <c r="E405" s="52"/>
      <c r="F405" s="69"/>
      <c r="G405" s="37" t="s">
        <v>6</v>
      </c>
      <c r="H405" s="65"/>
      <c r="I405" s="65"/>
      <c r="J405" s="53" t="s">
        <v>392</v>
      </c>
      <c r="K405" s="35" t="s">
        <v>395</v>
      </c>
      <c r="L405" s="60">
        <v>108</v>
      </c>
      <c r="M405" s="40"/>
      <c r="N405" s="40"/>
      <c r="O405" s="41"/>
    </row>
  </sheetData>
  <autoFilter ref="A1:Q405">
    <filterColumn colId="7" showButton="0"/>
  </autoFilter>
  <mergeCells count="1">
    <mergeCell ref="H1:I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sheetPr>
  <dimension ref="A1:P684"/>
  <sheetViews>
    <sheetView topLeftCell="A6" zoomScale="80" zoomScaleNormal="80" workbookViewId="0">
      <selection activeCell="A6" sqref="A6:E630"/>
    </sheetView>
  </sheetViews>
  <sheetFormatPr defaultRowHeight="12.75" x14ac:dyDescent="0.25"/>
  <cols>
    <col min="1" max="1" width="14.85546875" style="283" customWidth="1"/>
    <col min="2" max="2" width="16.140625" style="283" customWidth="1"/>
    <col min="3" max="3" width="28.85546875" style="283" customWidth="1"/>
    <col min="4" max="4" width="21.85546875" style="283" customWidth="1"/>
    <col min="5" max="5" width="9.85546875" style="86" customWidth="1"/>
    <col min="6" max="6" width="11" style="86" customWidth="1"/>
    <col min="7" max="7" width="9" style="85" customWidth="1"/>
    <col min="8" max="8" width="8.140625" style="89" customWidth="1"/>
    <col min="9" max="9" width="20" style="89" customWidth="1"/>
    <col min="10" max="10" width="19" style="85" customWidth="1"/>
    <col min="11" max="11" width="22.42578125" style="85" customWidth="1"/>
    <col min="12" max="12" width="11.5703125" style="86" customWidth="1"/>
    <col min="13" max="13" width="8" style="86" customWidth="1"/>
    <col min="14" max="14" width="7.85546875" style="86" customWidth="1"/>
    <col min="15" max="15" width="22.5703125" style="460" customWidth="1"/>
    <col min="16" max="16" width="12.28515625" style="24" customWidth="1"/>
    <col min="17" max="16384" width="9.140625" style="24"/>
  </cols>
  <sheetData>
    <row r="1" spans="1:15" s="423" customFormat="1" ht="132.75" customHeight="1" x14ac:dyDescent="0.25">
      <c r="A1" s="1" t="s">
        <v>0</v>
      </c>
      <c r="B1" s="1" t="s">
        <v>1</v>
      </c>
      <c r="C1" s="1" t="s">
        <v>2</v>
      </c>
      <c r="D1" s="1" t="s">
        <v>3</v>
      </c>
      <c r="E1" s="1" t="s">
        <v>4</v>
      </c>
      <c r="F1" s="254" t="s">
        <v>5</v>
      </c>
      <c r="G1" s="1" t="s">
        <v>6</v>
      </c>
      <c r="H1" s="660" t="s">
        <v>7</v>
      </c>
      <c r="I1" s="661"/>
      <c r="J1" s="1" t="s">
        <v>8</v>
      </c>
      <c r="K1" s="1" t="s">
        <v>9</v>
      </c>
      <c r="L1" s="1" t="s">
        <v>10</v>
      </c>
      <c r="M1" s="254" t="s">
        <v>11</v>
      </c>
      <c r="N1" s="254" t="s">
        <v>12</v>
      </c>
      <c r="O1" s="3" t="s">
        <v>13</v>
      </c>
    </row>
    <row r="2" spans="1:15" s="428" customFormat="1" ht="19.5" hidden="1" customHeight="1" x14ac:dyDescent="0.25">
      <c r="A2" s="424" t="s">
        <v>2280</v>
      </c>
      <c r="B2" s="424"/>
      <c r="C2" s="425"/>
      <c r="D2" s="424"/>
      <c r="E2" s="250">
        <f>E3+E4+E5+E61+E146+E246+E421+E499+E544+E612</f>
        <v>330761</v>
      </c>
      <c r="F2" s="250">
        <v>330761</v>
      </c>
      <c r="G2" s="251"/>
      <c r="H2" s="426"/>
      <c r="I2" s="426"/>
      <c r="J2" s="247"/>
      <c r="K2" s="247"/>
      <c r="L2" s="246"/>
      <c r="M2" s="246">
        <f>M5+M61+M146+M246+M421+M499+M544+M612</f>
        <v>167</v>
      </c>
      <c r="N2" s="246">
        <f>N5+N61+N146+N246+N421+N499+N544+N612</f>
        <v>189</v>
      </c>
      <c r="O2" s="427"/>
    </row>
    <row r="3" spans="1:15" hidden="1" x14ac:dyDescent="0.25">
      <c r="A3" s="255" t="s">
        <v>2280</v>
      </c>
      <c r="B3" s="255" t="s">
        <v>2281</v>
      </c>
      <c r="C3" s="256"/>
      <c r="D3" s="255"/>
      <c r="E3" s="20">
        <v>42998</v>
      </c>
      <c r="F3" s="20">
        <v>42998</v>
      </c>
      <c r="G3" s="204"/>
      <c r="H3" s="204"/>
      <c r="I3" s="204"/>
      <c r="J3" s="19"/>
      <c r="K3" s="19"/>
      <c r="L3" s="213"/>
      <c r="M3" s="213"/>
      <c r="N3" s="213"/>
      <c r="O3" s="429"/>
    </row>
    <row r="4" spans="1:15" hidden="1" x14ac:dyDescent="0.25">
      <c r="A4" s="255" t="s">
        <v>2280</v>
      </c>
      <c r="B4" s="255" t="s">
        <v>2282</v>
      </c>
      <c r="C4" s="256"/>
      <c r="D4" s="255"/>
      <c r="E4" s="20">
        <v>41465</v>
      </c>
      <c r="F4" s="20">
        <v>41465</v>
      </c>
      <c r="G4" s="204"/>
      <c r="H4" s="204"/>
      <c r="I4" s="204"/>
      <c r="J4" s="19"/>
      <c r="K4" s="19"/>
      <c r="L4" s="213"/>
      <c r="M4" s="213"/>
      <c r="N4" s="213"/>
      <c r="O4" s="429"/>
    </row>
    <row r="5" spans="1:15" hidden="1" x14ac:dyDescent="0.25">
      <c r="A5" s="255" t="s">
        <v>2280</v>
      </c>
      <c r="B5" s="255" t="s">
        <v>2283</v>
      </c>
      <c r="C5" s="256"/>
      <c r="D5" s="255"/>
      <c r="E5" s="20">
        <f>E6+E7+E10+E13+E17+E21+E24+E31+E34+E39+E42+E44+E48+E51+E56+E59</f>
        <v>22341</v>
      </c>
      <c r="F5" s="20">
        <v>22341</v>
      </c>
      <c r="G5" s="204"/>
      <c r="H5" s="204"/>
      <c r="I5" s="204"/>
      <c r="J5" s="19"/>
      <c r="K5" s="19"/>
      <c r="L5" s="213"/>
      <c r="M5" s="213">
        <f>SUM(M7:M60)</f>
        <v>15</v>
      </c>
      <c r="N5" s="213">
        <f>SUM(N7:N60)</f>
        <v>16</v>
      </c>
      <c r="O5" s="429"/>
    </row>
    <row r="6" spans="1:15" x14ac:dyDescent="0.25">
      <c r="A6" s="258" t="s">
        <v>2280</v>
      </c>
      <c r="B6" s="258" t="s">
        <v>2283</v>
      </c>
      <c r="C6" s="258" t="s">
        <v>2284</v>
      </c>
      <c r="D6" s="258"/>
      <c r="E6" s="26">
        <v>4941</v>
      </c>
      <c r="F6" s="26">
        <v>4941</v>
      </c>
      <c r="G6" s="25"/>
      <c r="H6" s="430"/>
      <c r="I6" s="430"/>
      <c r="J6" s="25"/>
      <c r="K6" s="25"/>
      <c r="L6" s="29"/>
      <c r="M6" s="29"/>
      <c r="N6" s="29"/>
      <c r="O6" s="374"/>
    </row>
    <row r="7" spans="1:15" hidden="1" x14ac:dyDescent="0.25">
      <c r="A7" s="258" t="s">
        <v>2280</v>
      </c>
      <c r="B7" s="258" t="s">
        <v>2283</v>
      </c>
      <c r="C7" s="258" t="s">
        <v>2285</v>
      </c>
      <c r="D7" s="258"/>
      <c r="E7" s="26">
        <f>SUM(E8:E9)</f>
        <v>655</v>
      </c>
      <c r="F7" s="26">
        <v>655</v>
      </c>
      <c r="G7" s="25"/>
      <c r="H7" s="430"/>
      <c r="I7" s="430"/>
      <c r="J7" s="32" t="s">
        <v>2285</v>
      </c>
      <c r="K7" s="391"/>
      <c r="L7" s="26">
        <f>SUM(L8:L9)</f>
        <v>934</v>
      </c>
      <c r="M7" s="211">
        <v>1</v>
      </c>
      <c r="N7" s="211">
        <v>1</v>
      </c>
      <c r="O7" s="374"/>
    </row>
    <row r="8" spans="1:15" hidden="1" x14ac:dyDescent="0.25">
      <c r="A8" s="262" t="s">
        <v>2280</v>
      </c>
      <c r="B8" s="263" t="s">
        <v>2283</v>
      </c>
      <c r="C8" s="262" t="s">
        <v>2285</v>
      </c>
      <c r="D8" s="262" t="s">
        <v>2285</v>
      </c>
      <c r="E8" s="36">
        <v>337</v>
      </c>
      <c r="F8" s="36">
        <v>337</v>
      </c>
      <c r="G8" s="187"/>
      <c r="H8" s="151" t="s">
        <v>402</v>
      </c>
      <c r="I8" s="72" t="s">
        <v>2286</v>
      </c>
      <c r="J8" s="431" t="s">
        <v>2285</v>
      </c>
      <c r="K8" s="431" t="s">
        <v>2285</v>
      </c>
      <c r="L8" s="432">
        <v>499</v>
      </c>
      <c r="M8" s="198"/>
      <c r="N8" s="198"/>
      <c r="O8" s="433"/>
    </row>
    <row r="9" spans="1:15" hidden="1" x14ac:dyDescent="0.25">
      <c r="A9" s="262" t="s">
        <v>2280</v>
      </c>
      <c r="B9" s="263" t="s">
        <v>2283</v>
      </c>
      <c r="C9" s="262" t="s">
        <v>2285</v>
      </c>
      <c r="D9" s="262" t="s">
        <v>2287</v>
      </c>
      <c r="E9" s="36">
        <v>318</v>
      </c>
      <c r="F9" s="36">
        <v>318</v>
      </c>
      <c r="G9" s="187"/>
      <c r="H9" s="72"/>
      <c r="I9" s="72"/>
      <c r="J9" s="431" t="s">
        <v>2285</v>
      </c>
      <c r="K9" s="72" t="s">
        <v>2287</v>
      </c>
      <c r="L9" s="432">
        <v>435</v>
      </c>
      <c r="M9" s="198"/>
      <c r="N9" s="198"/>
      <c r="O9" s="433"/>
    </row>
    <row r="10" spans="1:15" hidden="1" x14ac:dyDescent="0.25">
      <c r="A10" s="258" t="s">
        <v>2280</v>
      </c>
      <c r="B10" s="258" t="s">
        <v>2283</v>
      </c>
      <c r="C10" s="258" t="s">
        <v>2288</v>
      </c>
      <c r="D10" s="258"/>
      <c r="E10" s="26">
        <f>SUM(E11:E12)</f>
        <v>1198</v>
      </c>
      <c r="F10" s="26">
        <v>1198</v>
      </c>
      <c r="G10" s="25"/>
      <c r="H10" s="430"/>
      <c r="I10" s="430"/>
      <c r="J10" s="32" t="s">
        <v>2289</v>
      </c>
      <c r="K10" s="391"/>
      <c r="L10" s="26">
        <f>SUM(L11:L12)</f>
        <v>1633</v>
      </c>
      <c r="M10" s="211">
        <v>1</v>
      </c>
      <c r="N10" s="211">
        <v>1</v>
      </c>
      <c r="O10" s="374"/>
    </row>
    <row r="11" spans="1:15" hidden="1" x14ac:dyDescent="0.25">
      <c r="A11" s="262" t="s">
        <v>2280</v>
      </c>
      <c r="B11" s="263" t="s">
        <v>2283</v>
      </c>
      <c r="C11" s="262" t="s">
        <v>2288</v>
      </c>
      <c r="D11" s="262" t="s">
        <v>2290</v>
      </c>
      <c r="E11" s="36">
        <v>507</v>
      </c>
      <c r="F11" s="36">
        <v>507</v>
      </c>
      <c r="G11" s="187"/>
      <c r="H11" s="151" t="s">
        <v>402</v>
      </c>
      <c r="I11" s="72" t="s">
        <v>1751</v>
      </c>
      <c r="J11" s="434" t="s">
        <v>2289</v>
      </c>
      <c r="K11" s="72" t="s">
        <v>2291</v>
      </c>
      <c r="L11" s="432">
        <v>933</v>
      </c>
      <c r="M11" s="198"/>
      <c r="N11" s="198"/>
      <c r="O11" s="433"/>
    </row>
    <row r="12" spans="1:15" hidden="1" x14ac:dyDescent="0.25">
      <c r="A12" s="262" t="s">
        <v>2280</v>
      </c>
      <c r="B12" s="263" t="s">
        <v>2283</v>
      </c>
      <c r="C12" s="262" t="s">
        <v>2288</v>
      </c>
      <c r="D12" s="262" t="s">
        <v>2292</v>
      </c>
      <c r="E12" s="36">
        <v>691</v>
      </c>
      <c r="F12" s="36">
        <v>691</v>
      </c>
      <c r="G12" s="187"/>
      <c r="H12" s="72"/>
      <c r="I12" s="72"/>
      <c r="J12" s="434" t="s">
        <v>2289</v>
      </c>
      <c r="K12" s="72" t="s">
        <v>2293</v>
      </c>
      <c r="L12" s="432">
        <v>700</v>
      </c>
      <c r="M12" s="198"/>
      <c r="N12" s="198"/>
      <c r="O12" s="433"/>
    </row>
    <row r="13" spans="1:15" hidden="1" x14ac:dyDescent="0.25">
      <c r="A13" s="258" t="s">
        <v>2280</v>
      </c>
      <c r="B13" s="258" t="s">
        <v>2283</v>
      </c>
      <c r="C13" s="258" t="s">
        <v>2294</v>
      </c>
      <c r="D13" s="258"/>
      <c r="E13" s="26">
        <f>SUM(E14:E16)</f>
        <v>957</v>
      </c>
      <c r="F13" s="26">
        <v>957</v>
      </c>
      <c r="G13" s="25"/>
      <c r="H13" s="430"/>
      <c r="I13" s="430"/>
      <c r="J13" s="32" t="s">
        <v>2294</v>
      </c>
      <c r="K13" s="391"/>
      <c r="L13" s="26">
        <f>SUM(L14:L16)</f>
        <v>1263</v>
      </c>
      <c r="M13" s="211">
        <v>1</v>
      </c>
      <c r="N13" s="211">
        <v>1</v>
      </c>
      <c r="O13" s="374"/>
    </row>
    <row r="14" spans="1:15" hidden="1" x14ac:dyDescent="0.25">
      <c r="A14" s="262" t="s">
        <v>2280</v>
      </c>
      <c r="B14" s="263" t="s">
        <v>2283</v>
      </c>
      <c r="C14" s="262" t="s">
        <v>2294</v>
      </c>
      <c r="D14" s="262" t="s">
        <v>2294</v>
      </c>
      <c r="E14" s="36">
        <v>377</v>
      </c>
      <c r="F14" s="36">
        <v>377</v>
      </c>
      <c r="G14" s="187"/>
      <c r="H14" s="151" t="s">
        <v>402</v>
      </c>
      <c r="I14" s="72" t="s">
        <v>1976</v>
      </c>
      <c r="J14" s="34" t="s">
        <v>2294</v>
      </c>
      <c r="K14" s="34" t="s">
        <v>2294</v>
      </c>
      <c r="L14" s="432">
        <v>517</v>
      </c>
      <c r="M14" s="198"/>
      <c r="N14" s="198"/>
      <c r="O14" s="433"/>
    </row>
    <row r="15" spans="1:15" hidden="1" x14ac:dyDescent="0.25">
      <c r="A15" s="262" t="s">
        <v>2280</v>
      </c>
      <c r="B15" s="263" t="s">
        <v>2283</v>
      </c>
      <c r="C15" s="262" t="s">
        <v>2294</v>
      </c>
      <c r="D15" s="262" t="s">
        <v>2295</v>
      </c>
      <c r="E15" s="36">
        <v>259</v>
      </c>
      <c r="F15" s="36">
        <v>259</v>
      </c>
      <c r="G15" s="187"/>
      <c r="H15" s="72"/>
      <c r="I15" s="72"/>
      <c r="J15" s="34" t="s">
        <v>2294</v>
      </c>
      <c r="K15" s="34" t="s">
        <v>2295</v>
      </c>
      <c r="L15" s="432">
        <v>316</v>
      </c>
      <c r="M15" s="198"/>
      <c r="N15" s="198"/>
      <c r="O15" s="433"/>
    </row>
    <row r="16" spans="1:15" hidden="1" x14ac:dyDescent="0.25">
      <c r="A16" s="262" t="s">
        <v>2280</v>
      </c>
      <c r="B16" s="263" t="s">
        <v>2283</v>
      </c>
      <c r="C16" s="262" t="s">
        <v>2294</v>
      </c>
      <c r="D16" s="262" t="s">
        <v>2296</v>
      </c>
      <c r="E16" s="36">
        <v>321</v>
      </c>
      <c r="F16" s="36">
        <v>321</v>
      </c>
      <c r="G16" s="187"/>
      <c r="H16" s="72"/>
      <c r="I16" s="72"/>
      <c r="J16" s="34" t="s">
        <v>2294</v>
      </c>
      <c r="K16" s="34" t="s">
        <v>2296</v>
      </c>
      <c r="L16" s="432">
        <v>430</v>
      </c>
      <c r="M16" s="198"/>
      <c r="N16" s="198"/>
      <c r="O16" s="433"/>
    </row>
    <row r="17" spans="1:15" hidden="1" x14ac:dyDescent="0.25">
      <c r="A17" s="258" t="s">
        <v>2280</v>
      </c>
      <c r="B17" s="258" t="s">
        <v>2283</v>
      </c>
      <c r="C17" s="258" t="s">
        <v>2297</v>
      </c>
      <c r="D17" s="258"/>
      <c r="E17" s="26">
        <f>SUM(E18:E19)</f>
        <v>1784</v>
      </c>
      <c r="F17" s="26">
        <v>1784</v>
      </c>
      <c r="G17" s="25"/>
      <c r="H17" s="430"/>
      <c r="I17" s="430"/>
      <c r="J17" s="32" t="s">
        <v>2297</v>
      </c>
      <c r="K17" s="391"/>
      <c r="L17" s="26">
        <f>SUM(L18:L20)</f>
        <v>2359</v>
      </c>
      <c r="M17" s="211">
        <v>1</v>
      </c>
      <c r="N17" s="211">
        <v>1</v>
      </c>
      <c r="O17" s="374"/>
    </row>
    <row r="18" spans="1:15" hidden="1" x14ac:dyDescent="0.25">
      <c r="A18" s="262" t="s">
        <v>2280</v>
      </c>
      <c r="B18" s="263" t="s">
        <v>2283</v>
      </c>
      <c r="C18" s="262" t="s">
        <v>2297</v>
      </c>
      <c r="D18" s="262" t="s">
        <v>2297</v>
      </c>
      <c r="E18" s="36">
        <v>1153</v>
      </c>
      <c r="F18" s="36">
        <v>1153</v>
      </c>
      <c r="G18" s="187"/>
      <c r="H18" s="151" t="s">
        <v>402</v>
      </c>
      <c r="I18" s="72" t="s">
        <v>1976</v>
      </c>
      <c r="J18" s="431" t="s">
        <v>2297</v>
      </c>
      <c r="K18" s="431" t="s">
        <v>2297</v>
      </c>
      <c r="L18" s="432">
        <v>1802</v>
      </c>
      <c r="M18" s="198"/>
      <c r="N18" s="198"/>
      <c r="O18" s="433"/>
    </row>
    <row r="19" spans="1:15" hidden="1" x14ac:dyDescent="0.25">
      <c r="A19" s="262" t="s">
        <v>2280</v>
      </c>
      <c r="B19" s="263" t="s">
        <v>2283</v>
      </c>
      <c r="C19" s="262" t="s">
        <v>2297</v>
      </c>
      <c r="D19" s="262" t="s">
        <v>2298</v>
      </c>
      <c r="E19" s="36">
        <v>631</v>
      </c>
      <c r="F19" s="36">
        <v>631</v>
      </c>
      <c r="G19" s="187"/>
      <c r="H19" s="72"/>
      <c r="I19" s="72"/>
      <c r="J19" s="431" t="s">
        <v>2297</v>
      </c>
      <c r="K19" s="72" t="s">
        <v>2298</v>
      </c>
      <c r="L19" s="432">
        <v>283</v>
      </c>
      <c r="M19" s="198"/>
      <c r="N19" s="198"/>
      <c r="O19" s="433"/>
    </row>
    <row r="20" spans="1:15" hidden="1" x14ac:dyDescent="0.25">
      <c r="A20" s="262" t="s">
        <v>2280</v>
      </c>
      <c r="B20" s="263" t="s">
        <v>2283</v>
      </c>
      <c r="C20" s="262" t="s">
        <v>2297</v>
      </c>
      <c r="D20" s="259"/>
      <c r="E20" s="52"/>
      <c r="F20" s="36"/>
      <c r="G20" s="187"/>
      <c r="H20" s="72"/>
      <c r="I20" s="72"/>
      <c r="J20" s="431" t="s">
        <v>2297</v>
      </c>
      <c r="K20" s="72" t="s">
        <v>2299</v>
      </c>
      <c r="L20" s="432">
        <v>274</v>
      </c>
      <c r="M20" s="198"/>
      <c r="N20" s="198"/>
      <c r="O20" s="433"/>
    </row>
    <row r="21" spans="1:15" hidden="1" x14ac:dyDescent="0.25">
      <c r="A21" s="258" t="s">
        <v>2280</v>
      </c>
      <c r="B21" s="258" t="s">
        <v>2283</v>
      </c>
      <c r="C21" s="258" t="s">
        <v>2300</v>
      </c>
      <c r="D21" s="258"/>
      <c r="E21" s="26">
        <f>SUM(E22:E23)</f>
        <v>954</v>
      </c>
      <c r="F21" s="26">
        <v>954</v>
      </c>
      <c r="G21" s="25"/>
      <c r="H21" s="430"/>
      <c r="I21" s="430"/>
      <c r="J21" s="32" t="s">
        <v>2300</v>
      </c>
      <c r="K21" s="391"/>
      <c r="L21" s="26">
        <f>SUM(L22:L23)</f>
        <v>1353</v>
      </c>
      <c r="M21" s="211">
        <v>1</v>
      </c>
      <c r="N21" s="211">
        <v>1</v>
      </c>
      <c r="O21" s="374"/>
    </row>
    <row r="22" spans="1:15" hidden="1" x14ac:dyDescent="0.25">
      <c r="A22" s="262" t="s">
        <v>2280</v>
      </c>
      <c r="B22" s="263" t="s">
        <v>2283</v>
      </c>
      <c r="C22" s="262" t="s">
        <v>2300</v>
      </c>
      <c r="D22" s="262" t="s">
        <v>2300</v>
      </c>
      <c r="E22" s="36">
        <v>575</v>
      </c>
      <c r="F22" s="36">
        <v>575</v>
      </c>
      <c r="G22" s="187"/>
      <c r="H22" s="151" t="s">
        <v>402</v>
      </c>
      <c r="I22" s="72" t="s">
        <v>1976</v>
      </c>
      <c r="J22" s="281" t="s">
        <v>2300</v>
      </c>
      <c r="K22" s="281" t="s">
        <v>2300</v>
      </c>
      <c r="L22" s="432">
        <v>842</v>
      </c>
      <c r="M22" s="198"/>
      <c r="N22" s="198"/>
      <c r="O22" s="433"/>
    </row>
    <row r="23" spans="1:15" hidden="1" x14ac:dyDescent="0.25">
      <c r="A23" s="262" t="s">
        <v>2280</v>
      </c>
      <c r="B23" s="263" t="s">
        <v>2283</v>
      </c>
      <c r="C23" s="262" t="s">
        <v>2300</v>
      </c>
      <c r="D23" s="262" t="s">
        <v>2301</v>
      </c>
      <c r="E23" s="36">
        <v>379</v>
      </c>
      <c r="F23" s="36">
        <v>379</v>
      </c>
      <c r="G23" s="187"/>
      <c r="H23" s="72"/>
      <c r="I23" s="72"/>
      <c r="J23" s="281" t="s">
        <v>2300</v>
      </c>
      <c r="K23" s="39" t="s">
        <v>2302</v>
      </c>
      <c r="L23" s="432">
        <v>511</v>
      </c>
      <c r="M23" s="198"/>
      <c r="N23" s="198"/>
      <c r="O23" s="433"/>
    </row>
    <row r="24" spans="1:15" hidden="1" x14ac:dyDescent="0.25">
      <c r="A24" s="258" t="s">
        <v>2280</v>
      </c>
      <c r="B24" s="258" t="s">
        <v>2283</v>
      </c>
      <c r="C24" s="258" t="s">
        <v>2303</v>
      </c>
      <c r="D24" s="258"/>
      <c r="E24" s="26">
        <f>SUM(E25:E30)</f>
        <v>2309</v>
      </c>
      <c r="F24" s="26">
        <v>2309</v>
      </c>
      <c r="G24" s="25"/>
      <c r="H24" s="430"/>
      <c r="I24" s="430"/>
      <c r="J24" s="32" t="s">
        <v>2303</v>
      </c>
      <c r="K24" s="391"/>
      <c r="L24" s="26">
        <f>SUM(L25:L30)</f>
        <v>2772</v>
      </c>
      <c r="M24" s="211">
        <v>1</v>
      </c>
      <c r="N24" s="211">
        <v>1</v>
      </c>
      <c r="O24" s="374"/>
    </row>
    <row r="25" spans="1:15" hidden="1" x14ac:dyDescent="0.25">
      <c r="A25" s="262" t="s">
        <v>2280</v>
      </c>
      <c r="B25" s="263" t="s">
        <v>2283</v>
      </c>
      <c r="C25" s="262" t="s">
        <v>2303</v>
      </c>
      <c r="D25" s="262" t="s">
        <v>2303</v>
      </c>
      <c r="E25" s="36">
        <v>614</v>
      </c>
      <c r="F25" s="36">
        <v>614</v>
      </c>
      <c r="G25" s="187"/>
      <c r="H25" s="151" t="s">
        <v>402</v>
      </c>
      <c r="I25" s="72" t="s">
        <v>1976</v>
      </c>
      <c r="J25" s="34" t="s">
        <v>2303</v>
      </c>
      <c r="K25" s="34" t="s">
        <v>2303</v>
      </c>
      <c r="L25" s="432">
        <v>507</v>
      </c>
      <c r="M25" s="198"/>
      <c r="N25" s="198"/>
      <c r="O25" s="433"/>
    </row>
    <row r="26" spans="1:15" hidden="1" x14ac:dyDescent="0.25">
      <c r="A26" s="262" t="s">
        <v>2280</v>
      </c>
      <c r="B26" s="263" t="s">
        <v>2283</v>
      </c>
      <c r="C26" s="262" t="s">
        <v>2303</v>
      </c>
      <c r="D26" s="262" t="s">
        <v>2304</v>
      </c>
      <c r="E26" s="36">
        <v>262</v>
      </c>
      <c r="F26" s="36">
        <v>262</v>
      </c>
      <c r="G26" s="187"/>
      <c r="H26" s="72"/>
      <c r="I26" s="72"/>
      <c r="J26" s="34" t="s">
        <v>2303</v>
      </c>
      <c r="K26" s="34" t="s">
        <v>2304</v>
      </c>
      <c r="L26" s="432">
        <v>366</v>
      </c>
      <c r="M26" s="198"/>
      <c r="N26" s="198"/>
      <c r="O26" s="433"/>
    </row>
    <row r="27" spans="1:15" hidden="1" x14ac:dyDescent="0.25">
      <c r="A27" s="262" t="s">
        <v>2280</v>
      </c>
      <c r="B27" s="263" t="s">
        <v>2283</v>
      </c>
      <c r="C27" s="262" t="s">
        <v>2303</v>
      </c>
      <c r="D27" s="262" t="s">
        <v>2305</v>
      </c>
      <c r="E27" s="36">
        <v>614</v>
      </c>
      <c r="F27" s="36">
        <v>614</v>
      </c>
      <c r="G27" s="187"/>
      <c r="H27" s="72"/>
      <c r="I27" s="72"/>
      <c r="J27" s="34" t="s">
        <v>2303</v>
      </c>
      <c r="K27" s="39" t="s">
        <v>2306</v>
      </c>
      <c r="L27" s="432">
        <v>838</v>
      </c>
      <c r="M27" s="198"/>
      <c r="N27" s="198"/>
      <c r="O27" s="433"/>
    </row>
    <row r="28" spans="1:15" hidden="1" x14ac:dyDescent="0.25">
      <c r="A28" s="262" t="s">
        <v>2280</v>
      </c>
      <c r="B28" s="263" t="s">
        <v>2283</v>
      </c>
      <c r="C28" s="262" t="s">
        <v>2303</v>
      </c>
      <c r="D28" s="262" t="s">
        <v>2307</v>
      </c>
      <c r="E28" s="36">
        <v>223</v>
      </c>
      <c r="F28" s="36">
        <v>223</v>
      </c>
      <c r="G28" s="187"/>
      <c r="H28" s="72"/>
      <c r="I28" s="72"/>
      <c r="J28" s="34" t="s">
        <v>2303</v>
      </c>
      <c r="K28" s="39"/>
      <c r="L28" s="268"/>
      <c r="M28" s="198"/>
      <c r="N28" s="198"/>
      <c r="O28" s="433"/>
    </row>
    <row r="29" spans="1:15" hidden="1" x14ac:dyDescent="0.25">
      <c r="A29" s="262" t="s">
        <v>2280</v>
      </c>
      <c r="B29" s="263" t="s">
        <v>2283</v>
      </c>
      <c r="C29" s="262" t="s">
        <v>2303</v>
      </c>
      <c r="D29" s="262" t="s">
        <v>2308</v>
      </c>
      <c r="E29" s="36">
        <v>445</v>
      </c>
      <c r="F29" s="36">
        <v>445</v>
      </c>
      <c r="G29" s="187"/>
      <c r="H29" s="72"/>
      <c r="I29" s="72"/>
      <c r="J29" s="34" t="s">
        <v>2303</v>
      </c>
      <c r="K29" s="34" t="s">
        <v>2308</v>
      </c>
      <c r="L29" s="432">
        <v>611</v>
      </c>
      <c r="M29" s="198"/>
      <c r="N29" s="198"/>
      <c r="O29" s="433"/>
    </row>
    <row r="30" spans="1:15" hidden="1" x14ac:dyDescent="0.25">
      <c r="A30" s="262" t="s">
        <v>2280</v>
      </c>
      <c r="B30" s="263" t="s">
        <v>2283</v>
      </c>
      <c r="C30" s="262" t="s">
        <v>2303</v>
      </c>
      <c r="D30" s="262" t="s">
        <v>2309</v>
      </c>
      <c r="E30" s="36">
        <v>151</v>
      </c>
      <c r="F30" s="36">
        <v>151</v>
      </c>
      <c r="G30" s="187"/>
      <c r="H30" s="72"/>
      <c r="I30" s="72"/>
      <c r="J30" s="34" t="s">
        <v>2303</v>
      </c>
      <c r="K30" s="34" t="s">
        <v>2309</v>
      </c>
      <c r="L30" s="432">
        <v>450</v>
      </c>
      <c r="M30" s="43"/>
      <c r="N30" s="43"/>
      <c r="O30" s="433"/>
    </row>
    <row r="31" spans="1:15" hidden="1" x14ac:dyDescent="0.25">
      <c r="A31" s="258" t="s">
        <v>2280</v>
      </c>
      <c r="B31" s="258" t="s">
        <v>2283</v>
      </c>
      <c r="C31" s="258" t="s">
        <v>2310</v>
      </c>
      <c r="D31" s="258"/>
      <c r="E31" s="26">
        <f>E32</f>
        <v>621</v>
      </c>
      <c r="F31" s="26">
        <v>621</v>
      </c>
      <c r="G31" s="25"/>
      <c r="H31" s="430"/>
      <c r="I31" s="430"/>
      <c r="J31" s="32" t="s">
        <v>2310</v>
      </c>
      <c r="K31" s="391"/>
      <c r="L31" s="26">
        <f>SUM(L32:L33)</f>
        <v>966</v>
      </c>
      <c r="M31" s="211">
        <v>1</v>
      </c>
      <c r="N31" s="211">
        <v>1</v>
      </c>
      <c r="O31" s="374"/>
    </row>
    <row r="32" spans="1:15" hidden="1" x14ac:dyDescent="0.25">
      <c r="A32" s="262" t="s">
        <v>2280</v>
      </c>
      <c r="B32" s="263" t="s">
        <v>2283</v>
      </c>
      <c r="C32" s="262" t="s">
        <v>2310</v>
      </c>
      <c r="D32" s="262" t="s">
        <v>2310</v>
      </c>
      <c r="E32" s="36">
        <v>621</v>
      </c>
      <c r="F32" s="36">
        <v>621</v>
      </c>
      <c r="G32" s="187"/>
      <c r="H32" s="151" t="s">
        <v>402</v>
      </c>
      <c r="I32" s="72" t="s">
        <v>1976</v>
      </c>
      <c r="J32" s="34" t="s">
        <v>2310</v>
      </c>
      <c r="K32" s="72" t="s">
        <v>2311</v>
      </c>
      <c r="L32" s="432">
        <v>374</v>
      </c>
      <c r="M32" s="198"/>
      <c r="N32" s="198"/>
      <c r="O32" s="433"/>
    </row>
    <row r="33" spans="1:15" hidden="1" x14ac:dyDescent="0.25">
      <c r="A33" s="262" t="s">
        <v>2280</v>
      </c>
      <c r="B33" s="263" t="s">
        <v>2283</v>
      </c>
      <c r="C33" s="262" t="s">
        <v>2310</v>
      </c>
      <c r="D33" s="259"/>
      <c r="E33" s="52"/>
      <c r="F33" s="36"/>
      <c r="G33" s="187"/>
      <c r="H33" s="72"/>
      <c r="I33" s="72"/>
      <c r="J33" s="34" t="s">
        <v>2310</v>
      </c>
      <c r="K33" s="72" t="s">
        <v>2312</v>
      </c>
      <c r="L33" s="432">
        <v>592</v>
      </c>
      <c r="M33" s="198"/>
      <c r="N33" s="198"/>
      <c r="O33" s="433"/>
    </row>
    <row r="34" spans="1:15" hidden="1" x14ac:dyDescent="0.25">
      <c r="A34" s="258" t="s">
        <v>2280</v>
      </c>
      <c r="B34" s="258" t="s">
        <v>2283</v>
      </c>
      <c r="C34" s="258" t="s">
        <v>67</v>
      </c>
      <c r="D34" s="258"/>
      <c r="E34" s="26">
        <f>SUM(E35:E38)</f>
        <v>1468</v>
      </c>
      <c r="F34" s="26">
        <v>1468</v>
      </c>
      <c r="G34" s="25"/>
      <c r="H34" s="430"/>
      <c r="I34" s="430"/>
      <c r="J34" s="32" t="s">
        <v>67</v>
      </c>
      <c r="K34" s="391"/>
      <c r="L34" s="26">
        <f>SUM(L35:L38)</f>
        <v>1993</v>
      </c>
      <c r="M34" s="211">
        <v>1</v>
      </c>
      <c r="N34" s="211">
        <v>1</v>
      </c>
      <c r="O34" s="374"/>
    </row>
    <row r="35" spans="1:15" hidden="1" x14ac:dyDescent="0.25">
      <c r="A35" s="262" t="s">
        <v>2280</v>
      </c>
      <c r="B35" s="263" t="s">
        <v>2283</v>
      </c>
      <c r="C35" s="262" t="s">
        <v>67</v>
      </c>
      <c r="D35" s="262" t="s">
        <v>67</v>
      </c>
      <c r="E35" s="36">
        <v>661</v>
      </c>
      <c r="F35" s="36">
        <v>661</v>
      </c>
      <c r="G35" s="187"/>
      <c r="H35" s="151" t="s">
        <v>402</v>
      </c>
      <c r="I35" s="72" t="s">
        <v>1751</v>
      </c>
      <c r="J35" s="34" t="s">
        <v>67</v>
      </c>
      <c r="K35" s="34" t="s">
        <v>67</v>
      </c>
      <c r="L35" s="432">
        <v>665</v>
      </c>
      <c r="M35" s="198"/>
      <c r="N35" s="198"/>
      <c r="O35" s="433"/>
    </row>
    <row r="36" spans="1:15" hidden="1" x14ac:dyDescent="0.25">
      <c r="A36" s="262" t="s">
        <v>2280</v>
      </c>
      <c r="B36" s="263" t="s">
        <v>2283</v>
      </c>
      <c r="C36" s="262" t="s">
        <v>67</v>
      </c>
      <c r="D36" s="262" t="s">
        <v>2313</v>
      </c>
      <c r="E36" s="36">
        <v>438</v>
      </c>
      <c r="F36" s="36">
        <v>438</v>
      </c>
      <c r="G36" s="187"/>
      <c r="H36" s="72"/>
      <c r="I36" s="72"/>
      <c r="J36" s="34" t="s">
        <v>67</v>
      </c>
      <c r="K36" s="34" t="s">
        <v>2313</v>
      </c>
      <c r="L36" s="432">
        <v>761</v>
      </c>
      <c r="M36" s="198"/>
      <c r="N36" s="198"/>
      <c r="O36" s="433"/>
    </row>
    <row r="37" spans="1:15" hidden="1" x14ac:dyDescent="0.25">
      <c r="A37" s="262" t="s">
        <v>2280</v>
      </c>
      <c r="B37" s="263" t="s">
        <v>2283</v>
      </c>
      <c r="C37" s="262" t="s">
        <v>67</v>
      </c>
      <c r="D37" s="262" t="s">
        <v>2314</v>
      </c>
      <c r="E37" s="36">
        <v>253</v>
      </c>
      <c r="F37" s="36">
        <v>253</v>
      </c>
      <c r="G37" s="187"/>
      <c r="H37" s="72"/>
      <c r="I37" s="72"/>
      <c r="J37" s="34" t="s">
        <v>67</v>
      </c>
      <c r="K37" s="34" t="s">
        <v>2314</v>
      </c>
      <c r="L37" s="432">
        <v>395</v>
      </c>
      <c r="M37" s="198"/>
      <c r="N37" s="198"/>
      <c r="O37" s="433"/>
    </row>
    <row r="38" spans="1:15" hidden="1" x14ac:dyDescent="0.25">
      <c r="A38" s="262" t="s">
        <v>2280</v>
      </c>
      <c r="B38" s="263" t="s">
        <v>2283</v>
      </c>
      <c r="C38" s="262" t="s">
        <v>67</v>
      </c>
      <c r="D38" s="262" t="s">
        <v>2315</v>
      </c>
      <c r="E38" s="36">
        <v>116</v>
      </c>
      <c r="F38" s="36">
        <v>116</v>
      </c>
      <c r="G38" s="187"/>
      <c r="H38" s="72"/>
      <c r="I38" s="72"/>
      <c r="J38" s="34" t="s">
        <v>67</v>
      </c>
      <c r="K38" s="34" t="s">
        <v>2315</v>
      </c>
      <c r="L38" s="432">
        <v>172</v>
      </c>
      <c r="M38" s="198"/>
      <c r="N38" s="198"/>
      <c r="O38" s="433"/>
    </row>
    <row r="39" spans="1:15" hidden="1" x14ac:dyDescent="0.25">
      <c r="A39" s="258" t="s">
        <v>2280</v>
      </c>
      <c r="B39" s="258" t="s">
        <v>2283</v>
      </c>
      <c r="C39" s="258" t="s">
        <v>2316</v>
      </c>
      <c r="D39" s="258"/>
      <c r="E39" s="26">
        <f>SUM(E40:E41)</f>
        <v>1256</v>
      </c>
      <c r="F39" s="26">
        <v>1256</v>
      </c>
      <c r="G39" s="25"/>
      <c r="H39" s="430"/>
      <c r="I39" s="430"/>
      <c r="J39" s="32" t="s">
        <v>2316</v>
      </c>
      <c r="K39" s="391"/>
      <c r="L39" s="26">
        <f>SUM(L40:L41)</f>
        <v>1988</v>
      </c>
      <c r="M39" s="211">
        <v>1</v>
      </c>
      <c r="N39" s="211">
        <v>1</v>
      </c>
      <c r="O39" s="374"/>
    </row>
    <row r="40" spans="1:15" hidden="1" x14ac:dyDescent="0.25">
      <c r="A40" s="262" t="s">
        <v>2280</v>
      </c>
      <c r="B40" s="263" t="s">
        <v>2283</v>
      </c>
      <c r="C40" s="262" t="s">
        <v>2316</v>
      </c>
      <c r="D40" s="262" t="s">
        <v>2316</v>
      </c>
      <c r="E40" s="36">
        <v>549</v>
      </c>
      <c r="F40" s="36">
        <v>549</v>
      </c>
      <c r="G40" s="187"/>
      <c r="H40" s="151" t="s">
        <v>402</v>
      </c>
      <c r="I40" s="72" t="s">
        <v>1751</v>
      </c>
      <c r="J40" s="34" t="s">
        <v>2316</v>
      </c>
      <c r="K40" s="435" t="s">
        <v>2316</v>
      </c>
      <c r="L40" s="432">
        <v>800</v>
      </c>
      <c r="M40" s="198"/>
      <c r="N40" s="198"/>
      <c r="O40" s="433"/>
    </row>
    <row r="41" spans="1:15" hidden="1" x14ac:dyDescent="0.25">
      <c r="A41" s="262" t="s">
        <v>2280</v>
      </c>
      <c r="B41" s="263" t="s">
        <v>2283</v>
      </c>
      <c r="C41" s="262" t="s">
        <v>2316</v>
      </c>
      <c r="D41" s="262" t="s">
        <v>2317</v>
      </c>
      <c r="E41" s="36">
        <v>707</v>
      </c>
      <c r="F41" s="36">
        <v>707</v>
      </c>
      <c r="G41" s="187"/>
      <c r="H41" s="72"/>
      <c r="I41" s="72"/>
      <c r="J41" s="34" t="s">
        <v>2316</v>
      </c>
      <c r="K41" s="435" t="s">
        <v>2317</v>
      </c>
      <c r="L41" s="432">
        <v>1188</v>
      </c>
      <c r="M41" s="198"/>
      <c r="N41" s="198"/>
      <c r="O41" s="436" t="s">
        <v>706</v>
      </c>
    </row>
    <row r="42" spans="1:15" hidden="1" x14ac:dyDescent="0.25">
      <c r="A42" s="258" t="s">
        <v>2280</v>
      </c>
      <c r="B42" s="258" t="s">
        <v>2283</v>
      </c>
      <c r="C42" s="258" t="s">
        <v>2318</v>
      </c>
      <c r="D42" s="258"/>
      <c r="E42" s="26">
        <f>E43</f>
        <v>877</v>
      </c>
      <c r="F42" s="26">
        <v>877</v>
      </c>
      <c r="G42" s="25"/>
      <c r="H42" s="430"/>
      <c r="I42" s="430"/>
      <c r="J42" s="32" t="s">
        <v>2318</v>
      </c>
      <c r="K42" s="391"/>
      <c r="L42" s="26">
        <f>L43</f>
        <v>1861</v>
      </c>
      <c r="M42" s="211">
        <v>1</v>
      </c>
      <c r="N42" s="211">
        <v>1</v>
      </c>
      <c r="O42" s="374"/>
    </row>
    <row r="43" spans="1:15" hidden="1" x14ac:dyDescent="0.25">
      <c r="A43" s="262" t="s">
        <v>2280</v>
      </c>
      <c r="B43" s="263" t="s">
        <v>2283</v>
      </c>
      <c r="C43" s="262" t="s">
        <v>2318</v>
      </c>
      <c r="D43" s="262" t="s">
        <v>2318</v>
      </c>
      <c r="E43" s="36">
        <v>877</v>
      </c>
      <c r="F43" s="36">
        <v>877</v>
      </c>
      <c r="G43" s="187"/>
      <c r="H43" s="151" t="s">
        <v>402</v>
      </c>
      <c r="I43" s="72" t="s">
        <v>1976</v>
      </c>
      <c r="J43" s="34" t="s">
        <v>2318</v>
      </c>
      <c r="K43" s="431" t="s">
        <v>2318</v>
      </c>
      <c r="L43" s="432">
        <v>1861</v>
      </c>
      <c r="M43" s="198"/>
      <c r="N43" s="198"/>
      <c r="O43" s="433"/>
    </row>
    <row r="44" spans="1:15" hidden="1" x14ac:dyDescent="0.25">
      <c r="A44" s="258" t="s">
        <v>2280</v>
      </c>
      <c r="B44" s="258" t="s">
        <v>2283</v>
      </c>
      <c r="C44" s="258" t="s">
        <v>2319</v>
      </c>
      <c r="D44" s="258"/>
      <c r="E44" s="26">
        <f>SUM(E45:E47)</f>
        <v>1868</v>
      </c>
      <c r="F44" s="26">
        <v>1868</v>
      </c>
      <c r="G44" s="25"/>
      <c r="H44" s="430"/>
      <c r="I44" s="430"/>
      <c r="J44" s="32" t="s">
        <v>2319</v>
      </c>
      <c r="K44" s="391"/>
      <c r="L44" s="26">
        <f>SUM(L45:L47)</f>
        <v>2498</v>
      </c>
      <c r="M44" s="211">
        <v>1</v>
      </c>
      <c r="N44" s="211">
        <v>2</v>
      </c>
      <c r="O44" s="374"/>
    </row>
    <row r="45" spans="1:15" hidden="1" x14ac:dyDescent="0.25">
      <c r="A45" s="262" t="s">
        <v>2280</v>
      </c>
      <c r="B45" s="263" t="s">
        <v>2283</v>
      </c>
      <c r="C45" s="262" t="s">
        <v>2319</v>
      </c>
      <c r="D45" s="262" t="s">
        <v>2319</v>
      </c>
      <c r="E45" s="36">
        <v>1117</v>
      </c>
      <c r="F45" s="36">
        <v>1117</v>
      </c>
      <c r="G45" s="187"/>
      <c r="H45" s="72"/>
      <c r="I45" s="72" t="s">
        <v>2286</v>
      </c>
      <c r="J45" s="34" t="s">
        <v>2319</v>
      </c>
      <c r="K45" s="431" t="s">
        <v>2319</v>
      </c>
      <c r="L45" s="432">
        <v>1420</v>
      </c>
      <c r="M45" s="198"/>
      <c r="N45" s="198"/>
      <c r="O45" s="436"/>
    </row>
    <row r="46" spans="1:15" ht="15" hidden="1" x14ac:dyDescent="0.25">
      <c r="A46" s="262" t="s">
        <v>2280</v>
      </c>
      <c r="B46" s="263" t="s">
        <v>2283</v>
      </c>
      <c r="C46" s="262" t="s">
        <v>2319</v>
      </c>
      <c r="D46" s="262" t="s">
        <v>566</v>
      </c>
      <c r="E46" s="36">
        <v>629</v>
      </c>
      <c r="F46" s="36">
        <v>629</v>
      </c>
      <c r="G46" s="187"/>
      <c r="H46" s="437" t="s">
        <v>18</v>
      </c>
      <c r="I46" s="35"/>
      <c r="J46" s="34" t="s">
        <v>2319</v>
      </c>
      <c r="K46" s="72" t="s">
        <v>566</v>
      </c>
      <c r="L46" s="432">
        <v>800</v>
      </c>
      <c r="M46" s="198"/>
      <c r="N46" s="198"/>
      <c r="O46" s="436"/>
    </row>
    <row r="47" spans="1:15" hidden="1" x14ac:dyDescent="0.25">
      <c r="A47" s="262" t="s">
        <v>2280</v>
      </c>
      <c r="B47" s="263" t="s">
        <v>2283</v>
      </c>
      <c r="C47" s="262" t="s">
        <v>2319</v>
      </c>
      <c r="D47" s="262" t="s">
        <v>2320</v>
      </c>
      <c r="E47" s="36">
        <v>122</v>
      </c>
      <c r="F47" s="36">
        <v>122</v>
      </c>
      <c r="G47" s="187"/>
      <c r="H47" s="72"/>
      <c r="I47" s="72"/>
      <c r="J47" s="34" t="s">
        <v>2319</v>
      </c>
      <c r="K47" s="72" t="s">
        <v>2320</v>
      </c>
      <c r="L47" s="432">
        <v>278</v>
      </c>
      <c r="M47" s="198"/>
      <c r="N47" s="198"/>
      <c r="O47" s="433"/>
    </row>
    <row r="48" spans="1:15" hidden="1" x14ac:dyDescent="0.25">
      <c r="A48" s="258" t="s">
        <v>2280</v>
      </c>
      <c r="B48" s="258" t="s">
        <v>2283</v>
      </c>
      <c r="C48" s="258" t="s">
        <v>2321</v>
      </c>
      <c r="D48" s="258"/>
      <c r="E48" s="26">
        <f>SUM(E49:E50)</f>
        <v>922</v>
      </c>
      <c r="F48" s="26">
        <v>922</v>
      </c>
      <c r="G48" s="25"/>
      <c r="H48" s="430"/>
      <c r="I48" s="430"/>
      <c r="J48" s="32" t="s">
        <v>2321</v>
      </c>
      <c r="K48" s="391"/>
      <c r="L48" s="26">
        <f>SUM(L49:L50)</f>
        <v>1358</v>
      </c>
      <c r="M48" s="211">
        <v>1</v>
      </c>
      <c r="N48" s="211">
        <v>1</v>
      </c>
      <c r="O48" s="374"/>
    </row>
    <row r="49" spans="1:15" hidden="1" x14ac:dyDescent="0.25">
      <c r="A49" s="262" t="s">
        <v>2280</v>
      </c>
      <c r="B49" s="263" t="s">
        <v>2283</v>
      </c>
      <c r="C49" s="262" t="s">
        <v>2321</v>
      </c>
      <c r="D49" s="262" t="s">
        <v>2321</v>
      </c>
      <c r="E49" s="36">
        <v>524</v>
      </c>
      <c r="F49" s="36">
        <v>524</v>
      </c>
      <c r="G49" s="187"/>
      <c r="H49" s="151" t="s">
        <v>402</v>
      </c>
      <c r="I49" s="72" t="s">
        <v>1751</v>
      </c>
      <c r="J49" s="34" t="s">
        <v>2321</v>
      </c>
      <c r="K49" s="431" t="s">
        <v>2321</v>
      </c>
      <c r="L49" s="432">
        <v>707</v>
      </c>
      <c r="M49" s="198"/>
      <c r="N49" s="198"/>
      <c r="O49" s="433"/>
    </row>
    <row r="50" spans="1:15" hidden="1" x14ac:dyDescent="0.25">
      <c r="A50" s="262" t="s">
        <v>2280</v>
      </c>
      <c r="B50" s="263" t="s">
        <v>2283</v>
      </c>
      <c r="C50" s="262" t="s">
        <v>2321</v>
      </c>
      <c r="D50" s="262" t="s">
        <v>2322</v>
      </c>
      <c r="E50" s="36">
        <v>398</v>
      </c>
      <c r="F50" s="36">
        <v>398</v>
      </c>
      <c r="G50" s="187"/>
      <c r="H50" s="72"/>
      <c r="I50" s="72"/>
      <c r="J50" s="34" t="s">
        <v>2321</v>
      </c>
      <c r="K50" s="72" t="s">
        <v>2322</v>
      </c>
      <c r="L50" s="432">
        <v>651</v>
      </c>
      <c r="M50" s="198"/>
      <c r="N50" s="198"/>
      <c r="O50" s="433"/>
    </row>
    <row r="51" spans="1:15" hidden="1" x14ac:dyDescent="0.25">
      <c r="A51" s="258" t="s">
        <v>2280</v>
      </c>
      <c r="B51" s="258" t="s">
        <v>2283</v>
      </c>
      <c r="C51" s="258" t="s">
        <v>2323</v>
      </c>
      <c r="D51" s="258"/>
      <c r="E51" s="26">
        <f>SUM(E52:E54)</f>
        <v>1097</v>
      </c>
      <c r="F51" s="26">
        <v>1097</v>
      </c>
      <c r="G51" s="25"/>
      <c r="H51" s="430"/>
      <c r="I51" s="430"/>
      <c r="J51" s="32" t="s">
        <v>2323</v>
      </c>
      <c r="K51" s="391"/>
      <c r="L51" s="26">
        <f>SUM(L52:L55)</f>
        <v>1457</v>
      </c>
      <c r="M51" s="211">
        <v>1</v>
      </c>
      <c r="N51" s="211">
        <v>1</v>
      </c>
      <c r="O51" s="374"/>
    </row>
    <row r="52" spans="1:15" hidden="1" x14ac:dyDescent="0.25">
      <c r="A52" s="262" t="s">
        <v>2280</v>
      </c>
      <c r="B52" s="263" t="s">
        <v>2283</v>
      </c>
      <c r="C52" s="262" t="s">
        <v>2323</v>
      </c>
      <c r="D52" s="262" t="s">
        <v>2323</v>
      </c>
      <c r="E52" s="36">
        <v>600</v>
      </c>
      <c r="F52" s="36">
        <v>600</v>
      </c>
      <c r="G52" s="187"/>
      <c r="H52" s="151" t="s">
        <v>402</v>
      </c>
      <c r="I52" s="72" t="s">
        <v>1976</v>
      </c>
      <c r="J52" s="34" t="s">
        <v>2323</v>
      </c>
      <c r="K52" s="431" t="s">
        <v>2323</v>
      </c>
      <c r="L52" s="432">
        <v>786</v>
      </c>
      <c r="M52" s="198"/>
      <c r="N52" s="198"/>
      <c r="O52" s="433"/>
    </row>
    <row r="53" spans="1:15" hidden="1" x14ac:dyDescent="0.25">
      <c r="A53" s="262" t="s">
        <v>2280</v>
      </c>
      <c r="B53" s="263" t="s">
        <v>2283</v>
      </c>
      <c r="C53" s="262" t="s">
        <v>2323</v>
      </c>
      <c r="D53" s="262" t="s">
        <v>2324</v>
      </c>
      <c r="E53" s="36">
        <v>337</v>
      </c>
      <c r="F53" s="36">
        <v>337</v>
      </c>
      <c r="G53" s="187"/>
      <c r="H53" s="72"/>
      <c r="I53" s="72"/>
      <c r="J53" s="34" t="s">
        <v>2323</v>
      </c>
      <c r="K53" s="72" t="s">
        <v>2324</v>
      </c>
      <c r="L53" s="432">
        <v>236</v>
      </c>
      <c r="M53" s="198"/>
      <c r="N53" s="198"/>
      <c r="O53" s="433"/>
    </row>
    <row r="54" spans="1:15" hidden="1" x14ac:dyDescent="0.25">
      <c r="A54" s="262" t="s">
        <v>2280</v>
      </c>
      <c r="B54" s="263" t="s">
        <v>2283</v>
      </c>
      <c r="C54" s="262" t="s">
        <v>2323</v>
      </c>
      <c r="D54" s="262" t="s">
        <v>2299</v>
      </c>
      <c r="E54" s="36">
        <v>160</v>
      </c>
      <c r="F54" s="36">
        <v>160</v>
      </c>
      <c r="G54" s="187"/>
      <c r="H54" s="72"/>
      <c r="I54" s="72"/>
      <c r="J54" s="34" t="s">
        <v>2323</v>
      </c>
      <c r="K54" s="72" t="s">
        <v>2299</v>
      </c>
      <c r="L54" s="432">
        <v>216</v>
      </c>
      <c r="M54" s="198"/>
      <c r="N54" s="198"/>
      <c r="O54" s="433"/>
    </row>
    <row r="55" spans="1:15" hidden="1" x14ac:dyDescent="0.25">
      <c r="A55" s="262" t="s">
        <v>2280</v>
      </c>
      <c r="B55" s="263" t="s">
        <v>2283</v>
      </c>
      <c r="C55" s="262" t="s">
        <v>2323</v>
      </c>
      <c r="D55" s="259"/>
      <c r="E55" s="36"/>
      <c r="F55" s="36"/>
      <c r="G55" s="187"/>
      <c r="H55" s="72"/>
      <c r="I55" s="72"/>
      <c r="J55" s="34" t="s">
        <v>2323</v>
      </c>
      <c r="K55" s="72" t="s">
        <v>2325</v>
      </c>
      <c r="L55" s="432">
        <v>219</v>
      </c>
      <c r="M55" s="198"/>
      <c r="N55" s="198"/>
      <c r="O55" s="433"/>
    </row>
    <row r="56" spans="1:15" hidden="1" x14ac:dyDescent="0.25">
      <c r="A56" s="258" t="s">
        <v>2280</v>
      </c>
      <c r="B56" s="258" t="s">
        <v>2283</v>
      </c>
      <c r="C56" s="258" t="s">
        <v>2326</v>
      </c>
      <c r="D56" s="258"/>
      <c r="E56" s="26">
        <f>E57</f>
        <v>859</v>
      </c>
      <c r="F56" s="26">
        <v>859</v>
      </c>
      <c r="G56" s="25"/>
      <c r="H56" s="430"/>
      <c r="I56" s="430"/>
      <c r="J56" s="32" t="s">
        <v>2327</v>
      </c>
      <c r="K56" s="391"/>
      <c r="L56" s="26">
        <f>SUM(L57:L58)</f>
        <v>1200</v>
      </c>
      <c r="M56" s="211">
        <v>1</v>
      </c>
      <c r="N56" s="211">
        <v>1</v>
      </c>
      <c r="O56" s="374"/>
    </row>
    <row r="57" spans="1:15" hidden="1" x14ac:dyDescent="0.25">
      <c r="A57" s="262" t="s">
        <v>2280</v>
      </c>
      <c r="B57" s="263" t="s">
        <v>2283</v>
      </c>
      <c r="C57" s="263" t="s">
        <v>2326</v>
      </c>
      <c r="D57" s="262" t="s">
        <v>2327</v>
      </c>
      <c r="E57" s="36">
        <v>859</v>
      </c>
      <c r="F57" s="36">
        <v>859</v>
      </c>
      <c r="G57" s="187"/>
      <c r="H57" s="151" t="s">
        <v>402</v>
      </c>
      <c r="I57" s="72" t="s">
        <v>1751</v>
      </c>
      <c r="J57" s="34" t="s">
        <v>2327</v>
      </c>
      <c r="K57" s="431" t="s">
        <v>2327</v>
      </c>
      <c r="L57" s="432">
        <v>973</v>
      </c>
      <c r="M57" s="198"/>
      <c r="N57" s="198"/>
      <c r="O57" s="433"/>
    </row>
    <row r="58" spans="1:15" hidden="1" x14ac:dyDescent="0.25">
      <c r="A58" s="262" t="s">
        <v>2280</v>
      </c>
      <c r="B58" s="263" t="s">
        <v>2283</v>
      </c>
      <c r="C58" s="263" t="s">
        <v>2326</v>
      </c>
      <c r="D58" s="259"/>
      <c r="E58" s="36"/>
      <c r="F58" s="36"/>
      <c r="G58" s="187"/>
      <c r="H58" s="72"/>
      <c r="I58" s="72"/>
      <c r="J58" s="34" t="s">
        <v>2327</v>
      </c>
      <c r="K58" s="72" t="s">
        <v>2328</v>
      </c>
      <c r="L58" s="432">
        <v>227</v>
      </c>
      <c r="M58" s="198"/>
      <c r="N58" s="198"/>
      <c r="O58" s="433"/>
    </row>
    <row r="59" spans="1:15" hidden="1" x14ac:dyDescent="0.25">
      <c r="A59" s="258" t="s">
        <v>2280</v>
      </c>
      <c r="B59" s="258" t="s">
        <v>2283</v>
      </c>
      <c r="C59" s="258" t="s">
        <v>2329</v>
      </c>
      <c r="D59" s="258"/>
      <c r="E59" s="26">
        <f>E60</f>
        <v>575</v>
      </c>
      <c r="F59" s="26">
        <v>575</v>
      </c>
      <c r="G59" s="25"/>
      <c r="H59" s="430"/>
      <c r="I59" s="430"/>
      <c r="J59" s="32" t="s">
        <v>2329</v>
      </c>
      <c r="K59" s="391"/>
      <c r="L59" s="26">
        <f>L60</f>
        <v>898</v>
      </c>
      <c r="M59" s="211">
        <v>1</v>
      </c>
      <c r="N59" s="211">
        <v>1</v>
      </c>
      <c r="O59" s="374"/>
    </row>
    <row r="60" spans="1:15" hidden="1" x14ac:dyDescent="0.25">
      <c r="A60" s="262" t="s">
        <v>2280</v>
      </c>
      <c r="B60" s="263" t="s">
        <v>2283</v>
      </c>
      <c r="C60" s="262" t="s">
        <v>2329</v>
      </c>
      <c r="D60" s="262" t="s">
        <v>2329</v>
      </c>
      <c r="E60" s="36">
        <v>575</v>
      </c>
      <c r="F60" s="36">
        <v>575</v>
      </c>
      <c r="G60" s="187"/>
      <c r="H60" s="151" t="s">
        <v>402</v>
      </c>
      <c r="I60" s="72" t="s">
        <v>2330</v>
      </c>
      <c r="J60" s="34" t="s">
        <v>2329</v>
      </c>
      <c r="K60" s="431" t="s">
        <v>2329</v>
      </c>
      <c r="L60" s="432">
        <v>898</v>
      </c>
      <c r="M60" s="198"/>
      <c r="N60" s="198"/>
      <c r="O60" s="433"/>
    </row>
    <row r="61" spans="1:15" hidden="1" x14ac:dyDescent="0.25">
      <c r="A61" s="255" t="s">
        <v>2280</v>
      </c>
      <c r="B61" s="255" t="s">
        <v>2331</v>
      </c>
      <c r="C61" s="256"/>
      <c r="D61" s="255"/>
      <c r="E61" s="20">
        <f>E62+E66+E71+E73+E75+E80+E82+E85+E89+E92+E94+E97+E101+E105+E109+E111+E115+E118+E122+E125+E127+E131+E136+E139+E141+E143</f>
        <v>62511</v>
      </c>
      <c r="F61" s="20">
        <v>62511</v>
      </c>
      <c r="G61" s="204"/>
      <c r="H61" s="204"/>
      <c r="I61" s="204"/>
      <c r="J61" s="19"/>
      <c r="K61" s="19"/>
      <c r="L61" s="213"/>
      <c r="M61" s="213">
        <f>SUM(M62:M145)</f>
        <v>46</v>
      </c>
      <c r="N61" s="213">
        <f>SUM(N62:N145)</f>
        <v>46</v>
      </c>
      <c r="O61" s="429"/>
    </row>
    <row r="62" spans="1:15" hidden="1" x14ac:dyDescent="0.25">
      <c r="A62" s="258" t="s">
        <v>2280</v>
      </c>
      <c r="B62" s="258" t="s">
        <v>2331</v>
      </c>
      <c r="C62" s="258" t="s">
        <v>2332</v>
      </c>
      <c r="D62" s="258"/>
      <c r="E62" s="26">
        <f>SUM(E63:E65)</f>
        <v>1258</v>
      </c>
      <c r="F62" s="26">
        <v>1258</v>
      </c>
      <c r="G62" s="25"/>
      <c r="H62" s="430"/>
      <c r="I62" s="430"/>
      <c r="J62" s="32" t="s">
        <v>2333</v>
      </c>
      <c r="K62" s="391"/>
      <c r="L62" s="26">
        <f>SUM(L63:L65)</f>
        <v>1689</v>
      </c>
      <c r="M62" s="211">
        <v>1</v>
      </c>
      <c r="N62" s="211">
        <v>1</v>
      </c>
      <c r="O62" s="374"/>
    </row>
    <row r="63" spans="1:15" hidden="1" x14ac:dyDescent="0.25">
      <c r="A63" s="262" t="s">
        <v>2280</v>
      </c>
      <c r="B63" s="263" t="s">
        <v>2331</v>
      </c>
      <c r="C63" s="262" t="s">
        <v>2333</v>
      </c>
      <c r="D63" s="262" t="s">
        <v>2333</v>
      </c>
      <c r="E63" s="36">
        <v>920</v>
      </c>
      <c r="F63" s="36">
        <v>920</v>
      </c>
      <c r="G63" s="187"/>
      <c r="H63" s="72"/>
      <c r="I63" s="72" t="s">
        <v>2334</v>
      </c>
      <c r="J63" s="34" t="s">
        <v>2333</v>
      </c>
      <c r="K63" s="34" t="s">
        <v>2333</v>
      </c>
      <c r="L63" s="432">
        <v>1215</v>
      </c>
      <c r="M63" s="198"/>
      <c r="N63" s="198"/>
      <c r="O63" s="433"/>
    </row>
    <row r="64" spans="1:15" hidden="1" x14ac:dyDescent="0.25">
      <c r="A64" s="262" t="s">
        <v>2280</v>
      </c>
      <c r="B64" s="263" t="s">
        <v>2331</v>
      </c>
      <c r="C64" s="262" t="s">
        <v>2333</v>
      </c>
      <c r="D64" s="262" t="s">
        <v>2335</v>
      </c>
      <c r="E64" s="36">
        <v>77</v>
      </c>
      <c r="F64" s="36">
        <v>77</v>
      </c>
      <c r="G64" s="187"/>
      <c r="H64" s="72"/>
      <c r="I64" s="72"/>
      <c r="J64" s="34" t="s">
        <v>2333</v>
      </c>
      <c r="K64" s="34" t="s">
        <v>2335</v>
      </c>
      <c r="L64" s="432">
        <v>149</v>
      </c>
      <c r="M64" s="198"/>
      <c r="N64" s="198"/>
      <c r="O64" s="433"/>
    </row>
    <row r="65" spans="1:15" hidden="1" x14ac:dyDescent="0.25">
      <c r="A65" s="262" t="s">
        <v>2280</v>
      </c>
      <c r="B65" s="263" t="s">
        <v>2331</v>
      </c>
      <c r="C65" s="262" t="s">
        <v>2336</v>
      </c>
      <c r="D65" s="262" t="s">
        <v>2336</v>
      </c>
      <c r="E65" s="36">
        <v>261</v>
      </c>
      <c r="F65" s="36">
        <v>261</v>
      </c>
      <c r="G65" s="187"/>
      <c r="H65" s="72"/>
      <c r="I65" s="72"/>
      <c r="J65" s="34" t="s">
        <v>2333</v>
      </c>
      <c r="K65" s="262" t="s">
        <v>2336</v>
      </c>
      <c r="L65" s="432">
        <v>325</v>
      </c>
      <c r="M65" s="198"/>
      <c r="N65" s="198"/>
      <c r="O65" s="433"/>
    </row>
    <row r="66" spans="1:15" hidden="1" x14ac:dyDescent="0.25">
      <c r="A66" s="258" t="s">
        <v>2280</v>
      </c>
      <c r="B66" s="258" t="s">
        <v>2331</v>
      </c>
      <c r="C66" s="32" t="s">
        <v>2337</v>
      </c>
      <c r="D66" s="258"/>
      <c r="E66" s="26">
        <f>SUM(E67:E70)</f>
        <v>2539</v>
      </c>
      <c r="F66" s="26">
        <v>1368</v>
      </c>
      <c r="G66" s="25"/>
      <c r="H66" s="430"/>
      <c r="I66" s="430"/>
      <c r="J66" s="32" t="s">
        <v>2338</v>
      </c>
      <c r="K66" s="391"/>
      <c r="L66" s="26">
        <f>SUM(L67:L70)</f>
        <v>4121</v>
      </c>
      <c r="M66" s="211">
        <v>2</v>
      </c>
      <c r="N66" s="211">
        <v>2</v>
      </c>
      <c r="O66" s="374"/>
    </row>
    <row r="67" spans="1:15" hidden="1" x14ac:dyDescent="0.25">
      <c r="A67" s="262" t="s">
        <v>2280</v>
      </c>
      <c r="B67" s="263" t="s">
        <v>2331</v>
      </c>
      <c r="C67" s="262" t="s">
        <v>2339</v>
      </c>
      <c r="D67" s="262" t="s">
        <v>2339</v>
      </c>
      <c r="E67" s="36">
        <v>1331</v>
      </c>
      <c r="F67" s="36">
        <v>1331</v>
      </c>
      <c r="G67" s="187"/>
      <c r="H67" s="72"/>
      <c r="I67" s="72" t="s">
        <v>2340</v>
      </c>
      <c r="J67" s="431" t="s">
        <v>2339</v>
      </c>
      <c r="K67" s="431" t="s">
        <v>2339</v>
      </c>
      <c r="L67" s="432">
        <v>2552</v>
      </c>
      <c r="M67" s="198"/>
      <c r="N67" s="198"/>
      <c r="O67" s="433"/>
    </row>
    <row r="68" spans="1:15" hidden="1" x14ac:dyDescent="0.25">
      <c r="A68" s="262" t="s">
        <v>2280</v>
      </c>
      <c r="B68" s="263" t="s">
        <v>2331</v>
      </c>
      <c r="C68" s="262" t="s">
        <v>2339</v>
      </c>
      <c r="D68" s="262" t="s">
        <v>2341</v>
      </c>
      <c r="E68" s="36">
        <v>37</v>
      </c>
      <c r="F68" s="36">
        <v>37</v>
      </c>
      <c r="G68" s="187"/>
      <c r="H68" s="72"/>
      <c r="I68" s="72"/>
      <c r="J68" s="431" t="s">
        <v>2339</v>
      </c>
      <c r="K68" s="72" t="s">
        <v>2341</v>
      </c>
      <c r="L68" s="432">
        <v>98</v>
      </c>
      <c r="M68" s="198"/>
      <c r="N68" s="198"/>
      <c r="O68" s="433"/>
    </row>
    <row r="69" spans="1:15" hidden="1" x14ac:dyDescent="0.25">
      <c r="A69" s="262" t="s">
        <v>2280</v>
      </c>
      <c r="B69" s="263" t="s">
        <v>2331</v>
      </c>
      <c r="C69" s="262" t="s">
        <v>2342</v>
      </c>
      <c r="D69" s="262" t="s">
        <v>2342</v>
      </c>
      <c r="E69" s="36">
        <v>777</v>
      </c>
      <c r="F69" s="36">
        <v>777</v>
      </c>
      <c r="G69" s="187"/>
      <c r="H69" s="72"/>
      <c r="I69" s="72"/>
      <c r="J69" s="72" t="s">
        <v>2342</v>
      </c>
      <c r="K69" s="72" t="s">
        <v>2342</v>
      </c>
      <c r="L69" s="432">
        <v>1060</v>
      </c>
      <c r="M69" s="43"/>
      <c r="N69" s="43"/>
      <c r="O69" s="433"/>
    </row>
    <row r="70" spans="1:15" hidden="1" x14ac:dyDescent="0.25">
      <c r="A70" s="262" t="s">
        <v>2280</v>
      </c>
      <c r="B70" s="263" t="s">
        <v>2331</v>
      </c>
      <c r="C70" s="262" t="s">
        <v>2343</v>
      </c>
      <c r="D70" s="262" t="s">
        <v>2343</v>
      </c>
      <c r="E70" s="36">
        <v>394</v>
      </c>
      <c r="F70" s="36">
        <v>394</v>
      </c>
      <c r="G70" s="187"/>
      <c r="H70" s="72"/>
      <c r="I70" s="72"/>
      <c r="J70" s="72" t="s">
        <v>2342</v>
      </c>
      <c r="K70" s="72" t="s">
        <v>2343</v>
      </c>
      <c r="L70" s="432">
        <v>411</v>
      </c>
      <c r="M70" s="43"/>
      <c r="N70" s="43"/>
      <c r="O70" s="433"/>
    </row>
    <row r="71" spans="1:15" hidden="1" x14ac:dyDescent="0.25">
      <c r="A71" s="258" t="s">
        <v>2280</v>
      </c>
      <c r="B71" s="258" t="s">
        <v>2331</v>
      </c>
      <c r="C71" s="258" t="s">
        <v>2344</v>
      </c>
      <c r="D71" s="258"/>
      <c r="E71" s="26">
        <f>E72</f>
        <v>2084</v>
      </c>
      <c r="F71" s="26">
        <v>2084</v>
      </c>
      <c r="G71" s="25"/>
      <c r="H71" s="430"/>
      <c r="I71" s="430"/>
      <c r="J71" s="32" t="s">
        <v>2344</v>
      </c>
      <c r="K71" s="391"/>
      <c r="L71" s="26">
        <f>L72</f>
        <v>3639</v>
      </c>
      <c r="M71" s="211">
        <v>2</v>
      </c>
      <c r="N71" s="211">
        <v>2</v>
      </c>
      <c r="O71" s="374"/>
    </row>
    <row r="72" spans="1:15" hidden="1" x14ac:dyDescent="0.25">
      <c r="A72" s="262" t="s">
        <v>2280</v>
      </c>
      <c r="B72" s="263" t="s">
        <v>2331</v>
      </c>
      <c r="C72" s="262" t="s">
        <v>2344</v>
      </c>
      <c r="D72" s="262" t="s">
        <v>2344</v>
      </c>
      <c r="E72" s="36">
        <v>2084</v>
      </c>
      <c r="F72" s="36">
        <v>2084</v>
      </c>
      <c r="G72" s="187"/>
      <c r="H72" s="72"/>
      <c r="I72" s="72" t="s">
        <v>1976</v>
      </c>
      <c r="J72" s="431" t="s">
        <v>2344</v>
      </c>
      <c r="K72" s="431" t="s">
        <v>2344</v>
      </c>
      <c r="L72" s="432">
        <v>3639</v>
      </c>
      <c r="M72" s="198"/>
      <c r="N72" s="198"/>
      <c r="O72" s="433"/>
    </row>
    <row r="73" spans="1:15" hidden="1" x14ac:dyDescent="0.25">
      <c r="A73" s="258" t="s">
        <v>2280</v>
      </c>
      <c r="B73" s="258" t="s">
        <v>2331</v>
      </c>
      <c r="C73" s="258" t="s">
        <v>2345</v>
      </c>
      <c r="D73" s="258"/>
      <c r="E73" s="26">
        <f>E74</f>
        <v>1170</v>
      </c>
      <c r="F73" s="26">
        <v>1170</v>
      </c>
      <c r="G73" s="25"/>
      <c r="H73" s="430"/>
      <c r="I73" s="430"/>
      <c r="J73" s="32" t="s">
        <v>2346</v>
      </c>
      <c r="K73" s="391"/>
      <c r="L73" s="26">
        <f>L74</f>
        <v>1864</v>
      </c>
      <c r="M73" s="211">
        <v>1</v>
      </c>
      <c r="N73" s="211">
        <v>1</v>
      </c>
      <c r="O73" s="374"/>
    </row>
    <row r="74" spans="1:15" hidden="1" x14ac:dyDescent="0.25">
      <c r="A74" s="262" t="s">
        <v>2280</v>
      </c>
      <c r="B74" s="263" t="s">
        <v>2331</v>
      </c>
      <c r="C74" s="262" t="s">
        <v>2347</v>
      </c>
      <c r="D74" s="262" t="s">
        <v>2346</v>
      </c>
      <c r="E74" s="36">
        <v>1170</v>
      </c>
      <c r="F74" s="36">
        <v>1170</v>
      </c>
      <c r="G74" s="187"/>
      <c r="H74" s="72"/>
      <c r="I74" s="72" t="s">
        <v>2348</v>
      </c>
      <c r="J74" s="34" t="s">
        <v>2346</v>
      </c>
      <c r="K74" s="431" t="s">
        <v>2346</v>
      </c>
      <c r="L74" s="432">
        <v>1864</v>
      </c>
      <c r="M74" s="198"/>
      <c r="N74" s="198"/>
      <c r="O74" s="433"/>
    </row>
    <row r="75" spans="1:15" x14ac:dyDescent="0.25">
      <c r="A75" s="258" t="s">
        <v>2280</v>
      </c>
      <c r="B75" s="258" t="s">
        <v>2331</v>
      </c>
      <c r="C75" s="258" t="s">
        <v>2349</v>
      </c>
      <c r="D75" s="258"/>
      <c r="E75" s="26">
        <f>SUM(E76:E79)</f>
        <v>3084</v>
      </c>
      <c r="F75" s="26">
        <v>3084</v>
      </c>
      <c r="G75" s="25"/>
      <c r="H75" s="430"/>
      <c r="I75" s="430"/>
      <c r="J75" s="32" t="s">
        <v>269</v>
      </c>
      <c r="K75" s="391"/>
      <c r="L75" s="26">
        <f>SUM(L76:L79)</f>
        <v>4887</v>
      </c>
      <c r="M75" s="211">
        <v>2</v>
      </c>
      <c r="N75" s="211">
        <v>2</v>
      </c>
      <c r="O75" s="374"/>
    </row>
    <row r="76" spans="1:15" hidden="1" x14ac:dyDescent="0.25">
      <c r="A76" s="262" t="s">
        <v>2280</v>
      </c>
      <c r="B76" s="263" t="s">
        <v>2331</v>
      </c>
      <c r="C76" s="262" t="s">
        <v>269</v>
      </c>
      <c r="D76" s="262" t="s">
        <v>269</v>
      </c>
      <c r="E76" s="36">
        <v>1488</v>
      </c>
      <c r="F76" s="36">
        <v>1488</v>
      </c>
      <c r="G76" s="187"/>
      <c r="H76" s="72"/>
      <c r="I76" s="72" t="s">
        <v>1751</v>
      </c>
      <c r="J76" s="34" t="s">
        <v>269</v>
      </c>
      <c r="K76" s="431" t="s">
        <v>269</v>
      </c>
      <c r="L76" s="432">
        <v>1573</v>
      </c>
      <c r="M76" s="198"/>
      <c r="N76" s="198"/>
      <c r="O76" s="433"/>
    </row>
    <row r="77" spans="1:15" hidden="1" x14ac:dyDescent="0.25">
      <c r="A77" s="262" t="s">
        <v>2280</v>
      </c>
      <c r="B77" s="263" t="s">
        <v>2331</v>
      </c>
      <c r="C77" s="262" t="s">
        <v>2350</v>
      </c>
      <c r="D77" s="262" t="s">
        <v>2350</v>
      </c>
      <c r="E77" s="36">
        <v>81</v>
      </c>
      <c r="F77" s="36">
        <v>81</v>
      </c>
      <c r="G77" s="187"/>
      <c r="H77" s="72"/>
      <c r="I77" s="72"/>
      <c r="J77" s="34" t="s">
        <v>269</v>
      </c>
      <c r="K77" s="262" t="s">
        <v>2350</v>
      </c>
      <c r="L77" s="432">
        <v>896</v>
      </c>
      <c r="M77" s="198"/>
      <c r="N77" s="198"/>
      <c r="O77" s="433"/>
    </row>
    <row r="78" spans="1:15" hidden="1" x14ac:dyDescent="0.25">
      <c r="A78" s="262" t="s">
        <v>2280</v>
      </c>
      <c r="B78" s="263" t="s">
        <v>2331</v>
      </c>
      <c r="C78" s="262" t="s">
        <v>2351</v>
      </c>
      <c r="D78" s="262" t="s">
        <v>2351</v>
      </c>
      <c r="E78" s="36">
        <v>315</v>
      </c>
      <c r="F78" s="36">
        <v>315</v>
      </c>
      <c r="G78" s="187"/>
      <c r="H78" s="72"/>
      <c r="I78" s="72"/>
      <c r="J78" s="34" t="s">
        <v>269</v>
      </c>
      <c r="K78" s="72" t="s">
        <v>2351</v>
      </c>
      <c r="L78" s="432">
        <v>670</v>
      </c>
      <c r="M78" s="198"/>
      <c r="N78" s="198"/>
      <c r="O78" s="433"/>
    </row>
    <row r="79" spans="1:15" hidden="1" x14ac:dyDescent="0.25">
      <c r="A79" s="262" t="s">
        <v>2280</v>
      </c>
      <c r="B79" s="263" t="s">
        <v>2331</v>
      </c>
      <c r="C79" s="262" t="s">
        <v>2352</v>
      </c>
      <c r="D79" s="262" t="s">
        <v>2352</v>
      </c>
      <c r="E79" s="36">
        <v>1200</v>
      </c>
      <c r="F79" s="36">
        <v>1200</v>
      </c>
      <c r="G79" s="187"/>
      <c r="H79" s="72"/>
      <c r="I79" s="72"/>
      <c r="J79" s="34" t="s">
        <v>269</v>
      </c>
      <c r="K79" s="72" t="s">
        <v>2352</v>
      </c>
      <c r="L79" s="432">
        <v>1748</v>
      </c>
      <c r="M79" s="198"/>
      <c r="N79" s="198"/>
      <c r="O79" s="433"/>
    </row>
    <row r="80" spans="1:15" hidden="1" x14ac:dyDescent="0.25">
      <c r="A80" s="258" t="s">
        <v>2280</v>
      </c>
      <c r="B80" s="258" t="s">
        <v>2331</v>
      </c>
      <c r="C80" s="258" t="s">
        <v>2353</v>
      </c>
      <c r="D80" s="258"/>
      <c r="E80" s="26">
        <f>E81</f>
        <v>1354</v>
      </c>
      <c r="F80" s="26">
        <v>1354</v>
      </c>
      <c r="G80" s="25"/>
      <c r="H80" s="430"/>
      <c r="I80" s="430"/>
      <c r="J80" s="32" t="s">
        <v>2353</v>
      </c>
      <c r="K80" s="391"/>
      <c r="L80" s="26">
        <f>L81</f>
        <v>2646</v>
      </c>
      <c r="M80" s="211">
        <v>1</v>
      </c>
      <c r="N80" s="211">
        <v>1</v>
      </c>
      <c r="O80" s="374"/>
    </row>
    <row r="81" spans="1:15" ht="15" hidden="1" x14ac:dyDescent="0.25">
      <c r="A81" s="262" t="s">
        <v>2280</v>
      </c>
      <c r="B81" s="263" t="s">
        <v>2331</v>
      </c>
      <c r="C81" s="262" t="s">
        <v>2353</v>
      </c>
      <c r="D81" s="262" t="s">
        <v>2353</v>
      </c>
      <c r="E81" s="36">
        <v>1354</v>
      </c>
      <c r="F81" s="36">
        <v>1354</v>
      </c>
      <c r="G81" s="187"/>
      <c r="H81" s="437" t="s">
        <v>18</v>
      </c>
      <c r="I81" s="35" t="s">
        <v>2354</v>
      </c>
      <c r="J81" s="72" t="s">
        <v>2353</v>
      </c>
      <c r="K81" s="72" t="s">
        <v>2353</v>
      </c>
      <c r="L81" s="432">
        <v>2646</v>
      </c>
      <c r="M81" s="198"/>
      <c r="N81" s="198"/>
      <c r="O81" s="433"/>
    </row>
    <row r="82" spans="1:15" x14ac:dyDescent="0.25">
      <c r="A82" s="258" t="s">
        <v>2280</v>
      </c>
      <c r="B82" s="258" t="s">
        <v>2331</v>
      </c>
      <c r="C82" s="258" t="s">
        <v>2355</v>
      </c>
      <c r="D82" s="258"/>
      <c r="E82" s="26">
        <f>SUM(E83:E84)</f>
        <v>3640</v>
      </c>
      <c r="F82" s="26">
        <v>3640</v>
      </c>
      <c r="G82" s="25"/>
      <c r="H82" s="430"/>
      <c r="I82" s="430"/>
      <c r="J82" s="32" t="s">
        <v>2356</v>
      </c>
      <c r="K82" s="391"/>
      <c r="L82" s="26">
        <f>SUM(L83:L84)</f>
        <v>6413</v>
      </c>
      <c r="M82" s="211">
        <v>3</v>
      </c>
      <c r="N82" s="211">
        <v>3</v>
      </c>
      <c r="O82" s="374"/>
    </row>
    <row r="83" spans="1:15" hidden="1" x14ac:dyDescent="0.25">
      <c r="A83" s="262" t="s">
        <v>2280</v>
      </c>
      <c r="B83" s="263" t="s">
        <v>2331</v>
      </c>
      <c r="C83" s="262" t="s">
        <v>2356</v>
      </c>
      <c r="D83" s="262" t="s">
        <v>2356</v>
      </c>
      <c r="E83" s="36">
        <v>2781</v>
      </c>
      <c r="F83" s="36">
        <v>2781</v>
      </c>
      <c r="G83" s="187"/>
      <c r="H83" s="72"/>
      <c r="I83" s="72" t="s">
        <v>2357</v>
      </c>
      <c r="J83" s="34" t="s">
        <v>2356</v>
      </c>
      <c r="K83" s="431" t="s">
        <v>2356</v>
      </c>
      <c r="L83" s="432">
        <v>3579</v>
      </c>
      <c r="M83" s="198"/>
      <c r="N83" s="198"/>
      <c r="O83" s="433"/>
    </row>
    <row r="84" spans="1:15" hidden="1" x14ac:dyDescent="0.25">
      <c r="A84" s="262" t="s">
        <v>2280</v>
      </c>
      <c r="B84" s="263" t="s">
        <v>2331</v>
      </c>
      <c r="C84" s="259" t="s">
        <v>2358</v>
      </c>
      <c r="D84" s="259" t="s">
        <v>2358</v>
      </c>
      <c r="E84" s="36">
        <v>859</v>
      </c>
      <c r="F84" s="36">
        <v>859</v>
      </c>
      <c r="G84" s="187"/>
      <c r="H84" s="72"/>
      <c r="I84" s="72"/>
      <c r="J84" s="34" t="s">
        <v>2356</v>
      </c>
      <c r="K84" s="72" t="s">
        <v>2358</v>
      </c>
      <c r="L84" s="432">
        <v>2834</v>
      </c>
      <c r="M84" s="198"/>
      <c r="N84" s="198"/>
      <c r="O84" s="433"/>
    </row>
    <row r="85" spans="1:15" hidden="1" x14ac:dyDescent="0.25">
      <c r="A85" s="258" t="s">
        <v>2280</v>
      </c>
      <c r="B85" s="258" t="s">
        <v>2331</v>
      </c>
      <c r="C85" s="258" t="s">
        <v>2359</v>
      </c>
      <c r="D85" s="258"/>
      <c r="E85" s="26">
        <v>1120</v>
      </c>
      <c r="F85" s="26">
        <v>1120</v>
      </c>
      <c r="G85" s="25"/>
      <c r="H85" s="430"/>
      <c r="I85" s="430"/>
      <c r="J85" s="32" t="s">
        <v>2360</v>
      </c>
      <c r="K85" s="391"/>
      <c r="L85" s="26">
        <f>SUM(L86:L88)</f>
        <v>1548</v>
      </c>
      <c r="M85" s="211">
        <v>1</v>
      </c>
      <c r="N85" s="211">
        <v>1</v>
      </c>
      <c r="O85" s="374"/>
    </row>
    <row r="86" spans="1:15" hidden="1" x14ac:dyDescent="0.25">
      <c r="A86" s="262" t="s">
        <v>2280</v>
      </c>
      <c r="B86" s="263" t="s">
        <v>2331</v>
      </c>
      <c r="C86" s="262" t="s">
        <v>2361</v>
      </c>
      <c r="D86" s="262" t="s">
        <v>2361</v>
      </c>
      <c r="E86" s="36">
        <v>752</v>
      </c>
      <c r="F86" s="36">
        <v>752</v>
      </c>
      <c r="G86" s="187"/>
      <c r="H86" s="72"/>
      <c r="I86" s="72" t="s">
        <v>1751</v>
      </c>
      <c r="J86" s="34" t="s">
        <v>2360</v>
      </c>
      <c r="K86" s="431" t="s">
        <v>2360</v>
      </c>
      <c r="L86" s="432">
        <v>581</v>
      </c>
      <c r="M86" s="198"/>
      <c r="N86" s="198"/>
      <c r="O86" s="433"/>
    </row>
    <row r="87" spans="1:15" hidden="1" x14ac:dyDescent="0.25">
      <c r="A87" s="262" t="s">
        <v>2280</v>
      </c>
      <c r="B87" s="263" t="s">
        <v>2331</v>
      </c>
      <c r="C87" s="262" t="s">
        <v>2361</v>
      </c>
      <c r="D87" s="262" t="s">
        <v>2362</v>
      </c>
      <c r="E87" s="36" t="s">
        <v>137</v>
      </c>
      <c r="F87" s="36" t="s">
        <v>137</v>
      </c>
      <c r="G87" s="187"/>
      <c r="H87" s="72"/>
      <c r="I87" s="72"/>
      <c r="J87" s="34" t="s">
        <v>2360</v>
      </c>
      <c r="K87" s="72" t="s">
        <v>2362</v>
      </c>
      <c r="L87" s="432">
        <v>427</v>
      </c>
      <c r="M87" s="198"/>
      <c r="N87" s="198"/>
      <c r="O87" s="433"/>
    </row>
    <row r="88" spans="1:15" hidden="1" x14ac:dyDescent="0.25">
      <c r="A88" s="262" t="s">
        <v>2280</v>
      </c>
      <c r="B88" s="263" t="s">
        <v>2331</v>
      </c>
      <c r="C88" s="262" t="s">
        <v>2363</v>
      </c>
      <c r="D88" s="262" t="s">
        <v>2363</v>
      </c>
      <c r="E88" s="36">
        <v>362</v>
      </c>
      <c r="F88" s="36">
        <v>362</v>
      </c>
      <c r="G88" s="187"/>
      <c r="H88" s="72"/>
      <c r="I88" s="72"/>
      <c r="J88" s="34" t="s">
        <v>2360</v>
      </c>
      <c r="K88" s="72" t="s">
        <v>2363</v>
      </c>
      <c r="L88" s="432">
        <v>540</v>
      </c>
      <c r="M88" s="198"/>
      <c r="N88" s="198"/>
      <c r="O88" s="433"/>
    </row>
    <row r="89" spans="1:15" x14ac:dyDescent="0.25">
      <c r="A89" s="258" t="s">
        <v>2280</v>
      </c>
      <c r="B89" s="258" t="s">
        <v>2331</v>
      </c>
      <c r="C89" s="258" t="s">
        <v>2364</v>
      </c>
      <c r="D89" s="258"/>
      <c r="E89" s="26">
        <f>SUM(E90:E91)</f>
        <v>4834</v>
      </c>
      <c r="F89" s="26">
        <v>4834</v>
      </c>
      <c r="G89" s="25"/>
      <c r="H89" s="430" t="s">
        <v>87</v>
      </c>
      <c r="I89" s="430"/>
      <c r="J89" s="32" t="s">
        <v>2365</v>
      </c>
      <c r="K89" s="391"/>
      <c r="L89" s="26">
        <f>SUM(L90:L91)</f>
        <v>6799</v>
      </c>
      <c r="M89" s="211">
        <v>3</v>
      </c>
      <c r="N89" s="211">
        <v>3</v>
      </c>
      <c r="O89" s="374"/>
    </row>
    <row r="90" spans="1:15" x14ac:dyDescent="0.25">
      <c r="A90" s="262" t="s">
        <v>2280</v>
      </c>
      <c r="B90" s="263" t="s">
        <v>2331</v>
      </c>
      <c r="C90" s="262" t="s">
        <v>2366</v>
      </c>
      <c r="D90" s="262" t="s">
        <v>2365</v>
      </c>
      <c r="E90" s="36">
        <v>4049</v>
      </c>
      <c r="F90" s="36">
        <v>4049</v>
      </c>
      <c r="G90" s="187"/>
      <c r="H90" s="72"/>
      <c r="I90" s="72"/>
      <c r="J90" s="34" t="s">
        <v>2365</v>
      </c>
      <c r="K90" s="431" t="s">
        <v>2365</v>
      </c>
      <c r="L90" s="432">
        <v>5513</v>
      </c>
      <c r="M90" s="198"/>
      <c r="N90" s="198"/>
      <c r="O90" s="433"/>
    </row>
    <row r="91" spans="1:15" hidden="1" x14ac:dyDescent="0.25">
      <c r="A91" s="262" t="s">
        <v>2280</v>
      </c>
      <c r="B91" s="263" t="s">
        <v>2331</v>
      </c>
      <c r="C91" s="262" t="s">
        <v>2367</v>
      </c>
      <c r="D91" s="262" t="s">
        <v>2367</v>
      </c>
      <c r="E91" s="36">
        <v>785</v>
      </c>
      <c r="F91" s="36">
        <v>785</v>
      </c>
      <c r="G91" s="187"/>
      <c r="H91" s="72"/>
      <c r="I91" s="72"/>
      <c r="J91" s="34" t="s">
        <v>2365</v>
      </c>
      <c r="K91" s="72" t="s">
        <v>2367</v>
      </c>
      <c r="L91" s="432">
        <v>1286</v>
      </c>
      <c r="M91" s="198"/>
      <c r="N91" s="198"/>
      <c r="O91" s="433"/>
    </row>
    <row r="92" spans="1:15" x14ac:dyDescent="0.25">
      <c r="A92" s="258" t="s">
        <v>2280</v>
      </c>
      <c r="B92" s="258" t="s">
        <v>2331</v>
      </c>
      <c r="C92" s="258" t="s">
        <v>2368</v>
      </c>
      <c r="D92" s="258"/>
      <c r="E92" s="26">
        <f>E93</f>
        <v>4024</v>
      </c>
      <c r="F92" s="26">
        <v>4024</v>
      </c>
      <c r="G92" s="25"/>
      <c r="H92" s="430"/>
      <c r="I92" s="430"/>
      <c r="J92" s="32" t="s">
        <v>2369</v>
      </c>
      <c r="K92" s="391"/>
      <c r="L92" s="26">
        <f>L93</f>
        <v>5939</v>
      </c>
      <c r="M92" s="211">
        <v>3</v>
      </c>
      <c r="N92" s="211">
        <v>3</v>
      </c>
      <c r="O92" s="374"/>
    </row>
    <row r="93" spans="1:15" x14ac:dyDescent="0.25">
      <c r="A93" s="262" t="s">
        <v>2280</v>
      </c>
      <c r="B93" s="263" t="s">
        <v>2331</v>
      </c>
      <c r="C93" s="262" t="s">
        <v>2368</v>
      </c>
      <c r="D93" s="262" t="s">
        <v>2368</v>
      </c>
      <c r="E93" s="36">
        <v>4024</v>
      </c>
      <c r="F93" s="36">
        <v>4024</v>
      </c>
      <c r="G93" s="187"/>
      <c r="H93" s="72"/>
      <c r="I93" s="72" t="s">
        <v>1976</v>
      </c>
      <c r="J93" s="34" t="s">
        <v>2368</v>
      </c>
      <c r="K93" s="431" t="s">
        <v>2368</v>
      </c>
      <c r="L93" s="432">
        <v>5939</v>
      </c>
      <c r="M93" s="198"/>
      <c r="N93" s="198"/>
      <c r="O93" s="433"/>
    </row>
    <row r="94" spans="1:15" hidden="1" x14ac:dyDescent="0.25">
      <c r="A94" s="258" t="s">
        <v>2280</v>
      </c>
      <c r="B94" s="258" t="s">
        <v>2331</v>
      </c>
      <c r="C94" s="258" t="s">
        <v>2370</v>
      </c>
      <c r="D94" s="258"/>
      <c r="E94" s="26">
        <f>SUM(E95:E96)</f>
        <v>1422</v>
      </c>
      <c r="F94" s="26">
        <v>1422</v>
      </c>
      <c r="G94" s="25"/>
      <c r="H94" s="430"/>
      <c r="I94" s="430"/>
      <c r="J94" s="32" t="s">
        <v>2371</v>
      </c>
      <c r="K94" s="391"/>
      <c r="L94" s="26">
        <f>SUM(L95:L96)</f>
        <v>2804</v>
      </c>
      <c r="M94" s="211">
        <v>2</v>
      </c>
      <c r="N94" s="211">
        <v>2</v>
      </c>
      <c r="O94" s="374"/>
    </row>
    <row r="95" spans="1:15" hidden="1" x14ac:dyDescent="0.25">
      <c r="A95" s="262" t="s">
        <v>2280</v>
      </c>
      <c r="B95" s="263" t="s">
        <v>2331</v>
      </c>
      <c r="C95" s="262" t="s">
        <v>2371</v>
      </c>
      <c r="D95" s="262" t="s">
        <v>2371</v>
      </c>
      <c r="E95" s="36">
        <v>887</v>
      </c>
      <c r="F95" s="36">
        <v>887</v>
      </c>
      <c r="G95" s="187"/>
      <c r="H95" s="72"/>
      <c r="I95" s="72" t="s">
        <v>2372</v>
      </c>
      <c r="J95" s="34" t="s">
        <v>2371</v>
      </c>
      <c r="K95" s="431" t="s">
        <v>2371</v>
      </c>
      <c r="L95" s="432">
        <v>2368</v>
      </c>
      <c r="M95" s="198"/>
      <c r="N95" s="198"/>
      <c r="O95" s="433"/>
    </row>
    <row r="96" spans="1:15" hidden="1" x14ac:dyDescent="0.25">
      <c r="A96" s="262" t="s">
        <v>2280</v>
      </c>
      <c r="B96" s="263" t="s">
        <v>2331</v>
      </c>
      <c r="C96" s="262" t="s">
        <v>2373</v>
      </c>
      <c r="D96" s="262" t="s">
        <v>2373</v>
      </c>
      <c r="E96" s="36">
        <v>535</v>
      </c>
      <c r="F96" s="36">
        <v>535</v>
      </c>
      <c r="G96" s="187"/>
      <c r="H96" s="72"/>
      <c r="I96" s="72"/>
      <c r="J96" s="262" t="s">
        <v>2371</v>
      </c>
      <c r="K96" s="262" t="s">
        <v>2373</v>
      </c>
      <c r="L96" s="432">
        <v>436</v>
      </c>
      <c r="M96" s="198"/>
      <c r="N96" s="198"/>
      <c r="O96" s="76" t="s">
        <v>2374</v>
      </c>
    </row>
    <row r="97" spans="1:16" hidden="1" x14ac:dyDescent="0.25">
      <c r="A97" s="258" t="s">
        <v>2280</v>
      </c>
      <c r="B97" s="258" t="s">
        <v>2331</v>
      </c>
      <c r="C97" s="258" t="s">
        <v>2375</v>
      </c>
      <c r="D97" s="258"/>
      <c r="E97" s="26">
        <f>SUM(E98:E100)</f>
        <v>1960</v>
      </c>
      <c r="F97" s="26">
        <v>1960</v>
      </c>
      <c r="G97" s="25"/>
      <c r="H97" s="430"/>
      <c r="I97" s="430"/>
      <c r="J97" s="32" t="s">
        <v>2376</v>
      </c>
      <c r="K97" s="391"/>
      <c r="L97" s="26">
        <f>SUM(L98:L100)</f>
        <v>2711</v>
      </c>
      <c r="M97" s="211">
        <v>1</v>
      </c>
      <c r="N97" s="211">
        <v>1</v>
      </c>
      <c r="O97" s="374"/>
    </row>
    <row r="98" spans="1:16" hidden="1" x14ac:dyDescent="0.25">
      <c r="A98" s="262" t="s">
        <v>2280</v>
      </c>
      <c r="B98" s="263" t="s">
        <v>2331</v>
      </c>
      <c r="C98" s="262" t="s">
        <v>2376</v>
      </c>
      <c r="D98" s="262" t="s">
        <v>2376</v>
      </c>
      <c r="E98" s="36">
        <v>883</v>
      </c>
      <c r="F98" s="36">
        <v>883</v>
      </c>
      <c r="G98" s="187"/>
      <c r="H98" s="72"/>
      <c r="I98" s="72" t="s">
        <v>2377</v>
      </c>
      <c r="J98" s="34" t="s">
        <v>2376</v>
      </c>
      <c r="K98" s="34" t="s">
        <v>2376</v>
      </c>
      <c r="L98" s="432">
        <v>1355</v>
      </c>
      <c r="M98" s="198"/>
      <c r="N98" s="198"/>
      <c r="O98" s="662" t="s">
        <v>2378</v>
      </c>
    </row>
    <row r="99" spans="1:16" hidden="1" x14ac:dyDescent="0.25">
      <c r="A99" s="262" t="s">
        <v>2280</v>
      </c>
      <c r="B99" s="263" t="s">
        <v>2331</v>
      </c>
      <c r="C99" s="262" t="s">
        <v>2379</v>
      </c>
      <c r="D99" s="262" t="s">
        <v>2379</v>
      </c>
      <c r="E99" s="36">
        <v>544</v>
      </c>
      <c r="F99" s="36">
        <v>544</v>
      </c>
      <c r="G99" s="187"/>
      <c r="H99" s="72"/>
      <c r="I99" s="72"/>
      <c r="J99" s="34" t="s">
        <v>2376</v>
      </c>
      <c r="K99" s="34" t="s">
        <v>2379</v>
      </c>
      <c r="L99" s="432">
        <v>733</v>
      </c>
      <c r="M99" s="198"/>
      <c r="N99" s="198"/>
      <c r="O99" s="663"/>
    </row>
    <row r="100" spans="1:16" ht="19.5" hidden="1" customHeight="1" x14ac:dyDescent="0.25">
      <c r="A100" s="262" t="s">
        <v>2280</v>
      </c>
      <c r="B100" s="263" t="s">
        <v>2331</v>
      </c>
      <c r="C100" s="262" t="s">
        <v>1056</v>
      </c>
      <c r="D100" s="262" t="s">
        <v>1056</v>
      </c>
      <c r="E100" s="36">
        <v>533</v>
      </c>
      <c r="F100" s="36">
        <v>533</v>
      </c>
      <c r="G100" s="187"/>
      <c r="H100" s="72"/>
      <c r="I100" s="72"/>
      <c r="J100" s="34" t="s">
        <v>2376</v>
      </c>
      <c r="K100" s="34" t="s">
        <v>1056</v>
      </c>
      <c r="L100" s="432">
        <v>623</v>
      </c>
      <c r="M100" s="198"/>
      <c r="N100" s="198"/>
      <c r="O100" s="664"/>
    </row>
    <row r="101" spans="1:16" x14ac:dyDescent="0.25">
      <c r="A101" s="258" t="s">
        <v>2280</v>
      </c>
      <c r="B101" s="258" t="s">
        <v>2331</v>
      </c>
      <c r="C101" s="258" t="s">
        <v>2380</v>
      </c>
      <c r="D101" s="258"/>
      <c r="E101" s="26">
        <f>SUM(E102:E104)</f>
        <v>2972</v>
      </c>
      <c r="F101" s="26">
        <v>2972</v>
      </c>
      <c r="G101" s="25"/>
      <c r="H101" s="430"/>
      <c r="I101" s="430"/>
      <c r="J101" s="32" t="s">
        <v>2381</v>
      </c>
      <c r="K101" s="391"/>
      <c r="L101" s="26">
        <f>SUM(L102:L104)</f>
        <v>3833</v>
      </c>
      <c r="M101" s="211">
        <v>2</v>
      </c>
      <c r="N101" s="211">
        <v>2</v>
      </c>
      <c r="O101" s="374"/>
      <c r="P101" s="438"/>
    </row>
    <row r="102" spans="1:16" hidden="1" x14ac:dyDescent="0.25">
      <c r="A102" s="262" t="s">
        <v>2280</v>
      </c>
      <c r="B102" s="263" t="s">
        <v>2331</v>
      </c>
      <c r="C102" s="262" t="s">
        <v>2381</v>
      </c>
      <c r="D102" s="262" t="s">
        <v>2381</v>
      </c>
      <c r="E102" s="36">
        <v>2345</v>
      </c>
      <c r="F102" s="36">
        <v>2345</v>
      </c>
      <c r="G102" s="187"/>
      <c r="H102" s="72"/>
      <c r="I102" s="72" t="s">
        <v>2382</v>
      </c>
      <c r="J102" s="34" t="s">
        <v>2381</v>
      </c>
      <c r="K102" s="431" t="s">
        <v>2381</v>
      </c>
      <c r="L102" s="432">
        <v>2889</v>
      </c>
      <c r="M102" s="198"/>
      <c r="N102" s="198"/>
      <c r="O102" s="433"/>
    </row>
    <row r="103" spans="1:16" hidden="1" x14ac:dyDescent="0.25">
      <c r="A103" s="262" t="s">
        <v>2280</v>
      </c>
      <c r="B103" s="263" t="s">
        <v>2331</v>
      </c>
      <c r="C103" s="262" t="s">
        <v>2381</v>
      </c>
      <c r="D103" s="262" t="s">
        <v>2383</v>
      </c>
      <c r="E103" s="36">
        <v>134</v>
      </c>
      <c r="F103" s="36">
        <v>134</v>
      </c>
      <c r="G103" s="187"/>
      <c r="H103" s="72"/>
      <c r="I103" s="72"/>
      <c r="J103" s="34" t="s">
        <v>2381</v>
      </c>
      <c r="K103" s="72" t="s">
        <v>2383</v>
      </c>
      <c r="L103" s="432">
        <v>365</v>
      </c>
      <c r="M103" s="198"/>
      <c r="N103" s="198"/>
      <c r="O103" s="433"/>
    </row>
    <row r="104" spans="1:16" ht="14.25" hidden="1" customHeight="1" x14ac:dyDescent="0.25">
      <c r="A104" s="262" t="s">
        <v>2280</v>
      </c>
      <c r="B104" s="263" t="s">
        <v>2331</v>
      </c>
      <c r="C104" s="262" t="s">
        <v>2384</v>
      </c>
      <c r="D104" s="262" t="s">
        <v>2384</v>
      </c>
      <c r="E104" s="36">
        <v>493</v>
      </c>
      <c r="F104" s="36">
        <v>493</v>
      </c>
      <c r="G104" s="187"/>
      <c r="H104" s="72"/>
      <c r="I104" s="72"/>
      <c r="J104" s="34" t="s">
        <v>2381</v>
      </c>
      <c r="K104" s="72" t="s">
        <v>2384</v>
      </c>
      <c r="L104" s="432">
        <v>579</v>
      </c>
      <c r="M104" s="198"/>
      <c r="N104" s="198"/>
      <c r="O104" s="76" t="s">
        <v>706</v>
      </c>
    </row>
    <row r="105" spans="1:16" x14ac:dyDescent="0.25">
      <c r="A105" s="258" t="s">
        <v>2280</v>
      </c>
      <c r="B105" s="258" t="s">
        <v>2331</v>
      </c>
      <c r="C105" s="258" t="s">
        <v>2385</v>
      </c>
      <c r="D105" s="258"/>
      <c r="E105" s="26">
        <f>SUM(E106:E108)</f>
        <v>2998</v>
      </c>
      <c r="F105" s="26">
        <v>2998</v>
      </c>
      <c r="G105" s="25"/>
      <c r="H105" s="430"/>
      <c r="I105" s="430"/>
      <c r="J105" s="32" t="s">
        <v>2386</v>
      </c>
      <c r="K105" s="391"/>
      <c r="L105" s="26">
        <f>SUM(L106:L108)</f>
        <v>3683</v>
      </c>
      <c r="M105" s="211">
        <v>2</v>
      </c>
      <c r="N105" s="211">
        <v>2</v>
      </c>
      <c r="O105" s="374"/>
    </row>
    <row r="106" spans="1:16" hidden="1" x14ac:dyDescent="0.25">
      <c r="A106" s="262" t="s">
        <v>2280</v>
      </c>
      <c r="B106" s="263" t="s">
        <v>2331</v>
      </c>
      <c r="C106" s="262" t="s">
        <v>2386</v>
      </c>
      <c r="D106" s="262" t="s">
        <v>2386</v>
      </c>
      <c r="E106" s="36">
        <v>1846</v>
      </c>
      <c r="F106" s="36">
        <v>1846</v>
      </c>
      <c r="G106" s="187"/>
      <c r="H106" s="72"/>
      <c r="I106" s="72" t="s">
        <v>1751</v>
      </c>
      <c r="J106" s="34" t="s">
        <v>2386</v>
      </c>
      <c r="K106" s="431" t="s">
        <v>2386</v>
      </c>
      <c r="L106" s="432">
        <v>2010</v>
      </c>
      <c r="M106" s="198"/>
      <c r="N106" s="198"/>
      <c r="O106" s="433"/>
    </row>
    <row r="107" spans="1:16" hidden="1" x14ac:dyDescent="0.25">
      <c r="A107" s="262" t="s">
        <v>2280</v>
      </c>
      <c r="B107" s="263" t="s">
        <v>2331</v>
      </c>
      <c r="C107" s="262" t="s">
        <v>2386</v>
      </c>
      <c r="D107" s="262" t="s">
        <v>2387</v>
      </c>
      <c r="E107" s="36">
        <v>88</v>
      </c>
      <c r="F107" s="36">
        <v>88</v>
      </c>
      <c r="G107" s="187"/>
      <c r="H107" s="72"/>
      <c r="I107" s="72"/>
      <c r="J107" s="34" t="s">
        <v>2386</v>
      </c>
      <c r="K107" s="72" t="s">
        <v>2387</v>
      </c>
      <c r="L107" s="432">
        <v>357</v>
      </c>
      <c r="M107" s="198"/>
      <c r="N107" s="198"/>
      <c r="O107" s="433"/>
    </row>
    <row r="108" spans="1:16" hidden="1" x14ac:dyDescent="0.25">
      <c r="A108" s="262" t="s">
        <v>2280</v>
      </c>
      <c r="B108" s="263" t="s">
        <v>2331</v>
      </c>
      <c r="C108" s="262" t="s">
        <v>2388</v>
      </c>
      <c r="D108" s="262" t="s">
        <v>2388</v>
      </c>
      <c r="E108" s="36">
        <v>1064</v>
      </c>
      <c r="F108" s="36">
        <v>1064</v>
      </c>
      <c r="G108" s="187"/>
      <c r="H108" s="72"/>
      <c r="I108" s="72"/>
      <c r="J108" s="34" t="s">
        <v>2386</v>
      </c>
      <c r="K108" s="72" t="s">
        <v>2388</v>
      </c>
      <c r="L108" s="432">
        <v>1316</v>
      </c>
      <c r="M108" s="198"/>
      <c r="N108" s="198"/>
      <c r="O108" s="433"/>
    </row>
    <row r="109" spans="1:16" hidden="1" x14ac:dyDescent="0.25">
      <c r="A109" s="258" t="s">
        <v>2280</v>
      </c>
      <c r="B109" s="258" t="s">
        <v>2331</v>
      </c>
      <c r="C109" s="258" t="s">
        <v>2389</v>
      </c>
      <c r="D109" s="258"/>
      <c r="E109" s="26">
        <f>E110</f>
        <v>2052</v>
      </c>
      <c r="F109" s="26">
        <v>2052</v>
      </c>
      <c r="G109" s="25"/>
      <c r="H109" s="430"/>
      <c r="I109" s="430"/>
      <c r="J109" s="32" t="s">
        <v>2389</v>
      </c>
      <c r="K109" s="391"/>
      <c r="L109" s="26">
        <f>L110</f>
        <v>4145</v>
      </c>
      <c r="M109" s="211">
        <v>2</v>
      </c>
      <c r="N109" s="211">
        <v>2</v>
      </c>
      <c r="O109" s="374"/>
    </row>
    <row r="110" spans="1:16" hidden="1" x14ac:dyDescent="0.25">
      <c r="A110" s="262" t="s">
        <v>2280</v>
      </c>
      <c r="B110" s="263" t="s">
        <v>2331</v>
      </c>
      <c r="C110" s="262" t="s">
        <v>2389</v>
      </c>
      <c r="D110" s="262" t="s">
        <v>2389</v>
      </c>
      <c r="E110" s="36">
        <v>2052</v>
      </c>
      <c r="F110" s="36">
        <v>2052</v>
      </c>
      <c r="G110" s="187"/>
      <c r="H110" s="72"/>
      <c r="I110" s="72" t="s">
        <v>1976</v>
      </c>
      <c r="J110" s="34" t="s">
        <v>2389</v>
      </c>
      <c r="K110" s="431" t="s">
        <v>2389</v>
      </c>
      <c r="L110" s="432">
        <v>4145</v>
      </c>
      <c r="M110" s="198"/>
      <c r="N110" s="198"/>
      <c r="O110" s="433"/>
    </row>
    <row r="111" spans="1:16" hidden="1" x14ac:dyDescent="0.25">
      <c r="A111" s="258" t="s">
        <v>2280</v>
      </c>
      <c r="B111" s="258" t="s">
        <v>2331</v>
      </c>
      <c r="C111" s="258" t="s">
        <v>2390</v>
      </c>
      <c r="D111" s="258"/>
      <c r="E111" s="26">
        <f>SUM(E112:E114)</f>
        <v>1214</v>
      </c>
      <c r="F111" s="26">
        <v>1214</v>
      </c>
      <c r="G111" s="25"/>
      <c r="H111" s="430"/>
      <c r="I111" s="430"/>
      <c r="J111" s="32" t="s">
        <v>2391</v>
      </c>
      <c r="K111" s="391"/>
      <c r="L111" s="26">
        <f>SUM(L112:L114)</f>
        <v>1790</v>
      </c>
      <c r="M111" s="211">
        <v>1</v>
      </c>
      <c r="N111" s="211">
        <v>1</v>
      </c>
      <c r="O111" s="374"/>
    </row>
    <row r="112" spans="1:16" hidden="1" x14ac:dyDescent="0.25">
      <c r="A112" s="262" t="s">
        <v>2280</v>
      </c>
      <c r="B112" s="263" t="s">
        <v>2331</v>
      </c>
      <c r="C112" s="262" t="s">
        <v>2390</v>
      </c>
      <c r="D112" s="262" t="s">
        <v>2390</v>
      </c>
      <c r="E112" s="36">
        <v>793</v>
      </c>
      <c r="F112" s="36">
        <v>793</v>
      </c>
      <c r="G112" s="187"/>
      <c r="H112" s="72"/>
      <c r="I112" s="72" t="s">
        <v>1751</v>
      </c>
      <c r="J112" s="34" t="s">
        <v>2390</v>
      </c>
      <c r="K112" s="431" t="s">
        <v>2390</v>
      </c>
      <c r="L112" s="432">
        <v>1091</v>
      </c>
      <c r="M112" s="198"/>
      <c r="N112" s="198"/>
      <c r="O112" s="433"/>
    </row>
    <row r="113" spans="1:15" hidden="1" x14ac:dyDescent="0.25">
      <c r="A113" s="262" t="s">
        <v>2280</v>
      </c>
      <c r="B113" s="263" t="s">
        <v>2331</v>
      </c>
      <c r="C113" s="262" t="s">
        <v>2390</v>
      </c>
      <c r="D113" s="262" t="s">
        <v>2392</v>
      </c>
      <c r="E113" s="36">
        <v>137</v>
      </c>
      <c r="F113" s="36">
        <v>137</v>
      </c>
      <c r="G113" s="187"/>
      <c r="H113" s="72"/>
      <c r="I113" s="72"/>
      <c r="J113" s="34" t="s">
        <v>2390</v>
      </c>
      <c r="K113" s="72" t="s">
        <v>2392</v>
      </c>
      <c r="L113" s="432">
        <v>403</v>
      </c>
      <c r="M113" s="198"/>
      <c r="N113" s="198"/>
      <c r="O113" s="433"/>
    </row>
    <row r="114" spans="1:15" hidden="1" x14ac:dyDescent="0.25">
      <c r="A114" s="262" t="s">
        <v>2280</v>
      </c>
      <c r="B114" s="263" t="s">
        <v>2331</v>
      </c>
      <c r="C114" s="262" t="s">
        <v>2390</v>
      </c>
      <c r="D114" s="262" t="s">
        <v>2393</v>
      </c>
      <c r="E114" s="36">
        <v>284</v>
      </c>
      <c r="F114" s="36">
        <v>284</v>
      </c>
      <c r="G114" s="187"/>
      <c r="H114" s="72"/>
      <c r="I114" s="72"/>
      <c r="J114" s="34" t="s">
        <v>2390</v>
      </c>
      <c r="K114" s="72" t="s">
        <v>2393</v>
      </c>
      <c r="L114" s="432">
        <v>296</v>
      </c>
      <c r="M114" s="198"/>
      <c r="N114" s="198"/>
      <c r="O114" s="433"/>
    </row>
    <row r="115" spans="1:15" hidden="1" x14ac:dyDescent="0.25">
      <c r="A115" s="258" t="s">
        <v>2280</v>
      </c>
      <c r="B115" s="258" t="s">
        <v>2331</v>
      </c>
      <c r="C115" s="258" t="s">
        <v>2394</v>
      </c>
      <c r="D115" s="258"/>
      <c r="E115" s="26">
        <f>SUM(E116:E117)</f>
        <v>1598</v>
      </c>
      <c r="F115" s="26">
        <v>1598</v>
      </c>
      <c r="G115" s="25"/>
      <c r="H115" s="430"/>
      <c r="I115" s="430"/>
      <c r="J115" s="32" t="s">
        <v>2395</v>
      </c>
      <c r="K115" s="391"/>
      <c r="L115" s="26">
        <f>SUM(L116:L117)</f>
        <v>2445</v>
      </c>
      <c r="M115" s="211">
        <v>1</v>
      </c>
      <c r="N115" s="211">
        <v>1</v>
      </c>
      <c r="O115" s="374"/>
    </row>
    <row r="116" spans="1:15" hidden="1" x14ac:dyDescent="0.25">
      <c r="A116" s="262" t="s">
        <v>2280</v>
      </c>
      <c r="B116" s="263" t="s">
        <v>2331</v>
      </c>
      <c r="C116" s="262" t="s">
        <v>62</v>
      </c>
      <c r="D116" s="262" t="s">
        <v>62</v>
      </c>
      <c r="E116" s="36">
        <v>1100</v>
      </c>
      <c r="F116" s="36">
        <v>1100</v>
      </c>
      <c r="G116" s="187"/>
      <c r="H116" s="72"/>
      <c r="I116" s="72" t="s">
        <v>1751</v>
      </c>
      <c r="J116" s="34" t="s">
        <v>62</v>
      </c>
      <c r="K116" s="431" t="s">
        <v>62</v>
      </c>
      <c r="L116" s="432">
        <v>1707</v>
      </c>
      <c r="M116" s="198"/>
      <c r="N116" s="198"/>
      <c r="O116" s="433"/>
    </row>
    <row r="117" spans="1:15" hidden="1" x14ac:dyDescent="0.25">
      <c r="A117" s="262" t="s">
        <v>2280</v>
      </c>
      <c r="B117" s="263" t="s">
        <v>2331</v>
      </c>
      <c r="C117" s="262" t="s">
        <v>1559</v>
      </c>
      <c r="D117" s="262" t="s">
        <v>1559</v>
      </c>
      <c r="E117" s="36">
        <v>498</v>
      </c>
      <c r="F117" s="36">
        <v>498</v>
      </c>
      <c r="G117" s="187"/>
      <c r="H117" s="72"/>
      <c r="I117" s="72"/>
      <c r="J117" s="34" t="s">
        <v>62</v>
      </c>
      <c r="K117" s="72" t="s">
        <v>1559</v>
      </c>
      <c r="L117" s="432">
        <v>738</v>
      </c>
      <c r="M117" s="198"/>
      <c r="N117" s="198"/>
      <c r="O117" s="433"/>
    </row>
    <row r="118" spans="1:15" x14ac:dyDescent="0.25">
      <c r="A118" s="258" t="s">
        <v>2280</v>
      </c>
      <c r="B118" s="258" t="s">
        <v>2331</v>
      </c>
      <c r="C118" s="258" t="s">
        <v>2396</v>
      </c>
      <c r="D118" s="258"/>
      <c r="E118" s="26">
        <f>SUM(E119:E121)</f>
        <v>5530</v>
      </c>
      <c r="F118" s="26">
        <v>1552</v>
      </c>
      <c r="G118" s="25"/>
      <c r="H118" s="430"/>
      <c r="I118" s="430"/>
      <c r="J118" s="32" t="s">
        <v>2397</v>
      </c>
      <c r="K118" s="391"/>
      <c r="L118" s="26">
        <f>SUM(L119:L121)</f>
        <v>10287</v>
      </c>
      <c r="M118" s="211">
        <v>4</v>
      </c>
      <c r="N118" s="211">
        <v>4</v>
      </c>
      <c r="O118" s="374"/>
    </row>
    <row r="119" spans="1:15" hidden="1" x14ac:dyDescent="0.25">
      <c r="A119" s="262" t="s">
        <v>2280</v>
      </c>
      <c r="B119" s="263" t="s">
        <v>2331</v>
      </c>
      <c r="C119" s="262" t="s">
        <v>2398</v>
      </c>
      <c r="D119" s="262" t="s">
        <v>2398</v>
      </c>
      <c r="E119" s="36">
        <v>1552</v>
      </c>
      <c r="F119" s="36">
        <v>1552</v>
      </c>
      <c r="G119" s="187"/>
      <c r="H119" s="72"/>
      <c r="I119" s="72" t="s">
        <v>2399</v>
      </c>
      <c r="J119" s="431" t="s">
        <v>2398</v>
      </c>
      <c r="K119" s="431" t="s">
        <v>2398</v>
      </c>
      <c r="L119" s="432">
        <v>3208</v>
      </c>
      <c r="M119" s="198"/>
      <c r="N119" s="198"/>
      <c r="O119" s="433"/>
    </row>
    <row r="120" spans="1:15" hidden="1" x14ac:dyDescent="0.25">
      <c r="A120" s="262" t="s">
        <v>2280</v>
      </c>
      <c r="B120" s="263" t="s">
        <v>2331</v>
      </c>
      <c r="C120" s="262" t="s">
        <v>2400</v>
      </c>
      <c r="D120" s="262" t="s">
        <v>2400</v>
      </c>
      <c r="E120" s="36">
        <v>2784</v>
      </c>
      <c r="F120" s="36">
        <v>2784</v>
      </c>
      <c r="G120" s="187"/>
      <c r="H120" s="72"/>
      <c r="I120" s="72" t="s">
        <v>2399</v>
      </c>
      <c r="J120" s="431" t="s">
        <v>2400</v>
      </c>
      <c r="K120" s="431" t="s">
        <v>2400</v>
      </c>
      <c r="L120" s="432">
        <v>5951</v>
      </c>
      <c r="M120" s="198"/>
      <c r="N120" s="198"/>
      <c r="O120" s="433"/>
    </row>
    <row r="121" spans="1:15" hidden="1" x14ac:dyDescent="0.25">
      <c r="A121" s="262" t="s">
        <v>2280</v>
      </c>
      <c r="B121" s="263" t="s">
        <v>2331</v>
      </c>
      <c r="C121" s="262" t="s">
        <v>2401</v>
      </c>
      <c r="D121" s="262" t="s">
        <v>2401</v>
      </c>
      <c r="E121" s="36">
        <v>1194</v>
      </c>
      <c r="F121" s="36">
        <v>1194</v>
      </c>
      <c r="G121" s="187"/>
      <c r="H121" s="72"/>
      <c r="I121" s="72"/>
      <c r="J121" s="431" t="s">
        <v>2400</v>
      </c>
      <c r="K121" s="72" t="s">
        <v>2401</v>
      </c>
      <c r="L121" s="432">
        <v>1128</v>
      </c>
      <c r="M121" s="198"/>
      <c r="N121" s="198"/>
      <c r="O121" s="433"/>
    </row>
    <row r="122" spans="1:15" ht="25.5" hidden="1" x14ac:dyDescent="0.25">
      <c r="A122" s="258" t="s">
        <v>2280</v>
      </c>
      <c r="B122" s="258" t="s">
        <v>2331</v>
      </c>
      <c r="C122" s="258" t="s">
        <v>2402</v>
      </c>
      <c r="D122" s="258"/>
      <c r="E122" s="26">
        <f>SUM(E123:E124)</f>
        <v>1814</v>
      </c>
      <c r="F122" s="26">
        <v>1305</v>
      </c>
      <c r="G122" s="25"/>
      <c r="H122" s="430"/>
      <c r="I122" s="430"/>
      <c r="J122" s="32" t="s">
        <v>2403</v>
      </c>
      <c r="K122" s="391"/>
      <c r="L122" s="26">
        <f>SUM(L123:L124)</f>
        <v>2754</v>
      </c>
      <c r="M122" s="211">
        <v>1</v>
      </c>
      <c r="N122" s="211">
        <v>1</v>
      </c>
      <c r="O122" s="374"/>
    </row>
    <row r="123" spans="1:15" hidden="1" x14ac:dyDescent="0.25">
      <c r="A123" s="262" t="s">
        <v>2280</v>
      </c>
      <c r="B123" s="263" t="s">
        <v>2331</v>
      </c>
      <c r="C123" s="262" t="s">
        <v>2404</v>
      </c>
      <c r="D123" s="262" t="s">
        <v>2405</v>
      </c>
      <c r="E123" s="36">
        <v>1305</v>
      </c>
      <c r="F123" s="36">
        <v>1305</v>
      </c>
      <c r="G123" s="187"/>
      <c r="H123" s="72"/>
      <c r="I123" s="72" t="s">
        <v>1976</v>
      </c>
      <c r="J123" s="435" t="s">
        <v>2405</v>
      </c>
      <c r="K123" s="435" t="s">
        <v>2405</v>
      </c>
      <c r="L123" s="432">
        <v>2012</v>
      </c>
      <c r="M123" s="439"/>
      <c r="N123" s="439"/>
      <c r="O123" s="433"/>
    </row>
    <row r="124" spans="1:15" hidden="1" x14ac:dyDescent="0.25">
      <c r="A124" s="262" t="s">
        <v>2280</v>
      </c>
      <c r="B124" s="263" t="s">
        <v>2331</v>
      </c>
      <c r="C124" s="262" t="s">
        <v>2406</v>
      </c>
      <c r="D124" s="262" t="s">
        <v>2407</v>
      </c>
      <c r="E124" s="36">
        <v>509</v>
      </c>
      <c r="F124" s="36">
        <v>509</v>
      </c>
      <c r="G124" s="187"/>
      <c r="H124" s="72"/>
      <c r="I124" s="72"/>
      <c r="J124" s="435" t="s">
        <v>2407</v>
      </c>
      <c r="K124" s="435" t="s">
        <v>2407</v>
      </c>
      <c r="L124" s="432">
        <v>742</v>
      </c>
      <c r="M124" s="439"/>
      <c r="N124" s="439"/>
      <c r="O124" s="433"/>
    </row>
    <row r="125" spans="1:15" hidden="1" x14ac:dyDescent="0.25">
      <c r="A125" s="258" t="s">
        <v>2280</v>
      </c>
      <c r="B125" s="258" t="s">
        <v>2331</v>
      </c>
      <c r="C125" s="258" t="s">
        <v>2408</v>
      </c>
      <c r="D125" s="258"/>
      <c r="E125" s="26">
        <f>E126</f>
        <v>1605</v>
      </c>
      <c r="F125" s="26">
        <v>1605</v>
      </c>
      <c r="G125" s="25"/>
      <c r="H125" s="430"/>
      <c r="I125" s="430"/>
      <c r="J125" s="32" t="s">
        <v>2409</v>
      </c>
      <c r="K125" s="391"/>
      <c r="L125" s="26">
        <f>L126</f>
        <v>2626</v>
      </c>
      <c r="M125" s="211">
        <v>1</v>
      </c>
      <c r="N125" s="211">
        <v>1</v>
      </c>
      <c r="O125" s="374"/>
    </row>
    <row r="126" spans="1:15" hidden="1" x14ac:dyDescent="0.25">
      <c r="A126" s="262" t="s">
        <v>2280</v>
      </c>
      <c r="B126" s="263" t="s">
        <v>2331</v>
      </c>
      <c r="C126" s="262" t="s">
        <v>2408</v>
      </c>
      <c r="D126" s="262" t="s">
        <v>2409</v>
      </c>
      <c r="E126" s="36">
        <v>1605</v>
      </c>
      <c r="F126" s="36">
        <v>1605</v>
      </c>
      <c r="G126" s="187"/>
      <c r="H126" s="72"/>
      <c r="I126" s="72" t="s">
        <v>1751</v>
      </c>
      <c r="J126" s="431" t="s">
        <v>2409</v>
      </c>
      <c r="K126" s="431" t="s">
        <v>2409</v>
      </c>
      <c r="L126" s="432">
        <v>2626</v>
      </c>
      <c r="M126" s="198"/>
      <c r="N126" s="198"/>
      <c r="O126" s="433"/>
    </row>
    <row r="127" spans="1:15" x14ac:dyDescent="0.25">
      <c r="A127" s="258" t="s">
        <v>2280</v>
      </c>
      <c r="B127" s="258" t="s">
        <v>2331</v>
      </c>
      <c r="C127" s="258" t="s">
        <v>2410</v>
      </c>
      <c r="D127" s="258"/>
      <c r="E127" s="26">
        <f>SUM(E128:E130)</f>
        <v>3208</v>
      </c>
      <c r="F127" s="26">
        <v>3208</v>
      </c>
      <c r="G127" s="25"/>
      <c r="H127" s="430"/>
      <c r="I127" s="430"/>
      <c r="J127" s="32" t="s">
        <v>2411</v>
      </c>
      <c r="K127" s="391"/>
      <c r="L127" s="26">
        <f>SUM(L128:L130)</f>
        <v>5651</v>
      </c>
      <c r="M127" s="211">
        <v>3</v>
      </c>
      <c r="N127" s="211">
        <v>3</v>
      </c>
      <c r="O127" s="374"/>
    </row>
    <row r="128" spans="1:15" hidden="1" x14ac:dyDescent="0.25">
      <c r="A128" s="262" t="s">
        <v>2280</v>
      </c>
      <c r="B128" s="263" t="s">
        <v>2331</v>
      </c>
      <c r="C128" s="262" t="s">
        <v>2411</v>
      </c>
      <c r="D128" s="262" t="s">
        <v>2411</v>
      </c>
      <c r="E128" s="36">
        <v>968</v>
      </c>
      <c r="F128" s="36">
        <v>968</v>
      </c>
      <c r="G128" s="187"/>
      <c r="H128" s="72"/>
      <c r="I128" s="72" t="s">
        <v>2412</v>
      </c>
      <c r="J128" s="34" t="s">
        <v>2411</v>
      </c>
      <c r="K128" s="431" t="s">
        <v>2411</v>
      </c>
      <c r="L128" s="432">
        <v>1617</v>
      </c>
      <c r="M128" s="198"/>
      <c r="N128" s="198"/>
      <c r="O128" s="433"/>
    </row>
    <row r="129" spans="1:15" hidden="1" x14ac:dyDescent="0.25">
      <c r="A129" s="262" t="s">
        <v>2280</v>
      </c>
      <c r="B129" s="263" t="s">
        <v>2331</v>
      </c>
      <c r="C129" s="262" t="s">
        <v>2413</v>
      </c>
      <c r="D129" s="262" t="s">
        <v>2413</v>
      </c>
      <c r="E129" s="36">
        <v>683</v>
      </c>
      <c r="F129" s="36">
        <v>683</v>
      </c>
      <c r="G129" s="187"/>
      <c r="H129" s="72"/>
      <c r="I129" s="72"/>
      <c r="J129" s="34" t="s">
        <v>2411</v>
      </c>
      <c r="K129" s="431" t="s">
        <v>2413</v>
      </c>
      <c r="L129" s="432">
        <v>2779</v>
      </c>
      <c r="M129" s="198"/>
      <c r="N129" s="198"/>
      <c r="O129" s="433"/>
    </row>
    <row r="130" spans="1:15" hidden="1" x14ac:dyDescent="0.25">
      <c r="A130" s="262" t="s">
        <v>2280</v>
      </c>
      <c r="B130" s="263" t="s">
        <v>2331</v>
      </c>
      <c r="C130" s="262" t="s">
        <v>2414</v>
      </c>
      <c r="D130" s="262" t="s">
        <v>2414</v>
      </c>
      <c r="E130" s="36">
        <v>1557</v>
      </c>
      <c r="F130" s="36">
        <v>1557</v>
      </c>
      <c r="G130" s="187"/>
      <c r="H130" s="72"/>
      <c r="I130" s="72"/>
      <c r="J130" s="34" t="s">
        <v>2411</v>
      </c>
      <c r="K130" s="431" t="s">
        <v>1046</v>
      </c>
      <c r="L130" s="432">
        <v>1255</v>
      </c>
      <c r="M130" s="198"/>
      <c r="N130" s="198"/>
      <c r="O130" s="433"/>
    </row>
    <row r="131" spans="1:15" x14ac:dyDescent="0.25">
      <c r="A131" s="258" t="s">
        <v>2280</v>
      </c>
      <c r="B131" s="258" t="s">
        <v>2331</v>
      </c>
      <c r="C131" s="258" t="s">
        <v>2415</v>
      </c>
      <c r="D131" s="258"/>
      <c r="E131" s="26">
        <f>SUM(E132:E135)</f>
        <v>3309</v>
      </c>
      <c r="F131" s="26">
        <v>2557</v>
      </c>
      <c r="G131" s="25"/>
      <c r="H131" s="430"/>
      <c r="I131" s="430"/>
      <c r="J131" s="32" t="s">
        <v>2416</v>
      </c>
      <c r="K131" s="391"/>
      <c r="L131" s="26">
        <f>SUM(L132:L135)</f>
        <v>4670</v>
      </c>
      <c r="M131" s="211">
        <v>2</v>
      </c>
      <c r="N131" s="211">
        <v>2</v>
      </c>
      <c r="O131" s="374"/>
    </row>
    <row r="132" spans="1:15" hidden="1" x14ac:dyDescent="0.25">
      <c r="A132" s="262" t="s">
        <v>2280</v>
      </c>
      <c r="B132" s="263" t="s">
        <v>2331</v>
      </c>
      <c r="C132" s="262" t="s">
        <v>2417</v>
      </c>
      <c r="D132" s="262" t="s">
        <v>2417</v>
      </c>
      <c r="E132" s="36">
        <v>1526</v>
      </c>
      <c r="F132" s="36">
        <v>1526</v>
      </c>
      <c r="G132" s="187"/>
      <c r="H132" s="72"/>
      <c r="I132" s="72" t="s">
        <v>2399</v>
      </c>
      <c r="J132" s="281" t="s">
        <v>2417</v>
      </c>
      <c r="K132" s="431" t="s">
        <v>2417</v>
      </c>
      <c r="L132" s="432">
        <v>2093</v>
      </c>
      <c r="M132" s="198"/>
      <c r="N132" s="198"/>
      <c r="O132" s="433"/>
    </row>
    <row r="133" spans="1:15" hidden="1" x14ac:dyDescent="0.25">
      <c r="A133" s="262" t="s">
        <v>2280</v>
      </c>
      <c r="B133" s="263" t="s">
        <v>2331</v>
      </c>
      <c r="C133" s="262" t="s">
        <v>2417</v>
      </c>
      <c r="D133" s="262" t="s">
        <v>2388</v>
      </c>
      <c r="E133" s="36">
        <v>188</v>
      </c>
      <c r="F133" s="36">
        <v>188</v>
      </c>
      <c r="G133" s="187"/>
      <c r="H133" s="72"/>
      <c r="I133" s="72"/>
      <c r="J133" s="281" t="s">
        <v>2417</v>
      </c>
      <c r="K133" s="72" t="s">
        <v>2388</v>
      </c>
      <c r="L133" s="432">
        <v>1007</v>
      </c>
      <c r="M133" s="198"/>
      <c r="N133" s="198"/>
      <c r="O133" s="433"/>
    </row>
    <row r="134" spans="1:15" hidden="1" x14ac:dyDescent="0.25">
      <c r="A134" s="262" t="s">
        <v>2280</v>
      </c>
      <c r="B134" s="263" t="s">
        <v>2331</v>
      </c>
      <c r="C134" s="262" t="s">
        <v>2418</v>
      </c>
      <c r="D134" s="262" t="s">
        <v>2418</v>
      </c>
      <c r="E134" s="36">
        <v>843</v>
      </c>
      <c r="F134" s="36">
        <v>843</v>
      </c>
      <c r="G134" s="187"/>
      <c r="H134" s="72"/>
      <c r="I134" s="72"/>
      <c r="J134" s="281" t="s">
        <v>2417</v>
      </c>
      <c r="K134" s="72" t="s">
        <v>2418</v>
      </c>
      <c r="L134" s="432">
        <v>1112</v>
      </c>
      <c r="M134" s="198"/>
      <c r="N134" s="198"/>
      <c r="O134" s="433"/>
    </row>
    <row r="135" spans="1:15" hidden="1" x14ac:dyDescent="0.25">
      <c r="A135" s="262" t="s">
        <v>2280</v>
      </c>
      <c r="B135" s="263" t="s">
        <v>2331</v>
      </c>
      <c r="C135" s="262" t="s">
        <v>2419</v>
      </c>
      <c r="D135" s="262" t="s">
        <v>2419</v>
      </c>
      <c r="E135" s="36">
        <v>752</v>
      </c>
      <c r="F135" s="36">
        <v>752</v>
      </c>
      <c r="G135" s="187"/>
      <c r="H135" s="72"/>
      <c r="I135" s="72"/>
      <c r="J135" s="431" t="s">
        <v>2419</v>
      </c>
      <c r="K135" s="431" t="s">
        <v>2419</v>
      </c>
      <c r="L135" s="432">
        <v>458</v>
      </c>
      <c r="M135" s="43"/>
      <c r="N135" s="43"/>
      <c r="O135" s="433"/>
    </row>
    <row r="136" spans="1:15" hidden="1" x14ac:dyDescent="0.25">
      <c r="A136" s="258" t="s">
        <v>2280</v>
      </c>
      <c r="B136" s="258" t="s">
        <v>2331</v>
      </c>
      <c r="C136" s="258" t="s">
        <v>2420</v>
      </c>
      <c r="D136" s="258"/>
      <c r="E136" s="26">
        <f>SUM(E137:E138)</f>
        <v>1243</v>
      </c>
      <c r="F136" s="26">
        <v>1243</v>
      </c>
      <c r="G136" s="25"/>
      <c r="H136" s="430"/>
      <c r="I136" s="430"/>
      <c r="J136" s="32" t="s">
        <v>2420</v>
      </c>
      <c r="K136" s="391"/>
      <c r="L136" s="26">
        <f>SUM(L137:L138)</f>
        <v>1698</v>
      </c>
      <c r="M136" s="211">
        <v>1</v>
      </c>
      <c r="N136" s="211">
        <v>1</v>
      </c>
      <c r="O136" s="374"/>
    </row>
    <row r="137" spans="1:15" hidden="1" x14ac:dyDescent="0.25">
      <c r="A137" s="262" t="s">
        <v>2280</v>
      </c>
      <c r="B137" s="263" t="s">
        <v>2331</v>
      </c>
      <c r="C137" s="262" t="s">
        <v>2420</v>
      </c>
      <c r="D137" s="262" t="s">
        <v>2420</v>
      </c>
      <c r="E137" s="36">
        <v>996</v>
      </c>
      <c r="F137" s="36">
        <v>996</v>
      </c>
      <c r="G137" s="187"/>
      <c r="H137" s="72"/>
      <c r="I137" s="72" t="s">
        <v>2421</v>
      </c>
      <c r="J137" s="34" t="s">
        <v>2420</v>
      </c>
      <c r="K137" s="431" t="s">
        <v>2420</v>
      </c>
      <c r="L137" s="432">
        <v>1469</v>
      </c>
      <c r="M137" s="198"/>
      <c r="N137" s="198"/>
      <c r="O137" s="433"/>
    </row>
    <row r="138" spans="1:15" hidden="1" x14ac:dyDescent="0.25">
      <c r="A138" s="262" t="s">
        <v>2280</v>
      </c>
      <c r="B138" s="263" t="s">
        <v>2331</v>
      </c>
      <c r="C138" s="262" t="s">
        <v>2420</v>
      </c>
      <c r="D138" s="262" t="s">
        <v>2422</v>
      </c>
      <c r="E138" s="36">
        <v>247</v>
      </c>
      <c r="F138" s="36">
        <v>247</v>
      </c>
      <c r="G138" s="187"/>
      <c r="H138" s="72"/>
      <c r="I138" s="72"/>
      <c r="J138" s="34" t="s">
        <v>2420</v>
      </c>
      <c r="K138" s="72" t="s">
        <v>2422</v>
      </c>
      <c r="L138" s="432">
        <v>229</v>
      </c>
      <c r="M138" s="198"/>
      <c r="N138" s="198"/>
      <c r="O138" s="433"/>
    </row>
    <row r="139" spans="1:15" x14ac:dyDescent="0.25">
      <c r="A139" s="258" t="s">
        <v>2280</v>
      </c>
      <c r="B139" s="258" t="s">
        <v>2331</v>
      </c>
      <c r="C139" s="258" t="s">
        <v>2423</v>
      </c>
      <c r="D139" s="258"/>
      <c r="E139" s="26">
        <f>E140</f>
        <v>3293</v>
      </c>
      <c r="F139" s="26">
        <v>3293</v>
      </c>
      <c r="G139" s="25"/>
      <c r="H139" s="430"/>
      <c r="I139" s="430"/>
      <c r="J139" s="32" t="s">
        <v>2423</v>
      </c>
      <c r="K139" s="391"/>
      <c r="L139" s="26">
        <f>L140</f>
        <v>4241</v>
      </c>
      <c r="M139" s="211">
        <v>2</v>
      </c>
      <c r="N139" s="211">
        <v>2</v>
      </c>
      <c r="O139" s="374"/>
    </row>
    <row r="140" spans="1:15" x14ac:dyDescent="0.25">
      <c r="A140" s="262" t="s">
        <v>2280</v>
      </c>
      <c r="B140" s="263" t="s">
        <v>2331</v>
      </c>
      <c r="C140" s="262" t="s">
        <v>2423</v>
      </c>
      <c r="D140" s="262" t="s">
        <v>2423</v>
      </c>
      <c r="E140" s="36">
        <v>3293</v>
      </c>
      <c r="F140" s="36">
        <v>3293</v>
      </c>
      <c r="G140" s="187"/>
      <c r="H140" s="72"/>
      <c r="I140" s="72" t="s">
        <v>2399</v>
      </c>
      <c r="J140" s="34" t="s">
        <v>2423</v>
      </c>
      <c r="K140" s="431" t="s">
        <v>2423</v>
      </c>
      <c r="L140" s="432">
        <v>4241</v>
      </c>
      <c r="M140" s="198"/>
      <c r="N140" s="198"/>
      <c r="O140" s="433"/>
    </row>
    <row r="141" spans="1:15" hidden="1" x14ac:dyDescent="0.25">
      <c r="A141" s="258" t="s">
        <v>2280</v>
      </c>
      <c r="B141" s="258" t="s">
        <v>2331</v>
      </c>
      <c r="C141" s="258" t="s">
        <v>2424</v>
      </c>
      <c r="D141" s="258"/>
      <c r="E141" s="26">
        <f>E142</f>
        <v>1470</v>
      </c>
      <c r="F141" s="26">
        <v>1470</v>
      </c>
      <c r="G141" s="25"/>
      <c r="H141" s="430"/>
      <c r="I141" s="430"/>
      <c r="J141" s="32" t="s">
        <v>2425</v>
      </c>
      <c r="K141" s="391"/>
      <c r="L141" s="26">
        <f>L142</f>
        <v>1949</v>
      </c>
      <c r="M141" s="211">
        <v>1</v>
      </c>
      <c r="N141" s="211">
        <v>1</v>
      </c>
      <c r="O141" s="374"/>
    </row>
    <row r="142" spans="1:15" hidden="1" x14ac:dyDescent="0.25">
      <c r="A142" s="262" t="s">
        <v>2280</v>
      </c>
      <c r="B142" s="263" t="s">
        <v>2331</v>
      </c>
      <c r="C142" s="262" t="s">
        <v>2424</v>
      </c>
      <c r="D142" s="262" t="s">
        <v>2425</v>
      </c>
      <c r="E142" s="36">
        <v>1470</v>
      </c>
      <c r="F142" s="36">
        <v>1470</v>
      </c>
      <c r="G142" s="187"/>
      <c r="H142" s="72"/>
      <c r="I142" s="72" t="s">
        <v>2399</v>
      </c>
      <c r="J142" s="34" t="s">
        <v>2425</v>
      </c>
      <c r="K142" s="431" t="s">
        <v>2425</v>
      </c>
      <c r="L142" s="432">
        <v>1949</v>
      </c>
      <c r="M142" s="198"/>
      <c r="N142" s="198"/>
      <c r="O142" s="433"/>
    </row>
    <row r="143" spans="1:15" hidden="1" x14ac:dyDescent="0.25">
      <c r="A143" s="258" t="s">
        <v>2280</v>
      </c>
      <c r="B143" s="258" t="s">
        <v>2331</v>
      </c>
      <c r="C143" s="258" t="s">
        <v>2426</v>
      </c>
      <c r="D143" s="258"/>
      <c r="E143" s="26">
        <f>SUM(E144:E145)</f>
        <v>1716</v>
      </c>
      <c r="F143" s="26">
        <v>1716</v>
      </c>
      <c r="G143" s="25"/>
      <c r="H143" s="430"/>
      <c r="I143" s="430"/>
      <c r="J143" s="32" t="s">
        <v>2427</v>
      </c>
      <c r="K143" s="391"/>
      <c r="L143" s="26">
        <f>SUM(L144:L145)</f>
        <v>2369</v>
      </c>
      <c r="M143" s="211">
        <v>1</v>
      </c>
      <c r="N143" s="211">
        <v>1</v>
      </c>
      <c r="O143" s="374"/>
    </row>
    <row r="144" spans="1:15" hidden="1" x14ac:dyDescent="0.25">
      <c r="A144" s="262" t="s">
        <v>2280</v>
      </c>
      <c r="B144" s="263" t="s">
        <v>2331</v>
      </c>
      <c r="C144" s="262" t="s">
        <v>2426</v>
      </c>
      <c r="D144" s="262" t="s">
        <v>2427</v>
      </c>
      <c r="E144" s="36">
        <v>1327</v>
      </c>
      <c r="F144" s="36">
        <v>1327</v>
      </c>
      <c r="G144" s="187"/>
      <c r="H144" s="72"/>
      <c r="I144" s="72"/>
      <c r="J144" s="34" t="s">
        <v>2426</v>
      </c>
      <c r="K144" s="435" t="s">
        <v>2427</v>
      </c>
      <c r="L144" s="432">
        <v>2279</v>
      </c>
      <c r="M144" s="439"/>
      <c r="N144" s="439"/>
      <c r="O144" s="433"/>
    </row>
    <row r="145" spans="1:15" hidden="1" x14ac:dyDescent="0.25">
      <c r="A145" s="262" t="s">
        <v>2280</v>
      </c>
      <c r="B145" s="263" t="s">
        <v>2331</v>
      </c>
      <c r="C145" s="262" t="s">
        <v>2426</v>
      </c>
      <c r="D145" s="262" t="s">
        <v>2428</v>
      </c>
      <c r="E145" s="36">
        <v>389</v>
      </c>
      <c r="F145" s="36">
        <v>389</v>
      </c>
      <c r="G145" s="187"/>
      <c r="H145" s="72"/>
      <c r="I145" s="72"/>
      <c r="J145" s="34" t="s">
        <v>2426</v>
      </c>
      <c r="K145" s="281" t="s">
        <v>2428</v>
      </c>
      <c r="L145" s="432">
        <v>90</v>
      </c>
      <c r="M145" s="439"/>
      <c r="N145" s="439"/>
      <c r="O145" s="433"/>
    </row>
    <row r="146" spans="1:15" hidden="1" x14ac:dyDescent="0.25">
      <c r="A146" s="255" t="s">
        <v>2280</v>
      </c>
      <c r="B146" s="255" t="s">
        <v>2429</v>
      </c>
      <c r="C146" s="256"/>
      <c r="D146" s="255"/>
      <c r="E146" s="20">
        <f>E147+E153+E158+E163+E170+E174+E188+E194+E198+E202+E207+E214+E218+E222+E226+E229+E231+E239+E242</f>
        <v>33463</v>
      </c>
      <c r="F146" s="20">
        <v>33463</v>
      </c>
      <c r="G146" s="204"/>
      <c r="H146" s="204"/>
      <c r="I146" s="204"/>
      <c r="J146" s="19"/>
      <c r="K146" s="19"/>
      <c r="L146" s="213"/>
      <c r="M146" s="213">
        <f>SUM(M147:M245)</f>
        <v>22</v>
      </c>
      <c r="N146" s="213">
        <f>SUM(N147:N245)</f>
        <v>22</v>
      </c>
      <c r="O146" s="429"/>
    </row>
    <row r="147" spans="1:15" x14ac:dyDescent="0.25">
      <c r="A147" s="258" t="s">
        <v>2280</v>
      </c>
      <c r="B147" s="258" t="s">
        <v>2429</v>
      </c>
      <c r="C147" s="258" t="s">
        <v>2430</v>
      </c>
      <c r="D147" s="258"/>
      <c r="E147" s="26">
        <v>4425</v>
      </c>
      <c r="F147" s="26">
        <v>4425</v>
      </c>
      <c r="G147" s="25"/>
      <c r="H147" s="430"/>
      <c r="I147" s="430"/>
      <c r="J147" s="25"/>
      <c r="K147" s="25"/>
      <c r="L147" s="29"/>
      <c r="M147" s="29"/>
      <c r="N147" s="29"/>
      <c r="O147" s="374"/>
    </row>
    <row r="148" spans="1:15" s="73" customFormat="1" hidden="1" x14ac:dyDescent="0.25">
      <c r="A148" s="260"/>
      <c r="B148" s="260"/>
      <c r="C148" s="260"/>
      <c r="D148" s="260" t="s">
        <v>2430</v>
      </c>
      <c r="E148" s="69"/>
      <c r="F148" s="69"/>
      <c r="G148" s="58"/>
      <c r="H148" s="35"/>
      <c r="I148" s="35"/>
      <c r="J148" s="58"/>
      <c r="K148" s="58"/>
      <c r="L148" s="440"/>
      <c r="M148" s="440"/>
      <c r="N148" s="440"/>
      <c r="O148" s="441"/>
    </row>
    <row r="149" spans="1:15" s="73" customFormat="1" hidden="1" x14ac:dyDescent="0.25">
      <c r="A149" s="260"/>
      <c r="B149" s="260"/>
      <c r="C149" s="260"/>
      <c r="D149" s="260" t="s">
        <v>2431</v>
      </c>
      <c r="E149" s="69"/>
      <c r="F149" s="69"/>
      <c r="G149" s="58"/>
      <c r="H149" s="35"/>
      <c r="I149" s="35"/>
      <c r="J149" s="58"/>
      <c r="K149" s="58"/>
      <c r="L149" s="440"/>
      <c r="M149" s="440"/>
      <c r="N149" s="440"/>
      <c r="O149" s="441"/>
    </row>
    <row r="150" spans="1:15" s="73" customFormat="1" hidden="1" x14ac:dyDescent="0.25">
      <c r="A150" s="260"/>
      <c r="B150" s="260"/>
      <c r="C150" s="260"/>
      <c r="D150" s="260" t="s">
        <v>2432</v>
      </c>
      <c r="E150" s="69"/>
      <c r="F150" s="69"/>
      <c r="G150" s="58"/>
      <c r="H150" s="35"/>
      <c r="I150" s="35"/>
      <c r="J150" s="58"/>
      <c r="K150" s="58"/>
      <c r="L150" s="440"/>
      <c r="M150" s="440"/>
      <c r="N150" s="440"/>
      <c r="O150" s="441"/>
    </row>
    <row r="151" spans="1:15" s="73" customFormat="1" hidden="1" x14ac:dyDescent="0.25">
      <c r="A151" s="260"/>
      <c r="B151" s="260"/>
      <c r="C151" s="260"/>
      <c r="D151" s="260" t="s">
        <v>2433</v>
      </c>
      <c r="E151" s="69"/>
      <c r="F151" s="69"/>
      <c r="G151" s="58"/>
      <c r="H151" s="35"/>
      <c r="I151" s="35"/>
      <c r="J151" s="58"/>
      <c r="K151" s="58"/>
      <c r="L151" s="440"/>
      <c r="M151" s="440"/>
      <c r="N151" s="440"/>
      <c r="O151" s="441"/>
    </row>
    <row r="152" spans="1:15" s="73" customFormat="1" hidden="1" x14ac:dyDescent="0.25">
      <c r="A152" s="260"/>
      <c r="B152" s="260"/>
      <c r="C152" s="260"/>
      <c r="D152" s="260" t="s">
        <v>2434</v>
      </c>
      <c r="E152" s="69"/>
      <c r="F152" s="69"/>
      <c r="G152" s="58"/>
      <c r="H152" s="35"/>
      <c r="I152" s="35"/>
      <c r="J152" s="58"/>
      <c r="K152" s="58"/>
      <c r="L152" s="440"/>
      <c r="M152" s="440"/>
      <c r="N152" s="440"/>
      <c r="O152" s="441"/>
    </row>
    <row r="153" spans="1:15" hidden="1" x14ac:dyDescent="0.25">
      <c r="A153" s="258" t="s">
        <v>2280</v>
      </c>
      <c r="B153" s="258" t="s">
        <v>2429</v>
      </c>
      <c r="C153" s="258" t="s">
        <v>2435</v>
      </c>
      <c r="D153" s="258"/>
      <c r="E153" s="26">
        <f>SUM(E154:E157)</f>
        <v>1930</v>
      </c>
      <c r="F153" s="26">
        <v>1930</v>
      </c>
      <c r="G153" s="25"/>
      <c r="H153" s="430"/>
      <c r="I153" s="430"/>
      <c r="J153" s="32" t="s">
        <v>2435</v>
      </c>
      <c r="K153" s="391"/>
      <c r="L153" s="26">
        <f>SUM(L154:L157)</f>
        <v>2806</v>
      </c>
      <c r="M153" s="211">
        <v>1</v>
      </c>
      <c r="N153" s="211">
        <v>1</v>
      </c>
      <c r="O153" s="374"/>
    </row>
    <row r="154" spans="1:15" hidden="1" x14ac:dyDescent="0.25">
      <c r="A154" s="262" t="s">
        <v>2280</v>
      </c>
      <c r="B154" s="263" t="s">
        <v>2429</v>
      </c>
      <c r="C154" s="262" t="s">
        <v>2435</v>
      </c>
      <c r="D154" s="262" t="s">
        <v>2435</v>
      </c>
      <c r="E154" s="36">
        <v>541</v>
      </c>
      <c r="F154" s="36">
        <v>541</v>
      </c>
      <c r="G154" s="187"/>
      <c r="H154" s="72"/>
      <c r="I154" s="72" t="s">
        <v>1751</v>
      </c>
      <c r="J154" s="431" t="s">
        <v>2436</v>
      </c>
      <c r="K154" s="431" t="s">
        <v>2436</v>
      </c>
      <c r="L154" s="432">
        <v>521</v>
      </c>
      <c r="M154" s="198"/>
      <c r="N154" s="198"/>
      <c r="O154" s="433"/>
    </row>
    <row r="155" spans="1:15" hidden="1" x14ac:dyDescent="0.25">
      <c r="A155" s="262" t="s">
        <v>2280</v>
      </c>
      <c r="B155" s="263" t="s">
        <v>2429</v>
      </c>
      <c r="C155" s="262" t="s">
        <v>2435</v>
      </c>
      <c r="D155" s="262" t="s">
        <v>2437</v>
      </c>
      <c r="E155" s="36">
        <v>424</v>
      </c>
      <c r="F155" s="36">
        <v>424</v>
      </c>
      <c r="G155" s="187"/>
      <c r="H155" s="72"/>
      <c r="I155" s="72"/>
      <c r="J155" s="431" t="s">
        <v>2436</v>
      </c>
      <c r="K155" s="72" t="s">
        <v>2437</v>
      </c>
      <c r="L155" s="432">
        <v>835</v>
      </c>
      <c r="M155" s="198"/>
      <c r="N155" s="198"/>
      <c r="O155" s="433"/>
    </row>
    <row r="156" spans="1:15" hidden="1" x14ac:dyDescent="0.25">
      <c r="A156" s="262" t="s">
        <v>2280</v>
      </c>
      <c r="B156" s="263" t="s">
        <v>2429</v>
      </c>
      <c r="C156" s="262" t="s">
        <v>2435</v>
      </c>
      <c r="D156" s="262" t="s">
        <v>2438</v>
      </c>
      <c r="E156" s="36">
        <v>422</v>
      </c>
      <c r="F156" s="36">
        <v>422</v>
      </c>
      <c r="G156" s="187"/>
      <c r="H156" s="72"/>
      <c r="I156" s="72"/>
      <c r="J156" s="431" t="s">
        <v>2436</v>
      </c>
      <c r="K156" s="72" t="s">
        <v>2438</v>
      </c>
      <c r="L156" s="432">
        <v>736</v>
      </c>
      <c r="M156" s="198"/>
      <c r="N156" s="198"/>
      <c r="O156" s="433"/>
    </row>
    <row r="157" spans="1:15" hidden="1" x14ac:dyDescent="0.25">
      <c r="A157" s="262" t="s">
        <v>2280</v>
      </c>
      <c r="B157" s="263" t="s">
        <v>2429</v>
      </c>
      <c r="C157" s="262" t="s">
        <v>2435</v>
      </c>
      <c r="D157" s="262" t="s">
        <v>2439</v>
      </c>
      <c r="E157" s="36">
        <v>543</v>
      </c>
      <c r="F157" s="36">
        <v>543</v>
      </c>
      <c r="G157" s="187"/>
      <c r="H157" s="72"/>
      <c r="I157" s="72"/>
      <c r="J157" s="431" t="s">
        <v>2436</v>
      </c>
      <c r="K157" s="72" t="s">
        <v>2439</v>
      </c>
      <c r="L157" s="432">
        <v>714</v>
      </c>
      <c r="M157" s="198"/>
      <c r="N157" s="198"/>
      <c r="O157" s="433"/>
    </row>
    <row r="158" spans="1:15" hidden="1" x14ac:dyDescent="0.25">
      <c r="A158" s="258" t="s">
        <v>2280</v>
      </c>
      <c r="B158" s="258" t="s">
        <v>2429</v>
      </c>
      <c r="C158" s="258" t="s">
        <v>2440</v>
      </c>
      <c r="D158" s="258"/>
      <c r="E158" s="26">
        <f>SUM(E159:E162)</f>
        <v>1649</v>
      </c>
      <c r="F158" s="26">
        <v>1649</v>
      </c>
      <c r="G158" s="25"/>
      <c r="H158" s="430"/>
      <c r="I158" s="430"/>
      <c r="J158" s="32" t="s">
        <v>2440</v>
      </c>
      <c r="K158" s="391"/>
      <c r="L158" s="26">
        <f>SUM(L159:L162)</f>
        <v>2240</v>
      </c>
      <c r="M158" s="211">
        <v>1</v>
      </c>
      <c r="N158" s="211">
        <v>1</v>
      </c>
      <c r="O158" s="374"/>
    </row>
    <row r="159" spans="1:15" hidden="1" x14ac:dyDescent="0.25">
      <c r="A159" s="262" t="s">
        <v>2280</v>
      </c>
      <c r="B159" s="263" t="s">
        <v>2429</v>
      </c>
      <c r="C159" s="262" t="s">
        <v>2440</v>
      </c>
      <c r="D159" s="262" t="s">
        <v>2440</v>
      </c>
      <c r="E159" s="36">
        <v>1099</v>
      </c>
      <c r="F159" s="36">
        <v>1099</v>
      </c>
      <c r="G159" s="187"/>
      <c r="H159" s="72"/>
      <c r="I159" s="72" t="s">
        <v>1751</v>
      </c>
      <c r="J159" s="34" t="s">
        <v>2440</v>
      </c>
      <c r="K159" s="431" t="s">
        <v>2441</v>
      </c>
      <c r="L159" s="432">
        <v>549</v>
      </c>
      <c r="M159" s="198"/>
      <c r="N159" s="198"/>
      <c r="O159" s="433"/>
    </row>
    <row r="160" spans="1:15" hidden="1" x14ac:dyDescent="0.25">
      <c r="A160" s="262" t="s">
        <v>2280</v>
      </c>
      <c r="B160" s="263" t="s">
        <v>2429</v>
      </c>
      <c r="C160" s="262" t="s">
        <v>2440</v>
      </c>
      <c r="D160" s="262" t="s">
        <v>2442</v>
      </c>
      <c r="E160" s="36">
        <v>104</v>
      </c>
      <c r="F160" s="36">
        <v>104</v>
      </c>
      <c r="G160" s="187"/>
      <c r="H160" s="72"/>
      <c r="I160" s="72"/>
      <c r="J160" s="34" t="s">
        <v>2440</v>
      </c>
      <c r="K160" s="72" t="s">
        <v>2442</v>
      </c>
      <c r="L160" s="432">
        <v>528</v>
      </c>
      <c r="M160" s="198"/>
      <c r="N160" s="198"/>
      <c r="O160" s="433"/>
    </row>
    <row r="161" spans="1:15" hidden="1" x14ac:dyDescent="0.25">
      <c r="A161" s="262" t="s">
        <v>2280</v>
      </c>
      <c r="B161" s="263" t="s">
        <v>2429</v>
      </c>
      <c r="C161" s="262" t="s">
        <v>2440</v>
      </c>
      <c r="D161" s="262" t="s">
        <v>2443</v>
      </c>
      <c r="E161" s="36">
        <v>269</v>
      </c>
      <c r="F161" s="36">
        <v>269</v>
      </c>
      <c r="G161" s="187"/>
      <c r="H161" s="72"/>
      <c r="I161" s="72"/>
      <c r="J161" s="34" t="s">
        <v>2440</v>
      </c>
      <c r="K161" s="72" t="s">
        <v>2444</v>
      </c>
      <c r="L161" s="432">
        <v>563</v>
      </c>
      <c r="M161" s="198"/>
      <c r="N161" s="198"/>
      <c r="O161" s="433"/>
    </row>
    <row r="162" spans="1:15" hidden="1" x14ac:dyDescent="0.25">
      <c r="A162" s="262" t="s">
        <v>2280</v>
      </c>
      <c r="B162" s="263" t="s">
        <v>2429</v>
      </c>
      <c r="C162" s="262" t="s">
        <v>2440</v>
      </c>
      <c r="D162" s="262" t="s">
        <v>2445</v>
      </c>
      <c r="E162" s="36">
        <v>177</v>
      </c>
      <c r="F162" s="36">
        <v>177</v>
      </c>
      <c r="G162" s="187"/>
      <c r="H162" s="72"/>
      <c r="I162" s="72"/>
      <c r="J162" s="34" t="s">
        <v>2440</v>
      </c>
      <c r="K162" s="72" t="s">
        <v>2446</v>
      </c>
      <c r="L162" s="432">
        <v>600</v>
      </c>
      <c r="M162" s="198"/>
      <c r="N162" s="198"/>
      <c r="O162" s="433"/>
    </row>
    <row r="163" spans="1:15" hidden="1" x14ac:dyDescent="0.25">
      <c r="A163" s="258" t="s">
        <v>2280</v>
      </c>
      <c r="B163" s="258" t="s">
        <v>2429</v>
      </c>
      <c r="C163" s="258" t="s">
        <v>2447</v>
      </c>
      <c r="D163" s="258"/>
      <c r="E163" s="26">
        <f>SUM(E164:E169)</f>
        <v>1665</v>
      </c>
      <c r="F163" s="26">
        <v>1665</v>
      </c>
      <c r="G163" s="25"/>
      <c r="H163" s="430"/>
      <c r="I163" s="430"/>
      <c r="J163" s="32" t="s">
        <v>2447</v>
      </c>
      <c r="K163" s="391"/>
      <c r="L163" s="26">
        <f>SUM(L164:L169)</f>
        <v>2403</v>
      </c>
      <c r="M163" s="211">
        <v>1</v>
      </c>
      <c r="N163" s="211">
        <v>1</v>
      </c>
      <c r="O163" s="374"/>
    </row>
    <row r="164" spans="1:15" s="73" customFormat="1" hidden="1" x14ac:dyDescent="0.25">
      <c r="A164" s="259" t="s">
        <v>2280</v>
      </c>
      <c r="B164" s="259" t="s">
        <v>2429</v>
      </c>
      <c r="C164" s="259" t="s">
        <v>2447</v>
      </c>
      <c r="D164" s="259" t="s">
        <v>2447</v>
      </c>
      <c r="E164" s="52">
        <v>427</v>
      </c>
      <c r="F164" s="52">
        <v>427</v>
      </c>
      <c r="G164" s="35"/>
      <c r="H164" s="35"/>
      <c r="I164" s="35" t="s">
        <v>1751</v>
      </c>
      <c r="J164" s="35" t="s">
        <v>2447</v>
      </c>
      <c r="K164" s="35" t="s">
        <v>2447</v>
      </c>
      <c r="L164" s="432">
        <v>699</v>
      </c>
      <c r="M164" s="198"/>
      <c r="N164" s="198"/>
      <c r="O164" s="76"/>
    </row>
    <row r="165" spans="1:15" hidden="1" x14ac:dyDescent="0.25">
      <c r="A165" s="262" t="s">
        <v>2280</v>
      </c>
      <c r="B165" s="263" t="s">
        <v>2429</v>
      </c>
      <c r="C165" s="259" t="s">
        <v>2447</v>
      </c>
      <c r="D165" s="262" t="s">
        <v>2448</v>
      </c>
      <c r="E165" s="36">
        <v>363</v>
      </c>
      <c r="F165" s="36">
        <v>363</v>
      </c>
      <c r="G165" s="187"/>
      <c r="H165" s="72"/>
      <c r="I165" s="72"/>
      <c r="J165" s="35" t="s">
        <v>2447</v>
      </c>
      <c r="K165" s="34" t="s">
        <v>2448</v>
      </c>
      <c r="L165" s="432">
        <v>464</v>
      </c>
      <c r="M165" s="198"/>
      <c r="N165" s="198"/>
      <c r="O165" s="433"/>
    </row>
    <row r="166" spans="1:15" hidden="1" x14ac:dyDescent="0.25">
      <c r="A166" s="262" t="s">
        <v>2280</v>
      </c>
      <c r="B166" s="263" t="s">
        <v>2429</v>
      </c>
      <c r="C166" s="259" t="s">
        <v>2447</v>
      </c>
      <c r="D166" s="262" t="s">
        <v>2449</v>
      </c>
      <c r="E166" s="36">
        <v>341</v>
      </c>
      <c r="F166" s="36">
        <v>341</v>
      </c>
      <c r="G166" s="187"/>
      <c r="H166" s="72"/>
      <c r="I166" s="72"/>
      <c r="J166" s="35" t="s">
        <v>2447</v>
      </c>
      <c r="K166" s="34" t="s">
        <v>2449</v>
      </c>
      <c r="L166" s="432">
        <v>438</v>
      </c>
      <c r="M166" s="198"/>
      <c r="N166" s="198"/>
      <c r="O166" s="433"/>
    </row>
    <row r="167" spans="1:15" hidden="1" x14ac:dyDescent="0.25">
      <c r="A167" s="262" t="s">
        <v>2280</v>
      </c>
      <c r="B167" s="263" t="s">
        <v>2429</v>
      </c>
      <c r="C167" s="259" t="s">
        <v>2447</v>
      </c>
      <c r="D167" s="262" t="s">
        <v>2450</v>
      </c>
      <c r="E167" s="36">
        <v>143</v>
      </c>
      <c r="F167" s="36">
        <v>143</v>
      </c>
      <c r="G167" s="187"/>
      <c r="H167" s="72"/>
      <c r="I167" s="72"/>
      <c r="J167" s="35" t="s">
        <v>2447</v>
      </c>
      <c r="K167" s="34" t="s">
        <v>2451</v>
      </c>
      <c r="L167" s="432">
        <v>263</v>
      </c>
      <c r="M167" s="198"/>
      <c r="N167" s="198"/>
      <c r="O167" s="433"/>
    </row>
    <row r="168" spans="1:15" hidden="1" x14ac:dyDescent="0.25">
      <c r="A168" s="262" t="s">
        <v>2280</v>
      </c>
      <c r="B168" s="263" t="s">
        <v>2429</v>
      </c>
      <c r="C168" s="259" t="s">
        <v>2447</v>
      </c>
      <c r="D168" s="262" t="s">
        <v>2452</v>
      </c>
      <c r="E168" s="36">
        <v>150</v>
      </c>
      <c r="F168" s="36">
        <v>150</v>
      </c>
      <c r="G168" s="187"/>
      <c r="H168" s="72"/>
      <c r="I168" s="72"/>
      <c r="J168" s="35" t="s">
        <v>2447</v>
      </c>
      <c r="K168" s="34" t="s">
        <v>2452</v>
      </c>
      <c r="L168" s="432">
        <v>307</v>
      </c>
      <c r="M168" s="198"/>
      <c r="N168" s="198"/>
      <c r="O168" s="433"/>
    </row>
    <row r="169" spans="1:15" hidden="1" x14ac:dyDescent="0.25">
      <c r="A169" s="262" t="s">
        <v>2280</v>
      </c>
      <c r="B169" s="263" t="s">
        <v>2429</v>
      </c>
      <c r="C169" s="259" t="s">
        <v>2447</v>
      </c>
      <c r="D169" s="262" t="s">
        <v>2453</v>
      </c>
      <c r="E169" s="36">
        <v>241</v>
      </c>
      <c r="F169" s="36">
        <v>241</v>
      </c>
      <c r="G169" s="187"/>
      <c r="H169" s="72"/>
      <c r="I169" s="72"/>
      <c r="J169" s="35" t="s">
        <v>2447</v>
      </c>
      <c r="K169" s="34" t="s">
        <v>2453</v>
      </c>
      <c r="L169" s="432">
        <v>232</v>
      </c>
      <c r="M169" s="198"/>
      <c r="N169" s="198"/>
      <c r="O169" s="433"/>
    </row>
    <row r="170" spans="1:15" hidden="1" x14ac:dyDescent="0.25">
      <c r="A170" s="258" t="s">
        <v>2280</v>
      </c>
      <c r="B170" s="258" t="s">
        <v>2429</v>
      </c>
      <c r="C170" s="258" t="s">
        <v>2454</v>
      </c>
      <c r="D170" s="258"/>
      <c r="E170" s="26">
        <f>SUM(E171:E173)</f>
        <v>975</v>
      </c>
      <c r="F170" s="26">
        <v>975</v>
      </c>
      <c r="G170" s="25"/>
      <c r="H170" s="430"/>
      <c r="I170" s="430"/>
      <c r="J170" s="32" t="s">
        <v>2454</v>
      </c>
      <c r="K170" s="391"/>
      <c r="L170" s="26">
        <f>SUM(L171:L173)</f>
        <v>1200</v>
      </c>
      <c r="M170" s="211">
        <v>1</v>
      </c>
      <c r="N170" s="211">
        <v>1</v>
      </c>
      <c r="O170" s="374"/>
    </row>
    <row r="171" spans="1:15" hidden="1" x14ac:dyDescent="0.25">
      <c r="A171" s="262" t="s">
        <v>2280</v>
      </c>
      <c r="B171" s="263" t="s">
        <v>2429</v>
      </c>
      <c r="C171" s="262" t="s">
        <v>2454</v>
      </c>
      <c r="D171" s="262" t="s">
        <v>2455</v>
      </c>
      <c r="E171" s="36">
        <v>475</v>
      </c>
      <c r="F171" s="36">
        <v>475</v>
      </c>
      <c r="G171" s="187"/>
      <c r="H171" s="72"/>
      <c r="I171" s="72" t="s">
        <v>2377</v>
      </c>
      <c r="J171" s="434" t="s">
        <v>2454</v>
      </c>
      <c r="K171" s="72" t="s">
        <v>2455</v>
      </c>
      <c r="L171" s="432">
        <v>501</v>
      </c>
      <c r="M171" s="198"/>
      <c r="N171" s="198"/>
      <c r="O171" s="433"/>
    </row>
    <row r="172" spans="1:15" hidden="1" x14ac:dyDescent="0.25">
      <c r="A172" s="262" t="s">
        <v>2280</v>
      </c>
      <c r="B172" s="263" t="s">
        <v>2429</v>
      </c>
      <c r="C172" s="262" t="s">
        <v>2454</v>
      </c>
      <c r="D172" s="262" t="s">
        <v>2456</v>
      </c>
      <c r="E172" s="36">
        <v>235</v>
      </c>
      <c r="F172" s="36">
        <v>235</v>
      </c>
      <c r="G172" s="187"/>
      <c r="H172" s="72"/>
      <c r="I172" s="72"/>
      <c r="J172" s="434" t="s">
        <v>2454</v>
      </c>
      <c r="K172" s="72" t="s">
        <v>2456</v>
      </c>
      <c r="L172" s="432">
        <v>273</v>
      </c>
      <c r="M172" s="198"/>
      <c r="N172" s="198"/>
      <c r="O172" s="433"/>
    </row>
    <row r="173" spans="1:15" hidden="1" x14ac:dyDescent="0.25">
      <c r="A173" s="262" t="s">
        <v>2280</v>
      </c>
      <c r="B173" s="263" t="s">
        <v>2429</v>
      </c>
      <c r="C173" s="262" t="s">
        <v>2454</v>
      </c>
      <c r="D173" s="262" t="s">
        <v>2457</v>
      </c>
      <c r="E173" s="36">
        <v>265</v>
      </c>
      <c r="F173" s="36">
        <v>265</v>
      </c>
      <c r="G173" s="187"/>
      <c r="H173" s="72"/>
      <c r="I173" s="72"/>
      <c r="J173" s="434" t="s">
        <v>2454</v>
      </c>
      <c r="K173" s="72" t="s">
        <v>2457</v>
      </c>
      <c r="L173" s="432">
        <v>426</v>
      </c>
      <c r="M173" s="198"/>
      <c r="N173" s="198"/>
      <c r="O173" s="433"/>
    </row>
    <row r="174" spans="1:15" ht="25.5" x14ac:dyDescent="0.25">
      <c r="A174" s="258" t="s">
        <v>2280</v>
      </c>
      <c r="B174" s="258" t="s">
        <v>2429</v>
      </c>
      <c r="C174" s="258" t="s">
        <v>2458</v>
      </c>
      <c r="D174" s="258"/>
      <c r="E174" s="26">
        <f>3170+SUM(E181:E187)</f>
        <v>4825</v>
      </c>
      <c r="F174" s="26">
        <v>3170</v>
      </c>
      <c r="G174" s="25"/>
      <c r="H174" s="430"/>
      <c r="I174" s="430"/>
      <c r="J174" s="32" t="s">
        <v>2458</v>
      </c>
      <c r="K174" s="391"/>
      <c r="L174" s="26">
        <f>SUM(L175:L187)</f>
        <v>7898</v>
      </c>
      <c r="M174" s="211">
        <v>4</v>
      </c>
      <c r="N174" s="211">
        <v>4</v>
      </c>
      <c r="O174" s="374"/>
    </row>
    <row r="175" spans="1:15" hidden="1" x14ac:dyDescent="0.25">
      <c r="A175" s="262" t="s">
        <v>2280</v>
      </c>
      <c r="B175" s="263" t="s">
        <v>2429</v>
      </c>
      <c r="C175" s="262" t="s">
        <v>2459</v>
      </c>
      <c r="D175" s="262" t="s">
        <v>2459</v>
      </c>
      <c r="E175" s="36">
        <v>1454</v>
      </c>
      <c r="F175" s="36">
        <v>1454</v>
      </c>
      <c r="G175" s="187"/>
      <c r="H175" s="72"/>
      <c r="I175" s="72" t="s">
        <v>2460</v>
      </c>
      <c r="J175" s="431" t="s">
        <v>2461</v>
      </c>
      <c r="K175" s="431" t="s">
        <v>2461</v>
      </c>
      <c r="L175" s="432">
        <v>1054</v>
      </c>
      <c r="M175" s="198"/>
      <c r="N175" s="198"/>
      <c r="O175" s="433"/>
    </row>
    <row r="176" spans="1:15" hidden="1" x14ac:dyDescent="0.25">
      <c r="A176" s="262" t="s">
        <v>2280</v>
      </c>
      <c r="B176" s="263" t="s">
        <v>2429</v>
      </c>
      <c r="C176" s="262" t="s">
        <v>2459</v>
      </c>
      <c r="D176" s="262" t="s">
        <v>2462</v>
      </c>
      <c r="E176" s="36">
        <v>697</v>
      </c>
      <c r="F176" s="36">
        <v>697</v>
      </c>
      <c r="G176" s="187"/>
      <c r="H176" s="72"/>
      <c r="I176" s="72"/>
      <c r="J176" s="431" t="s">
        <v>2461</v>
      </c>
      <c r="K176" s="72" t="s">
        <v>2463</v>
      </c>
      <c r="L176" s="432">
        <v>1253</v>
      </c>
      <c r="M176" s="198"/>
      <c r="N176" s="198"/>
      <c r="O176" s="433"/>
    </row>
    <row r="177" spans="1:15" hidden="1" x14ac:dyDescent="0.25">
      <c r="A177" s="262" t="s">
        <v>2280</v>
      </c>
      <c r="B177" s="263" t="s">
        <v>2429</v>
      </c>
      <c r="C177" s="262" t="s">
        <v>2459</v>
      </c>
      <c r="D177" s="262" t="s">
        <v>2464</v>
      </c>
      <c r="E177" s="36">
        <v>727</v>
      </c>
      <c r="F177" s="36">
        <v>727</v>
      </c>
      <c r="G177" s="187"/>
      <c r="H177" s="72"/>
      <c r="I177" s="72"/>
      <c r="J177" s="431" t="s">
        <v>2461</v>
      </c>
      <c r="K177" s="72" t="s">
        <v>2465</v>
      </c>
      <c r="L177" s="432">
        <v>1215</v>
      </c>
      <c r="M177" s="198"/>
      <c r="N177" s="198"/>
      <c r="O177" s="433"/>
    </row>
    <row r="178" spans="1:15" hidden="1" x14ac:dyDescent="0.25">
      <c r="A178" s="262" t="s">
        <v>2280</v>
      </c>
      <c r="B178" s="263" t="s">
        <v>2429</v>
      </c>
      <c r="C178" s="262" t="s">
        <v>2459</v>
      </c>
      <c r="D178" s="262" t="s">
        <v>2466</v>
      </c>
      <c r="E178" s="36">
        <v>283</v>
      </c>
      <c r="F178" s="36">
        <v>283</v>
      </c>
      <c r="G178" s="187"/>
      <c r="H178" s="72"/>
      <c r="I178" s="72"/>
      <c r="J178" s="431" t="s">
        <v>2461</v>
      </c>
      <c r="K178" s="72" t="s">
        <v>2466</v>
      </c>
      <c r="L178" s="432">
        <v>656</v>
      </c>
      <c r="M178" s="198"/>
      <c r="N178" s="198"/>
      <c r="O178" s="433"/>
    </row>
    <row r="179" spans="1:15" hidden="1" x14ac:dyDescent="0.25">
      <c r="A179" s="262" t="s">
        <v>2280</v>
      </c>
      <c r="B179" s="263" t="s">
        <v>2429</v>
      </c>
      <c r="C179" s="262" t="s">
        <v>2459</v>
      </c>
      <c r="D179" s="259" t="s">
        <v>2467</v>
      </c>
      <c r="E179" s="52"/>
      <c r="F179" s="52"/>
      <c r="G179" s="35"/>
      <c r="H179" s="39"/>
      <c r="I179" s="39"/>
      <c r="J179" s="431"/>
      <c r="K179" s="39"/>
      <c r="L179" s="432"/>
      <c r="M179" s="198"/>
      <c r="N179" s="198"/>
      <c r="O179" s="433"/>
    </row>
    <row r="180" spans="1:15" hidden="1" x14ac:dyDescent="0.25">
      <c r="A180" s="262" t="s">
        <v>2280</v>
      </c>
      <c r="B180" s="263" t="s">
        <v>2429</v>
      </c>
      <c r="C180" s="262" t="s">
        <v>2459</v>
      </c>
      <c r="D180" s="259"/>
      <c r="E180" s="52" t="s">
        <v>137</v>
      </c>
      <c r="F180" s="52" t="s">
        <v>137</v>
      </c>
      <c r="G180" s="35"/>
      <c r="H180" s="39"/>
      <c r="I180" s="39"/>
      <c r="J180" s="431" t="s">
        <v>2461</v>
      </c>
      <c r="K180" s="39" t="s">
        <v>2468</v>
      </c>
      <c r="L180" s="432">
        <v>1062</v>
      </c>
      <c r="M180" s="198"/>
      <c r="N180" s="198"/>
      <c r="O180" s="433"/>
    </row>
    <row r="181" spans="1:15" ht="25.5" hidden="1" x14ac:dyDescent="0.25">
      <c r="A181" s="262" t="s">
        <v>2280</v>
      </c>
      <c r="B181" s="263" t="s">
        <v>2429</v>
      </c>
      <c r="C181" s="262" t="s">
        <v>2469</v>
      </c>
      <c r="D181" s="262" t="s">
        <v>2469</v>
      </c>
      <c r="E181" s="36">
        <v>476</v>
      </c>
      <c r="F181" s="36">
        <v>476</v>
      </c>
      <c r="G181" s="187"/>
      <c r="H181" s="72"/>
      <c r="I181" s="72" t="s">
        <v>2470</v>
      </c>
      <c r="J181" s="434" t="s">
        <v>2469</v>
      </c>
      <c r="K181" s="72" t="s">
        <v>2471</v>
      </c>
      <c r="L181" s="432">
        <v>868</v>
      </c>
      <c r="M181" s="198"/>
      <c r="N181" s="198"/>
      <c r="O181" s="433"/>
    </row>
    <row r="182" spans="1:15" hidden="1" x14ac:dyDescent="0.25">
      <c r="A182" s="262" t="s">
        <v>2280</v>
      </c>
      <c r="B182" s="263" t="s">
        <v>2429</v>
      </c>
      <c r="C182" s="262" t="s">
        <v>2469</v>
      </c>
      <c r="D182" s="262" t="s">
        <v>1046</v>
      </c>
      <c r="E182" s="36">
        <v>494</v>
      </c>
      <c r="F182" s="36">
        <v>494</v>
      </c>
      <c r="G182" s="187"/>
      <c r="H182" s="72"/>
      <c r="I182" s="72"/>
      <c r="J182" s="72" t="s">
        <v>2469</v>
      </c>
      <c r="K182" s="72" t="s">
        <v>1046</v>
      </c>
      <c r="L182" s="432">
        <v>534</v>
      </c>
      <c r="M182" s="198"/>
      <c r="N182" s="198"/>
      <c r="O182" s="433"/>
    </row>
    <row r="183" spans="1:15" hidden="1" x14ac:dyDescent="0.25">
      <c r="A183" s="262" t="s">
        <v>2280</v>
      </c>
      <c r="B183" s="263" t="s">
        <v>2429</v>
      </c>
      <c r="C183" s="262" t="s">
        <v>2469</v>
      </c>
      <c r="D183" s="262" t="s">
        <v>2472</v>
      </c>
      <c r="E183" s="36">
        <v>121</v>
      </c>
      <c r="F183" s="36">
        <v>121</v>
      </c>
      <c r="G183" s="187"/>
      <c r="H183" s="72"/>
      <c r="I183" s="72"/>
      <c r="J183" s="72" t="s">
        <v>2469</v>
      </c>
      <c r="K183" s="72" t="s">
        <v>2472</v>
      </c>
      <c r="L183" s="432">
        <v>234</v>
      </c>
      <c r="M183" s="198"/>
      <c r="N183" s="198"/>
      <c r="O183" s="433"/>
    </row>
    <row r="184" spans="1:15" hidden="1" x14ac:dyDescent="0.25">
      <c r="A184" s="262" t="s">
        <v>2280</v>
      </c>
      <c r="B184" s="263" t="s">
        <v>2429</v>
      </c>
      <c r="C184" s="262" t="s">
        <v>2469</v>
      </c>
      <c r="D184" s="262" t="s">
        <v>2466</v>
      </c>
      <c r="E184" s="36">
        <v>221</v>
      </c>
      <c r="F184" s="36">
        <v>221</v>
      </c>
      <c r="G184" s="187"/>
      <c r="H184" s="72"/>
      <c r="I184" s="72"/>
      <c r="J184" s="72" t="s">
        <v>2469</v>
      </c>
      <c r="K184" s="72" t="s">
        <v>2466</v>
      </c>
      <c r="L184" s="432">
        <v>507</v>
      </c>
      <c r="M184" s="43"/>
      <c r="N184" s="43"/>
      <c r="O184" s="433"/>
    </row>
    <row r="185" spans="1:15" hidden="1" x14ac:dyDescent="0.25">
      <c r="A185" s="262" t="s">
        <v>2280</v>
      </c>
      <c r="B185" s="263" t="s">
        <v>2429</v>
      </c>
      <c r="C185" s="262" t="s">
        <v>2473</v>
      </c>
      <c r="D185" s="262" t="s">
        <v>2473</v>
      </c>
      <c r="E185" s="36">
        <v>75</v>
      </c>
      <c r="F185" s="36">
        <v>75</v>
      </c>
      <c r="G185" s="187"/>
      <c r="H185" s="72"/>
      <c r="I185" s="72"/>
      <c r="J185" s="72" t="s">
        <v>2473</v>
      </c>
      <c r="K185" s="72" t="s">
        <v>2473</v>
      </c>
      <c r="L185" s="432">
        <v>149</v>
      </c>
      <c r="M185" s="43"/>
      <c r="N185" s="43"/>
      <c r="O185" s="433"/>
    </row>
    <row r="186" spans="1:15" hidden="1" x14ac:dyDescent="0.25">
      <c r="A186" s="262" t="s">
        <v>2280</v>
      </c>
      <c r="B186" s="263" t="s">
        <v>2429</v>
      </c>
      <c r="C186" s="262" t="s">
        <v>2473</v>
      </c>
      <c r="D186" s="262" t="s">
        <v>2474</v>
      </c>
      <c r="E186" s="36">
        <v>64</v>
      </c>
      <c r="F186" s="36">
        <v>64</v>
      </c>
      <c r="G186" s="187"/>
      <c r="H186" s="72"/>
      <c r="I186" s="72"/>
      <c r="J186" s="72" t="s">
        <v>2473</v>
      </c>
      <c r="K186" s="72" t="s">
        <v>2474</v>
      </c>
      <c r="L186" s="432">
        <v>91</v>
      </c>
      <c r="M186" s="43"/>
      <c r="N186" s="43"/>
      <c r="O186" s="433"/>
    </row>
    <row r="187" spans="1:15" hidden="1" x14ac:dyDescent="0.25">
      <c r="A187" s="262" t="s">
        <v>2280</v>
      </c>
      <c r="B187" s="263" t="s">
        <v>2429</v>
      </c>
      <c r="C187" s="262" t="s">
        <v>2473</v>
      </c>
      <c r="D187" s="262" t="s">
        <v>2475</v>
      </c>
      <c r="E187" s="36">
        <v>204</v>
      </c>
      <c r="F187" s="36">
        <v>204</v>
      </c>
      <c r="G187" s="187"/>
      <c r="H187" s="72"/>
      <c r="I187" s="72"/>
      <c r="J187" s="72" t="s">
        <v>2473</v>
      </c>
      <c r="K187" s="72" t="s">
        <v>2475</v>
      </c>
      <c r="L187" s="432">
        <v>275</v>
      </c>
      <c r="M187" s="43"/>
      <c r="N187" s="43"/>
      <c r="O187" s="433"/>
    </row>
    <row r="188" spans="1:15" hidden="1" x14ac:dyDescent="0.25">
      <c r="A188" s="258" t="s">
        <v>2280</v>
      </c>
      <c r="B188" s="258" t="s">
        <v>2429</v>
      </c>
      <c r="C188" s="258" t="s">
        <v>2476</v>
      </c>
      <c r="D188" s="258"/>
      <c r="E188" s="26">
        <f>SUM(E189:E193)</f>
        <v>1812</v>
      </c>
      <c r="F188" s="26">
        <v>1812</v>
      </c>
      <c r="G188" s="25"/>
      <c r="H188" s="430"/>
      <c r="I188" s="430"/>
      <c r="J188" s="32" t="s">
        <v>2476</v>
      </c>
      <c r="K188" s="391"/>
      <c r="L188" s="26">
        <f>SUM(L189:L193)</f>
        <v>2980</v>
      </c>
      <c r="M188" s="211">
        <v>1</v>
      </c>
      <c r="N188" s="211">
        <v>1</v>
      </c>
      <c r="O188" s="374"/>
    </row>
    <row r="189" spans="1:15" s="73" customFormat="1" hidden="1" x14ac:dyDescent="0.25">
      <c r="A189" s="259" t="s">
        <v>2280</v>
      </c>
      <c r="B189" s="259" t="s">
        <v>2429</v>
      </c>
      <c r="C189" s="259" t="s">
        <v>2476</v>
      </c>
      <c r="D189" s="259" t="s">
        <v>2476</v>
      </c>
      <c r="E189" s="52">
        <v>713</v>
      </c>
      <c r="F189" s="52">
        <v>713</v>
      </c>
      <c r="G189" s="35"/>
      <c r="H189" s="35"/>
      <c r="I189" s="35" t="s">
        <v>1751</v>
      </c>
      <c r="J189" s="72" t="s">
        <v>2476</v>
      </c>
      <c r="K189" s="72" t="s">
        <v>2476</v>
      </c>
      <c r="L189" s="432">
        <v>1259</v>
      </c>
      <c r="M189" s="198"/>
      <c r="N189" s="198"/>
      <c r="O189" s="76"/>
    </row>
    <row r="190" spans="1:15" hidden="1" x14ac:dyDescent="0.25">
      <c r="A190" s="262" t="s">
        <v>2280</v>
      </c>
      <c r="B190" s="263" t="s">
        <v>2429</v>
      </c>
      <c r="C190" s="259" t="s">
        <v>2476</v>
      </c>
      <c r="D190" s="262" t="s">
        <v>2477</v>
      </c>
      <c r="E190" s="36">
        <v>434</v>
      </c>
      <c r="F190" s="36">
        <v>434</v>
      </c>
      <c r="G190" s="187"/>
      <c r="H190" s="72"/>
      <c r="I190" s="72"/>
      <c r="J190" s="72" t="s">
        <v>2476</v>
      </c>
      <c r="K190" s="72" t="s">
        <v>2477</v>
      </c>
      <c r="L190" s="432">
        <v>538</v>
      </c>
      <c r="M190" s="198"/>
      <c r="N190" s="198"/>
      <c r="O190" s="433"/>
    </row>
    <row r="191" spans="1:15" hidden="1" x14ac:dyDescent="0.25">
      <c r="A191" s="262" t="s">
        <v>2280</v>
      </c>
      <c r="B191" s="263" t="s">
        <v>2429</v>
      </c>
      <c r="C191" s="259" t="s">
        <v>2476</v>
      </c>
      <c r="D191" s="262" t="s">
        <v>2478</v>
      </c>
      <c r="E191" s="36">
        <v>33</v>
      </c>
      <c r="F191" s="36">
        <v>33</v>
      </c>
      <c r="G191" s="187"/>
      <c r="H191" s="72"/>
      <c r="I191" s="72"/>
      <c r="J191" s="72" t="s">
        <v>2476</v>
      </c>
      <c r="K191" s="72" t="s">
        <v>2478</v>
      </c>
      <c r="L191" s="432">
        <v>92</v>
      </c>
      <c r="M191" s="198"/>
      <c r="N191" s="198"/>
      <c r="O191" s="433"/>
    </row>
    <row r="192" spans="1:15" hidden="1" x14ac:dyDescent="0.25">
      <c r="A192" s="262" t="s">
        <v>2280</v>
      </c>
      <c r="B192" s="263" t="s">
        <v>2429</v>
      </c>
      <c r="C192" s="259" t="s">
        <v>2476</v>
      </c>
      <c r="D192" s="262" t="s">
        <v>2479</v>
      </c>
      <c r="E192" s="36">
        <v>372</v>
      </c>
      <c r="F192" s="36">
        <v>372</v>
      </c>
      <c r="G192" s="187"/>
      <c r="H192" s="72"/>
      <c r="I192" s="72"/>
      <c r="J192" s="72" t="s">
        <v>2476</v>
      </c>
      <c r="K192" s="431" t="s">
        <v>2479</v>
      </c>
      <c r="L192" s="432">
        <v>595</v>
      </c>
      <c r="M192" s="198"/>
      <c r="N192" s="198"/>
      <c r="O192" s="433"/>
    </row>
    <row r="193" spans="1:15" hidden="1" x14ac:dyDescent="0.25">
      <c r="A193" s="262" t="s">
        <v>2280</v>
      </c>
      <c r="B193" s="263" t="s">
        <v>2429</v>
      </c>
      <c r="C193" s="259" t="s">
        <v>2476</v>
      </c>
      <c r="D193" s="262" t="s">
        <v>2480</v>
      </c>
      <c r="E193" s="36">
        <v>260</v>
      </c>
      <c r="F193" s="36">
        <v>260</v>
      </c>
      <c r="G193" s="187"/>
      <c r="H193" s="72"/>
      <c r="I193" s="72"/>
      <c r="J193" s="72" t="s">
        <v>2476</v>
      </c>
      <c r="K193" s="72" t="s">
        <v>2480</v>
      </c>
      <c r="L193" s="432">
        <v>496</v>
      </c>
      <c r="M193" s="198"/>
      <c r="N193" s="198"/>
      <c r="O193" s="433"/>
    </row>
    <row r="194" spans="1:15" hidden="1" x14ac:dyDescent="0.25">
      <c r="A194" s="258" t="s">
        <v>2280</v>
      </c>
      <c r="B194" s="258" t="s">
        <v>2429</v>
      </c>
      <c r="C194" s="258" t="s">
        <v>2450</v>
      </c>
      <c r="D194" s="258"/>
      <c r="E194" s="26">
        <f>SUM(E195:E197)</f>
        <v>1496</v>
      </c>
      <c r="F194" s="26">
        <v>1496</v>
      </c>
      <c r="G194" s="25"/>
      <c r="H194" s="430"/>
      <c r="I194" s="430"/>
      <c r="J194" s="32" t="s">
        <v>2450</v>
      </c>
      <c r="K194" s="391"/>
      <c r="L194" s="26">
        <f>SUM(L195:L197)</f>
        <v>2200</v>
      </c>
      <c r="M194" s="211">
        <v>1</v>
      </c>
      <c r="N194" s="211">
        <v>1</v>
      </c>
      <c r="O194" s="374"/>
    </row>
    <row r="195" spans="1:15" hidden="1" x14ac:dyDescent="0.25">
      <c r="A195" s="262" t="s">
        <v>2280</v>
      </c>
      <c r="B195" s="263" t="s">
        <v>2429</v>
      </c>
      <c r="C195" s="262" t="s">
        <v>2450</v>
      </c>
      <c r="D195" s="262" t="s">
        <v>2450</v>
      </c>
      <c r="E195" s="36">
        <v>530</v>
      </c>
      <c r="F195" s="36">
        <v>530</v>
      </c>
      <c r="G195" s="187"/>
      <c r="H195" s="72"/>
      <c r="I195" s="72" t="s">
        <v>2481</v>
      </c>
      <c r="J195" s="34" t="s">
        <v>2450</v>
      </c>
      <c r="K195" s="431" t="s">
        <v>2450</v>
      </c>
      <c r="L195" s="432">
        <v>632</v>
      </c>
      <c r="M195" s="198"/>
      <c r="N195" s="198"/>
      <c r="O195" s="433"/>
    </row>
    <row r="196" spans="1:15" hidden="1" x14ac:dyDescent="0.25">
      <c r="A196" s="262" t="s">
        <v>2280</v>
      </c>
      <c r="B196" s="263" t="s">
        <v>2429</v>
      </c>
      <c r="C196" s="262" t="s">
        <v>2450</v>
      </c>
      <c r="D196" s="262" t="s">
        <v>2482</v>
      </c>
      <c r="E196" s="36">
        <v>248</v>
      </c>
      <c r="F196" s="36">
        <v>248</v>
      </c>
      <c r="G196" s="187"/>
      <c r="H196" s="72"/>
      <c r="I196" s="72"/>
      <c r="J196" s="34" t="s">
        <v>2450</v>
      </c>
      <c r="K196" s="72" t="s">
        <v>2482</v>
      </c>
      <c r="L196" s="432">
        <v>410</v>
      </c>
      <c r="M196" s="198"/>
      <c r="N196" s="198"/>
      <c r="O196" s="433"/>
    </row>
    <row r="197" spans="1:15" hidden="1" x14ac:dyDescent="0.25">
      <c r="A197" s="262" t="s">
        <v>2280</v>
      </c>
      <c r="B197" s="263" t="s">
        <v>2429</v>
      </c>
      <c r="C197" s="262" t="s">
        <v>2450</v>
      </c>
      <c r="D197" s="262" t="s">
        <v>2483</v>
      </c>
      <c r="E197" s="36">
        <v>718</v>
      </c>
      <c r="F197" s="36">
        <v>718</v>
      </c>
      <c r="G197" s="187"/>
      <c r="H197" s="72"/>
      <c r="I197" s="72"/>
      <c r="J197" s="34" t="s">
        <v>2450</v>
      </c>
      <c r="K197" s="72" t="s">
        <v>2484</v>
      </c>
      <c r="L197" s="432">
        <v>1158</v>
      </c>
      <c r="M197" s="198"/>
      <c r="N197" s="198"/>
      <c r="O197" s="433"/>
    </row>
    <row r="198" spans="1:15" ht="15" hidden="1" x14ac:dyDescent="0.25">
      <c r="A198" s="258" t="s">
        <v>2280</v>
      </c>
      <c r="B198" s="258" t="s">
        <v>2429</v>
      </c>
      <c r="C198" s="258" t="s">
        <v>2485</v>
      </c>
      <c r="D198" s="258"/>
      <c r="E198" s="26">
        <f>SUM(E199:E201)</f>
        <v>1140</v>
      </c>
      <c r="F198" s="26">
        <v>1140</v>
      </c>
      <c r="G198" s="25"/>
      <c r="H198" s="437" t="s">
        <v>18</v>
      </c>
      <c r="I198" s="430"/>
      <c r="J198" s="32" t="s">
        <v>2485</v>
      </c>
      <c r="K198" s="391"/>
      <c r="L198" s="26">
        <f>SUM(L199:L201)</f>
        <v>1757</v>
      </c>
      <c r="M198" s="211">
        <v>1</v>
      </c>
      <c r="N198" s="211">
        <v>1</v>
      </c>
      <c r="O198" s="374"/>
    </row>
    <row r="199" spans="1:15" hidden="1" x14ac:dyDescent="0.25">
      <c r="A199" s="262" t="s">
        <v>2280</v>
      </c>
      <c r="B199" s="263" t="s">
        <v>2429</v>
      </c>
      <c r="C199" s="262" t="s">
        <v>2485</v>
      </c>
      <c r="D199" s="262" t="s">
        <v>2486</v>
      </c>
      <c r="E199" s="36">
        <v>607</v>
      </c>
      <c r="F199" s="36">
        <v>607</v>
      </c>
      <c r="G199" s="187"/>
      <c r="H199" s="72"/>
      <c r="I199" s="72" t="s">
        <v>1751</v>
      </c>
      <c r="J199" s="434" t="s">
        <v>2485</v>
      </c>
      <c r="K199" s="72" t="s">
        <v>2486</v>
      </c>
      <c r="L199" s="432">
        <v>760</v>
      </c>
      <c r="M199" s="198"/>
      <c r="N199" s="198"/>
      <c r="O199" s="433"/>
    </row>
    <row r="200" spans="1:15" hidden="1" x14ac:dyDescent="0.25">
      <c r="A200" s="262" t="s">
        <v>2280</v>
      </c>
      <c r="B200" s="263" t="s">
        <v>2429</v>
      </c>
      <c r="C200" s="262" t="s">
        <v>2485</v>
      </c>
      <c r="D200" s="262" t="s">
        <v>2487</v>
      </c>
      <c r="E200" s="36">
        <v>238</v>
      </c>
      <c r="F200" s="36">
        <v>238</v>
      </c>
      <c r="G200" s="187"/>
      <c r="H200" s="72"/>
      <c r="I200" s="72"/>
      <c r="J200" s="434" t="s">
        <v>2485</v>
      </c>
      <c r="K200" s="72" t="s">
        <v>2487</v>
      </c>
      <c r="L200" s="432">
        <v>504</v>
      </c>
      <c r="M200" s="198"/>
      <c r="N200" s="198"/>
      <c r="O200" s="433"/>
    </row>
    <row r="201" spans="1:15" hidden="1" x14ac:dyDescent="0.25">
      <c r="A201" s="262" t="s">
        <v>2280</v>
      </c>
      <c r="B201" s="263" t="s">
        <v>2429</v>
      </c>
      <c r="C201" s="262" t="s">
        <v>2485</v>
      </c>
      <c r="D201" s="262" t="s">
        <v>2488</v>
      </c>
      <c r="E201" s="36">
        <v>295</v>
      </c>
      <c r="F201" s="36">
        <v>295</v>
      </c>
      <c r="G201" s="187"/>
      <c r="H201" s="72"/>
      <c r="I201" s="72"/>
      <c r="J201" s="434" t="s">
        <v>2485</v>
      </c>
      <c r="K201" s="72" t="s">
        <v>2488</v>
      </c>
      <c r="L201" s="432">
        <v>493</v>
      </c>
      <c r="M201" s="198"/>
      <c r="N201" s="198"/>
      <c r="O201" s="433"/>
    </row>
    <row r="202" spans="1:15" hidden="1" x14ac:dyDescent="0.25">
      <c r="A202" s="258" t="s">
        <v>2280</v>
      </c>
      <c r="B202" s="258" t="s">
        <v>2429</v>
      </c>
      <c r="C202" s="258" t="s">
        <v>2489</v>
      </c>
      <c r="D202" s="258"/>
      <c r="E202" s="26">
        <f>SUM(E203:E206)</f>
        <v>1065</v>
      </c>
      <c r="F202" s="26">
        <v>1065</v>
      </c>
      <c r="G202" s="25"/>
      <c r="H202" s="430"/>
      <c r="I202" s="430"/>
      <c r="J202" s="32" t="s">
        <v>2489</v>
      </c>
      <c r="K202" s="391"/>
      <c r="L202" s="26">
        <f>SUM(L203:L206)</f>
        <v>1731</v>
      </c>
      <c r="M202" s="211">
        <v>1</v>
      </c>
      <c r="N202" s="211">
        <v>1</v>
      </c>
      <c r="O202" s="374"/>
    </row>
    <row r="203" spans="1:15" hidden="1" x14ac:dyDescent="0.25">
      <c r="A203" s="262" t="s">
        <v>2280</v>
      </c>
      <c r="B203" s="263" t="s">
        <v>2429</v>
      </c>
      <c r="C203" s="262" t="s">
        <v>2489</v>
      </c>
      <c r="D203" s="262" t="s">
        <v>2490</v>
      </c>
      <c r="E203" s="36">
        <v>263</v>
      </c>
      <c r="F203" s="36">
        <v>263</v>
      </c>
      <c r="G203" s="187"/>
      <c r="H203" s="72"/>
      <c r="I203" s="72" t="s">
        <v>2491</v>
      </c>
      <c r="J203" s="434" t="s">
        <v>2489</v>
      </c>
      <c r="K203" s="34" t="s">
        <v>2490</v>
      </c>
      <c r="L203" s="432">
        <v>562</v>
      </c>
      <c r="M203" s="198"/>
      <c r="N203" s="198"/>
      <c r="O203" s="433"/>
    </row>
    <row r="204" spans="1:15" hidden="1" x14ac:dyDescent="0.25">
      <c r="A204" s="262" t="s">
        <v>2280</v>
      </c>
      <c r="B204" s="263" t="s">
        <v>2429</v>
      </c>
      <c r="C204" s="262" t="s">
        <v>2489</v>
      </c>
      <c r="D204" s="262" t="s">
        <v>2492</v>
      </c>
      <c r="E204" s="36">
        <v>223</v>
      </c>
      <c r="F204" s="36">
        <v>223</v>
      </c>
      <c r="G204" s="187"/>
      <c r="H204" s="72"/>
      <c r="I204" s="72"/>
      <c r="J204" s="434" t="s">
        <v>2489</v>
      </c>
      <c r="K204" s="34" t="s">
        <v>2492</v>
      </c>
      <c r="L204" s="432">
        <v>349</v>
      </c>
      <c r="M204" s="198"/>
      <c r="N204" s="198"/>
      <c r="O204" s="433"/>
    </row>
    <row r="205" spans="1:15" hidden="1" x14ac:dyDescent="0.25">
      <c r="A205" s="262" t="s">
        <v>2280</v>
      </c>
      <c r="B205" s="263" t="s">
        <v>2429</v>
      </c>
      <c r="C205" s="262" t="s">
        <v>2489</v>
      </c>
      <c r="D205" s="262" t="s">
        <v>859</v>
      </c>
      <c r="E205" s="36">
        <v>402</v>
      </c>
      <c r="F205" s="36">
        <v>402</v>
      </c>
      <c r="G205" s="187"/>
      <c r="H205" s="72"/>
      <c r="I205" s="72"/>
      <c r="J205" s="434" t="s">
        <v>2489</v>
      </c>
      <c r="K205" s="34" t="s">
        <v>859</v>
      </c>
      <c r="L205" s="432">
        <v>523</v>
      </c>
      <c r="M205" s="198"/>
      <c r="N205" s="198"/>
      <c r="O205" s="433"/>
    </row>
    <row r="206" spans="1:15" hidden="1" x14ac:dyDescent="0.25">
      <c r="A206" s="262" t="s">
        <v>2280</v>
      </c>
      <c r="B206" s="263" t="s">
        <v>2429</v>
      </c>
      <c r="C206" s="262" t="s">
        <v>2489</v>
      </c>
      <c r="D206" s="262" t="s">
        <v>2493</v>
      </c>
      <c r="E206" s="36">
        <v>177</v>
      </c>
      <c r="F206" s="36">
        <v>177</v>
      </c>
      <c r="G206" s="187"/>
      <c r="H206" s="72"/>
      <c r="I206" s="72"/>
      <c r="J206" s="434" t="s">
        <v>2489</v>
      </c>
      <c r="K206" s="34" t="s">
        <v>2493</v>
      </c>
      <c r="L206" s="432">
        <v>297</v>
      </c>
      <c r="M206" s="198"/>
      <c r="N206" s="198"/>
      <c r="O206" s="433"/>
    </row>
    <row r="207" spans="1:15" hidden="1" x14ac:dyDescent="0.25">
      <c r="A207" s="258" t="s">
        <v>2280</v>
      </c>
      <c r="B207" s="258" t="s">
        <v>2429</v>
      </c>
      <c r="C207" s="258" t="s">
        <v>2494</v>
      </c>
      <c r="D207" s="258"/>
      <c r="E207" s="26">
        <f>SUM(E208:E213)</f>
        <v>1462</v>
      </c>
      <c r="F207" s="26">
        <v>1462</v>
      </c>
      <c r="G207" s="25"/>
      <c r="H207" s="430"/>
      <c r="I207" s="430"/>
      <c r="J207" s="32" t="s">
        <v>2494</v>
      </c>
      <c r="K207" s="391"/>
      <c r="L207" s="26">
        <f>SUM(L208:L213)</f>
        <v>1948</v>
      </c>
      <c r="M207" s="211">
        <v>1</v>
      </c>
      <c r="N207" s="211">
        <v>1</v>
      </c>
      <c r="O207" s="374"/>
    </row>
    <row r="208" spans="1:15" hidden="1" x14ac:dyDescent="0.25">
      <c r="A208" s="262" t="s">
        <v>2280</v>
      </c>
      <c r="B208" s="263" t="s">
        <v>2429</v>
      </c>
      <c r="C208" s="262" t="s">
        <v>2494</v>
      </c>
      <c r="D208" s="262" t="s">
        <v>2494</v>
      </c>
      <c r="E208" s="36">
        <v>582</v>
      </c>
      <c r="F208" s="36">
        <v>582</v>
      </c>
      <c r="G208" s="187"/>
      <c r="H208" s="72"/>
      <c r="I208" s="72" t="s">
        <v>1751</v>
      </c>
      <c r="J208" s="34" t="s">
        <v>2494</v>
      </c>
      <c r="K208" s="431" t="s">
        <v>2494</v>
      </c>
      <c r="L208" s="432">
        <v>528</v>
      </c>
      <c r="M208" s="198"/>
      <c r="N208" s="198"/>
      <c r="O208" s="433"/>
    </row>
    <row r="209" spans="1:15" hidden="1" x14ac:dyDescent="0.25">
      <c r="A209" s="262" t="s">
        <v>2280</v>
      </c>
      <c r="B209" s="263" t="s">
        <v>2429</v>
      </c>
      <c r="C209" s="262" t="s">
        <v>2494</v>
      </c>
      <c r="D209" s="262" t="s">
        <v>1098</v>
      </c>
      <c r="E209" s="36">
        <v>40</v>
      </c>
      <c r="F209" s="36">
        <v>40</v>
      </c>
      <c r="G209" s="187"/>
      <c r="H209" s="72"/>
      <c r="I209" s="72"/>
      <c r="J209" s="34" t="s">
        <v>2494</v>
      </c>
      <c r="K209" s="72" t="s">
        <v>2495</v>
      </c>
      <c r="L209" s="432">
        <v>257</v>
      </c>
      <c r="M209" s="198"/>
      <c r="N209" s="198"/>
      <c r="O209" s="433"/>
    </row>
    <row r="210" spans="1:15" hidden="1" x14ac:dyDescent="0.25">
      <c r="A210" s="262" t="s">
        <v>2280</v>
      </c>
      <c r="B210" s="263" t="s">
        <v>2429</v>
      </c>
      <c r="C210" s="262" t="s">
        <v>2494</v>
      </c>
      <c r="D210" s="262" t="s">
        <v>2496</v>
      </c>
      <c r="E210" s="36">
        <v>217</v>
      </c>
      <c r="F210" s="36">
        <v>217</v>
      </c>
      <c r="G210" s="187"/>
      <c r="H210" s="72"/>
      <c r="I210" s="72"/>
      <c r="J210" s="34" t="s">
        <v>2494</v>
      </c>
      <c r="K210" s="72" t="s">
        <v>2497</v>
      </c>
      <c r="L210" s="432">
        <v>339</v>
      </c>
      <c r="M210" s="198"/>
      <c r="N210" s="198"/>
      <c r="O210" s="433"/>
    </row>
    <row r="211" spans="1:15" hidden="1" x14ac:dyDescent="0.25">
      <c r="A211" s="262" t="s">
        <v>2280</v>
      </c>
      <c r="B211" s="263" t="s">
        <v>2429</v>
      </c>
      <c r="C211" s="262" t="s">
        <v>2494</v>
      </c>
      <c r="D211" s="262" t="s">
        <v>2498</v>
      </c>
      <c r="E211" s="36">
        <v>253</v>
      </c>
      <c r="F211" s="36">
        <v>253</v>
      </c>
      <c r="G211" s="187"/>
      <c r="H211" s="72"/>
      <c r="I211" s="72"/>
      <c r="J211" s="34" t="s">
        <v>2494</v>
      </c>
      <c r="K211" s="72" t="s">
        <v>2498</v>
      </c>
      <c r="L211" s="432">
        <v>359</v>
      </c>
      <c r="M211" s="198"/>
      <c r="N211" s="198"/>
      <c r="O211" s="433"/>
    </row>
    <row r="212" spans="1:15" hidden="1" x14ac:dyDescent="0.25">
      <c r="A212" s="262" t="s">
        <v>2280</v>
      </c>
      <c r="B212" s="263" t="s">
        <v>2429</v>
      </c>
      <c r="C212" s="262" t="s">
        <v>2494</v>
      </c>
      <c r="D212" s="262" t="s">
        <v>2499</v>
      </c>
      <c r="E212" s="36">
        <v>200</v>
      </c>
      <c r="F212" s="36">
        <v>200</v>
      </c>
      <c r="G212" s="187"/>
      <c r="H212" s="72"/>
      <c r="I212" s="72"/>
      <c r="J212" s="34" t="s">
        <v>2494</v>
      </c>
      <c r="K212" s="72" t="s">
        <v>2499</v>
      </c>
      <c r="L212" s="432">
        <v>268</v>
      </c>
      <c r="M212" s="198"/>
      <c r="N212" s="198"/>
      <c r="O212" s="433"/>
    </row>
    <row r="213" spans="1:15" hidden="1" x14ac:dyDescent="0.25">
      <c r="A213" s="262" t="s">
        <v>2280</v>
      </c>
      <c r="B213" s="263" t="s">
        <v>2429</v>
      </c>
      <c r="C213" s="262" t="s">
        <v>2494</v>
      </c>
      <c r="D213" s="262" t="s">
        <v>2500</v>
      </c>
      <c r="E213" s="36">
        <v>170</v>
      </c>
      <c r="F213" s="36">
        <v>170</v>
      </c>
      <c r="G213" s="187"/>
      <c r="H213" s="72"/>
      <c r="I213" s="72"/>
      <c r="J213" s="34" t="s">
        <v>2494</v>
      </c>
      <c r="K213" s="72" t="s">
        <v>2501</v>
      </c>
      <c r="L213" s="432">
        <v>197</v>
      </c>
      <c r="M213" s="198"/>
      <c r="N213" s="198"/>
      <c r="O213" s="433"/>
    </row>
    <row r="214" spans="1:15" hidden="1" x14ac:dyDescent="0.25">
      <c r="A214" s="258" t="s">
        <v>2280</v>
      </c>
      <c r="B214" s="258" t="s">
        <v>2429</v>
      </c>
      <c r="C214" s="258" t="s">
        <v>2502</v>
      </c>
      <c r="D214" s="258"/>
      <c r="E214" s="26">
        <f>SUM(E215:E217)</f>
        <v>1490</v>
      </c>
      <c r="F214" s="26">
        <v>1490</v>
      </c>
      <c r="G214" s="25"/>
      <c r="H214" s="430"/>
      <c r="I214" s="430"/>
      <c r="J214" s="32" t="s">
        <v>2502</v>
      </c>
      <c r="K214" s="391"/>
      <c r="L214" s="26">
        <f>SUM(L215:L217)</f>
        <v>2295</v>
      </c>
      <c r="M214" s="211">
        <v>1</v>
      </c>
      <c r="N214" s="211">
        <v>1</v>
      </c>
      <c r="O214" s="374"/>
    </row>
    <row r="215" spans="1:15" hidden="1" x14ac:dyDescent="0.25">
      <c r="A215" s="262" t="s">
        <v>2280</v>
      </c>
      <c r="B215" s="263" t="s">
        <v>2429</v>
      </c>
      <c r="C215" s="262" t="s">
        <v>2502</v>
      </c>
      <c r="D215" s="262" t="s">
        <v>2502</v>
      </c>
      <c r="E215" s="36">
        <v>754</v>
      </c>
      <c r="F215" s="36">
        <v>754</v>
      </c>
      <c r="G215" s="187"/>
      <c r="H215" s="72"/>
      <c r="I215" s="72" t="s">
        <v>1751</v>
      </c>
      <c r="J215" s="431" t="s">
        <v>2502</v>
      </c>
      <c r="K215" s="431" t="s">
        <v>2502</v>
      </c>
      <c r="L215" s="432">
        <v>1143</v>
      </c>
      <c r="M215" s="198"/>
      <c r="N215" s="198"/>
      <c r="O215" s="433"/>
    </row>
    <row r="216" spans="1:15" hidden="1" x14ac:dyDescent="0.25">
      <c r="A216" s="262" t="s">
        <v>2280</v>
      </c>
      <c r="B216" s="263" t="s">
        <v>2429</v>
      </c>
      <c r="C216" s="262" t="s">
        <v>2502</v>
      </c>
      <c r="D216" s="262" t="s">
        <v>2503</v>
      </c>
      <c r="E216" s="36">
        <v>326</v>
      </c>
      <c r="F216" s="36">
        <v>326</v>
      </c>
      <c r="G216" s="187"/>
      <c r="H216" s="72"/>
      <c r="I216" s="72"/>
      <c r="J216" s="431" t="s">
        <v>2502</v>
      </c>
      <c r="K216" s="72" t="s">
        <v>2503</v>
      </c>
      <c r="L216" s="432">
        <v>626</v>
      </c>
      <c r="M216" s="198"/>
      <c r="N216" s="198"/>
      <c r="O216" s="433"/>
    </row>
    <row r="217" spans="1:15" hidden="1" x14ac:dyDescent="0.25">
      <c r="A217" s="262" t="s">
        <v>2280</v>
      </c>
      <c r="B217" s="263" t="s">
        <v>2429</v>
      </c>
      <c r="C217" s="262" t="s">
        <v>2502</v>
      </c>
      <c r="D217" s="262" t="s">
        <v>2504</v>
      </c>
      <c r="E217" s="36">
        <v>410</v>
      </c>
      <c r="F217" s="36">
        <v>410</v>
      </c>
      <c r="G217" s="187"/>
      <c r="H217" s="72"/>
      <c r="I217" s="72"/>
      <c r="J217" s="431" t="s">
        <v>2502</v>
      </c>
      <c r="K217" s="72" t="s">
        <v>2504</v>
      </c>
      <c r="L217" s="432">
        <v>526</v>
      </c>
      <c r="M217" s="198"/>
      <c r="N217" s="198"/>
      <c r="O217" s="433"/>
    </row>
    <row r="218" spans="1:15" hidden="1" x14ac:dyDescent="0.25">
      <c r="A218" s="258" t="s">
        <v>2280</v>
      </c>
      <c r="B218" s="258" t="s">
        <v>2429</v>
      </c>
      <c r="C218" s="258" t="s">
        <v>2505</v>
      </c>
      <c r="D218" s="258"/>
      <c r="E218" s="26">
        <f>SUM(E219:E221)</f>
        <v>1626</v>
      </c>
      <c r="F218" s="26">
        <v>1626</v>
      </c>
      <c r="G218" s="25"/>
      <c r="H218" s="430"/>
      <c r="I218" s="430"/>
      <c r="J218" s="32" t="s">
        <v>2506</v>
      </c>
      <c r="K218" s="391"/>
      <c r="L218" s="26">
        <f>SUM(L219:L221)</f>
        <v>2783</v>
      </c>
      <c r="M218" s="211">
        <v>1</v>
      </c>
      <c r="N218" s="211">
        <v>1</v>
      </c>
      <c r="O218" s="374"/>
    </row>
    <row r="219" spans="1:15" hidden="1" x14ac:dyDescent="0.25">
      <c r="A219" s="262" t="s">
        <v>2280</v>
      </c>
      <c r="B219" s="263" t="s">
        <v>2429</v>
      </c>
      <c r="C219" s="262" t="s">
        <v>2505</v>
      </c>
      <c r="D219" s="262" t="s">
        <v>2507</v>
      </c>
      <c r="E219" s="36">
        <v>767</v>
      </c>
      <c r="F219" s="36">
        <v>767</v>
      </c>
      <c r="G219" s="187"/>
      <c r="H219" s="72"/>
      <c r="I219" s="72" t="s">
        <v>2286</v>
      </c>
      <c r="J219" s="442" t="s">
        <v>2506</v>
      </c>
      <c r="K219" s="435" t="s">
        <v>2508</v>
      </c>
      <c r="L219" s="432">
        <v>1220</v>
      </c>
      <c r="M219" s="198"/>
      <c r="N219" s="198"/>
      <c r="O219" s="433"/>
    </row>
    <row r="220" spans="1:15" hidden="1" x14ac:dyDescent="0.25">
      <c r="A220" s="262" t="s">
        <v>2280</v>
      </c>
      <c r="B220" s="263" t="s">
        <v>2429</v>
      </c>
      <c r="C220" s="262" t="s">
        <v>2505</v>
      </c>
      <c r="D220" s="262" t="s">
        <v>2509</v>
      </c>
      <c r="E220" s="36">
        <v>125</v>
      </c>
      <c r="F220" s="36">
        <v>125</v>
      </c>
      <c r="G220" s="187"/>
      <c r="H220" s="72"/>
      <c r="I220" s="72"/>
      <c r="J220" s="442" t="s">
        <v>2506</v>
      </c>
      <c r="K220" s="72" t="s">
        <v>2509</v>
      </c>
      <c r="L220" s="432">
        <v>443</v>
      </c>
      <c r="M220" s="198"/>
      <c r="N220" s="198"/>
      <c r="O220" s="433"/>
    </row>
    <row r="221" spans="1:15" hidden="1" x14ac:dyDescent="0.25">
      <c r="A221" s="262" t="s">
        <v>2280</v>
      </c>
      <c r="B221" s="263" t="s">
        <v>2429</v>
      </c>
      <c r="C221" s="262" t="s">
        <v>2505</v>
      </c>
      <c r="D221" s="262" t="s">
        <v>2510</v>
      </c>
      <c r="E221" s="36">
        <v>734</v>
      </c>
      <c r="F221" s="36">
        <v>734</v>
      </c>
      <c r="G221" s="187"/>
      <c r="H221" s="72"/>
      <c r="I221" s="72"/>
      <c r="J221" s="442" t="s">
        <v>2506</v>
      </c>
      <c r="K221" s="72" t="s">
        <v>2510</v>
      </c>
      <c r="L221" s="432">
        <v>1120</v>
      </c>
      <c r="M221" s="198"/>
      <c r="N221" s="198"/>
      <c r="O221" s="433"/>
    </row>
    <row r="222" spans="1:15" hidden="1" x14ac:dyDescent="0.25">
      <c r="A222" s="258" t="s">
        <v>2280</v>
      </c>
      <c r="B222" s="258" t="s">
        <v>2429</v>
      </c>
      <c r="C222" s="258" t="s">
        <v>2511</v>
      </c>
      <c r="D222" s="258"/>
      <c r="E222" s="26">
        <f>SUM(E223:E225)</f>
        <v>822</v>
      </c>
      <c r="F222" s="26">
        <v>822</v>
      </c>
      <c r="G222" s="25"/>
      <c r="H222" s="430"/>
      <c r="I222" s="430"/>
      <c r="J222" s="32" t="s">
        <v>2511</v>
      </c>
      <c r="K222" s="391"/>
      <c r="L222" s="26">
        <f>SUM(L223:L225)</f>
        <v>1045</v>
      </c>
      <c r="M222" s="211">
        <v>1</v>
      </c>
      <c r="N222" s="211">
        <v>1</v>
      </c>
      <c r="O222" s="374"/>
    </row>
    <row r="223" spans="1:15" hidden="1" x14ac:dyDescent="0.25">
      <c r="A223" s="262" t="s">
        <v>2280</v>
      </c>
      <c r="B223" s="263" t="s">
        <v>2429</v>
      </c>
      <c r="C223" s="262" t="s">
        <v>2511</v>
      </c>
      <c r="D223" s="262" t="s">
        <v>2511</v>
      </c>
      <c r="E223" s="36">
        <v>333</v>
      </c>
      <c r="F223" s="36">
        <v>333</v>
      </c>
      <c r="G223" s="187"/>
      <c r="H223" s="72"/>
      <c r="I223" s="72" t="s">
        <v>1751</v>
      </c>
      <c r="J223" s="435" t="s">
        <v>2511</v>
      </c>
      <c r="K223" s="435" t="s">
        <v>2511</v>
      </c>
      <c r="L223" s="432">
        <v>425</v>
      </c>
      <c r="M223" s="198"/>
      <c r="N223" s="198"/>
      <c r="O223" s="433"/>
    </row>
    <row r="224" spans="1:15" hidden="1" x14ac:dyDescent="0.25">
      <c r="A224" s="262" t="s">
        <v>2280</v>
      </c>
      <c r="B224" s="263" t="s">
        <v>2429</v>
      </c>
      <c r="C224" s="262" t="s">
        <v>2511</v>
      </c>
      <c r="D224" s="262" t="s">
        <v>2512</v>
      </c>
      <c r="E224" s="36">
        <v>282</v>
      </c>
      <c r="F224" s="36">
        <v>282</v>
      </c>
      <c r="G224" s="187"/>
      <c r="H224" s="72"/>
      <c r="I224" s="72"/>
      <c r="J224" s="435" t="s">
        <v>2511</v>
      </c>
      <c r="K224" s="72" t="s">
        <v>2512</v>
      </c>
      <c r="L224" s="432">
        <v>370</v>
      </c>
      <c r="M224" s="198"/>
      <c r="N224" s="198"/>
      <c r="O224" s="433"/>
    </row>
    <row r="225" spans="1:15" hidden="1" x14ac:dyDescent="0.25">
      <c r="A225" s="262" t="s">
        <v>2280</v>
      </c>
      <c r="B225" s="263" t="s">
        <v>2429</v>
      </c>
      <c r="C225" s="262" t="s">
        <v>2511</v>
      </c>
      <c r="D225" s="262" t="s">
        <v>2513</v>
      </c>
      <c r="E225" s="36">
        <v>207</v>
      </c>
      <c r="F225" s="36">
        <v>207</v>
      </c>
      <c r="G225" s="187"/>
      <c r="H225" s="72"/>
      <c r="I225" s="72"/>
      <c r="J225" s="435" t="s">
        <v>2511</v>
      </c>
      <c r="K225" s="72" t="s">
        <v>2513</v>
      </c>
      <c r="L225" s="432">
        <v>250</v>
      </c>
      <c r="M225" s="198"/>
      <c r="N225" s="198"/>
      <c r="O225" s="433"/>
    </row>
    <row r="226" spans="1:15" hidden="1" x14ac:dyDescent="0.25">
      <c r="A226" s="258" t="s">
        <v>2280</v>
      </c>
      <c r="B226" s="258" t="s">
        <v>2429</v>
      </c>
      <c r="C226" s="258" t="s">
        <v>2514</v>
      </c>
      <c r="D226" s="258"/>
      <c r="E226" s="26">
        <f>SUM(E227:E228)</f>
        <v>1310</v>
      </c>
      <c r="F226" s="26">
        <v>1310</v>
      </c>
      <c r="G226" s="25"/>
      <c r="H226" s="430"/>
      <c r="I226" s="430"/>
      <c r="J226" s="32" t="s">
        <v>2514</v>
      </c>
      <c r="K226" s="391"/>
      <c r="L226" s="26">
        <f>SUM(L227:L228)</f>
        <v>2100</v>
      </c>
      <c r="M226" s="211">
        <v>1</v>
      </c>
      <c r="N226" s="211">
        <v>1</v>
      </c>
      <c r="O226" s="374"/>
    </row>
    <row r="227" spans="1:15" hidden="1" x14ac:dyDescent="0.25">
      <c r="A227" s="262" t="s">
        <v>2280</v>
      </c>
      <c r="B227" s="263" t="s">
        <v>2429</v>
      </c>
      <c r="C227" s="262" t="s">
        <v>2514</v>
      </c>
      <c r="D227" s="262" t="s">
        <v>2514</v>
      </c>
      <c r="E227" s="36">
        <v>1054</v>
      </c>
      <c r="F227" s="36">
        <v>1054</v>
      </c>
      <c r="G227" s="187"/>
      <c r="H227" s="72"/>
      <c r="I227" s="72"/>
      <c r="J227" s="435" t="s">
        <v>2514</v>
      </c>
      <c r="K227" s="435" t="s">
        <v>2514</v>
      </c>
      <c r="L227" s="432">
        <v>851</v>
      </c>
      <c r="M227" s="198"/>
      <c r="N227" s="198"/>
      <c r="O227" s="433"/>
    </row>
    <row r="228" spans="1:15" hidden="1" x14ac:dyDescent="0.25">
      <c r="A228" s="262" t="s">
        <v>2280</v>
      </c>
      <c r="B228" s="263" t="s">
        <v>2429</v>
      </c>
      <c r="C228" s="262" t="s">
        <v>2514</v>
      </c>
      <c r="D228" s="262" t="s">
        <v>2515</v>
      </c>
      <c r="E228" s="36">
        <v>256</v>
      </c>
      <c r="F228" s="36">
        <v>256</v>
      </c>
      <c r="G228" s="187"/>
      <c r="H228" s="72"/>
      <c r="I228" s="72"/>
      <c r="J228" s="435" t="s">
        <v>2514</v>
      </c>
      <c r="K228" s="72" t="s">
        <v>2515</v>
      </c>
      <c r="L228" s="432">
        <v>1249</v>
      </c>
      <c r="M228" s="198"/>
      <c r="N228" s="198"/>
      <c r="O228" s="433"/>
    </row>
    <row r="229" spans="1:15" hidden="1" x14ac:dyDescent="0.25">
      <c r="A229" s="258" t="s">
        <v>2280</v>
      </c>
      <c r="B229" s="258" t="s">
        <v>2429</v>
      </c>
      <c r="C229" s="258" t="s">
        <v>2516</v>
      </c>
      <c r="D229" s="258"/>
      <c r="E229" s="26">
        <f>E230</f>
        <v>778</v>
      </c>
      <c r="F229" s="26">
        <v>778</v>
      </c>
      <c r="G229" s="25"/>
      <c r="H229" s="430"/>
      <c r="I229" s="430"/>
      <c r="J229" s="32" t="s">
        <v>2517</v>
      </c>
      <c r="K229" s="391"/>
      <c r="L229" s="26">
        <f>L230</f>
        <v>1051</v>
      </c>
      <c r="M229" s="211">
        <v>1</v>
      </c>
      <c r="N229" s="211">
        <v>1</v>
      </c>
      <c r="O229" s="374"/>
    </row>
    <row r="230" spans="1:15" hidden="1" x14ac:dyDescent="0.25">
      <c r="A230" s="262" t="s">
        <v>2280</v>
      </c>
      <c r="B230" s="263" t="s">
        <v>2429</v>
      </c>
      <c r="C230" s="262" t="s">
        <v>2516</v>
      </c>
      <c r="D230" s="262" t="s">
        <v>2517</v>
      </c>
      <c r="E230" s="36">
        <v>778</v>
      </c>
      <c r="F230" s="36">
        <v>778</v>
      </c>
      <c r="G230" s="187"/>
      <c r="H230" s="72"/>
      <c r="I230" s="72" t="s">
        <v>1751</v>
      </c>
      <c r="J230" s="34" t="s">
        <v>2517</v>
      </c>
      <c r="K230" s="431" t="s">
        <v>2517</v>
      </c>
      <c r="L230" s="432">
        <v>1051</v>
      </c>
      <c r="M230" s="198"/>
      <c r="N230" s="198"/>
      <c r="O230" s="433"/>
    </row>
    <row r="231" spans="1:15" hidden="1" x14ac:dyDescent="0.25">
      <c r="A231" s="258" t="s">
        <v>2280</v>
      </c>
      <c r="B231" s="258" t="s">
        <v>2429</v>
      </c>
      <c r="C231" s="258" t="s">
        <v>1210</v>
      </c>
      <c r="D231" s="258"/>
      <c r="E231" s="26">
        <f>SUM(E232:E238)</f>
        <v>2686</v>
      </c>
      <c r="F231" s="26">
        <v>2686</v>
      </c>
      <c r="G231" s="25"/>
      <c r="H231" s="430"/>
      <c r="I231" s="430"/>
      <c r="J231" s="32" t="s">
        <v>1210</v>
      </c>
      <c r="K231" s="391"/>
      <c r="L231" s="26">
        <f>SUM(L232:L238)</f>
        <v>4301</v>
      </c>
      <c r="M231" s="211">
        <v>2</v>
      </c>
      <c r="N231" s="211">
        <v>2</v>
      </c>
      <c r="O231" s="374"/>
    </row>
    <row r="232" spans="1:15" hidden="1" x14ac:dyDescent="0.25">
      <c r="A232" s="262" t="s">
        <v>2280</v>
      </c>
      <c r="B232" s="263" t="s">
        <v>2429</v>
      </c>
      <c r="C232" s="262" t="s">
        <v>1210</v>
      </c>
      <c r="D232" s="262" t="s">
        <v>1210</v>
      </c>
      <c r="E232" s="36">
        <v>1335</v>
      </c>
      <c r="F232" s="36">
        <v>1335</v>
      </c>
      <c r="G232" s="187"/>
      <c r="H232" s="72"/>
      <c r="I232" s="72" t="s">
        <v>1751</v>
      </c>
      <c r="J232" s="34" t="s">
        <v>1210</v>
      </c>
      <c r="K232" s="431" t="s">
        <v>1210</v>
      </c>
      <c r="L232" s="432">
        <v>1389</v>
      </c>
      <c r="M232" s="198"/>
      <c r="N232" s="198"/>
      <c r="O232" s="433"/>
    </row>
    <row r="233" spans="1:15" hidden="1" x14ac:dyDescent="0.25">
      <c r="A233" s="262" t="s">
        <v>2280</v>
      </c>
      <c r="B233" s="263" t="s">
        <v>2429</v>
      </c>
      <c r="C233" s="262" t="s">
        <v>1210</v>
      </c>
      <c r="D233" s="262" t="s">
        <v>2518</v>
      </c>
      <c r="E233" s="36">
        <v>280</v>
      </c>
      <c r="F233" s="36">
        <v>280</v>
      </c>
      <c r="G233" s="187"/>
      <c r="H233" s="72"/>
      <c r="I233" s="72"/>
      <c r="J233" s="34" t="s">
        <v>1210</v>
      </c>
      <c r="K233" s="72" t="s">
        <v>2518</v>
      </c>
      <c r="L233" s="432">
        <v>343</v>
      </c>
      <c r="M233" s="198"/>
      <c r="N233" s="198"/>
      <c r="O233" s="433"/>
    </row>
    <row r="234" spans="1:15" hidden="1" x14ac:dyDescent="0.25">
      <c r="A234" s="262" t="s">
        <v>2280</v>
      </c>
      <c r="B234" s="263" t="s">
        <v>2429</v>
      </c>
      <c r="C234" s="262" t="s">
        <v>1210</v>
      </c>
      <c r="D234" s="262" t="s">
        <v>2519</v>
      </c>
      <c r="E234" s="36">
        <v>89</v>
      </c>
      <c r="F234" s="36">
        <v>89</v>
      </c>
      <c r="G234" s="187"/>
      <c r="H234" s="72"/>
      <c r="I234" s="72"/>
      <c r="J234" s="34" t="s">
        <v>1210</v>
      </c>
      <c r="K234" s="72" t="s">
        <v>2519</v>
      </c>
      <c r="L234" s="432">
        <v>364</v>
      </c>
      <c r="M234" s="198"/>
      <c r="N234" s="198"/>
      <c r="O234" s="433"/>
    </row>
    <row r="235" spans="1:15" hidden="1" x14ac:dyDescent="0.25">
      <c r="A235" s="262" t="s">
        <v>2280</v>
      </c>
      <c r="B235" s="263" t="s">
        <v>2429</v>
      </c>
      <c r="C235" s="262" t="s">
        <v>1210</v>
      </c>
      <c r="D235" s="262" t="s">
        <v>2520</v>
      </c>
      <c r="E235" s="36">
        <v>167</v>
      </c>
      <c r="F235" s="36">
        <v>167</v>
      </c>
      <c r="G235" s="187"/>
      <c r="H235" s="72"/>
      <c r="I235" s="72"/>
      <c r="J235" s="34" t="s">
        <v>1210</v>
      </c>
      <c r="K235" s="72" t="s">
        <v>2520</v>
      </c>
      <c r="L235" s="432">
        <v>445</v>
      </c>
      <c r="M235" s="198"/>
      <c r="N235" s="198"/>
      <c r="O235" s="433"/>
    </row>
    <row r="236" spans="1:15" hidden="1" x14ac:dyDescent="0.25">
      <c r="A236" s="262" t="s">
        <v>2280</v>
      </c>
      <c r="B236" s="263" t="s">
        <v>2429</v>
      </c>
      <c r="C236" s="262" t="s">
        <v>1210</v>
      </c>
      <c r="D236" s="262" t="s">
        <v>2521</v>
      </c>
      <c r="E236" s="36">
        <v>158</v>
      </c>
      <c r="F236" s="36">
        <v>158</v>
      </c>
      <c r="G236" s="187"/>
      <c r="H236" s="72"/>
      <c r="I236" s="72"/>
      <c r="J236" s="34" t="s">
        <v>1210</v>
      </c>
      <c r="K236" s="72" t="s">
        <v>2521</v>
      </c>
      <c r="L236" s="432">
        <v>540</v>
      </c>
      <c r="M236" s="198"/>
      <c r="N236" s="198"/>
      <c r="O236" s="433"/>
    </row>
    <row r="237" spans="1:15" hidden="1" x14ac:dyDescent="0.25">
      <c r="A237" s="262" t="s">
        <v>2280</v>
      </c>
      <c r="B237" s="263" t="s">
        <v>2429</v>
      </c>
      <c r="C237" s="262" t="s">
        <v>1210</v>
      </c>
      <c r="D237" s="262" t="s">
        <v>2468</v>
      </c>
      <c r="E237" s="36">
        <v>249</v>
      </c>
      <c r="F237" s="36">
        <v>249</v>
      </c>
      <c r="G237" s="187"/>
      <c r="H237" s="72"/>
      <c r="I237" s="72"/>
      <c r="J237" s="34" t="s">
        <v>1210</v>
      </c>
      <c r="K237" s="72" t="s">
        <v>2468</v>
      </c>
      <c r="L237" s="432">
        <v>460</v>
      </c>
      <c r="M237" s="198"/>
      <c r="N237" s="198"/>
      <c r="O237" s="433"/>
    </row>
    <row r="238" spans="1:15" hidden="1" x14ac:dyDescent="0.25">
      <c r="A238" s="262" t="s">
        <v>2280</v>
      </c>
      <c r="B238" s="263" t="s">
        <v>2429</v>
      </c>
      <c r="C238" s="262" t="s">
        <v>1210</v>
      </c>
      <c r="D238" s="262" t="s">
        <v>2522</v>
      </c>
      <c r="E238" s="36">
        <v>408</v>
      </c>
      <c r="F238" s="36">
        <v>408</v>
      </c>
      <c r="G238" s="187"/>
      <c r="H238" s="72"/>
      <c r="I238" s="72"/>
      <c r="J238" s="34" t="s">
        <v>1210</v>
      </c>
      <c r="K238" s="72" t="s">
        <v>2523</v>
      </c>
      <c r="L238" s="432">
        <v>760</v>
      </c>
      <c r="M238" s="198"/>
      <c r="N238" s="198"/>
      <c r="O238" s="433"/>
    </row>
    <row r="239" spans="1:15" hidden="1" x14ac:dyDescent="0.25">
      <c r="A239" s="258" t="s">
        <v>2280</v>
      </c>
      <c r="B239" s="258" t="s">
        <v>2429</v>
      </c>
      <c r="C239" s="258" t="s">
        <v>2524</v>
      </c>
      <c r="D239" s="258"/>
      <c r="E239" s="26">
        <f>SUM(E240:E241)</f>
        <v>1051</v>
      </c>
      <c r="F239" s="26">
        <v>1051</v>
      </c>
      <c r="G239" s="25"/>
      <c r="H239" s="430"/>
      <c r="I239" s="430"/>
      <c r="J239" s="32" t="s">
        <v>2524</v>
      </c>
      <c r="K239" s="391"/>
      <c r="L239" s="26">
        <f>SUM(L240:L241)</f>
        <v>1557</v>
      </c>
      <c r="M239" s="211">
        <v>1</v>
      </c>
      <c r="N239" s="211">
        <v>1</v>
      </c>
      <c r="O239" s="374"/>
    </row>
    <row r="240" spans="1:15" hidden="1" x14ac:dyDescent="0.25">
      <c r="A240" s="262" t="s">
        <v>2280</v>
      </c>
      <c r="B240" s="263" t="s">
        <v>2429</v>
      </c>
      <c r="C240" s="262" t="s">
        <v>2524</v>
      </c>
      <c r="D240" s="262" t="s">
        <v>2524</v>
      </c>
      <c r="E240" s="36">
        <v>512</v>
      </c>
      <c r="F240" s="36">
        <v>512</v>
      </c>
      <c r="G240" s="187"/>
      <c r="H240" s="72"/>
      <c r="I240" s="72" t="s">
        <v>2286</v>
      </c>
      <c r="J240" s="34" t="s">
        <v>2524</v>
      </c>
      <c r="K240" s="431" t="s">
        <v>2524</v>
      </c>
      <c r="L240" s="432">
        <v>774</v>
      </c>
      <c r="M240" s="198"/>
      <c r="N240" s="198"/>
      <c r="O240" s="433"/>
    </row>
    <row r="241" spans="1:16" hidden="1" x14ac:dyDescent="0.25">
      <c r="A241" s="262" t="s">
        <v>2280</v>
      </c>
      <c r="B241" s="263" t="s">
        <v>2429</v>
      </c>
      <c r="C241" s="262" t="s">
        <v>2524</v>
      </c>
      <c r="D241" s="262" t="s">
        <v>944</v>
      </c>
      <c r="E241" s="36">
        <v>539</v>
      </c>
      <c r="F241" s="36">
        <v>539</v>
      </c>
      <c r="G241" s="187"/>
      <c r="H241" s="72"/>
      <c r="I241" s="72"/>
      <c r="J241" s="34" t="s">
        <v>2524</v>
      </c>
      <c r="K241" s="72" t="s">
        <v>944</v>
      </c>
      <c r="L241" s="432">
        <v>783</v>
      </c>
      <c r="M241" s="198"/>
      <c r="N241" s="198"/>
      <c r="O241" s="433"/>
    </row>
    <row r="242" spans="1:16" hidden="1" x14ac:dyDescent="0.25">
      <c r="A242" s="258" t="s">
        <v>2280</v>
      </c>
      <c r="B242" s="258" t="s">
        <v>2429</v>
      </c>
      <c r="C242" s="258" t="s">
        <v>2525</v>
      </c>
      <c r="D242" s="258"/>
      <c r="E242" s="26">
        <f>SUM(E243:E245)</f>
        <v>1256</v>
      </c>
      <c r="F242" s="26">
        <v>1256</v>
      </c>
      <c r="G242" s="25"/>
      <c r="H242" s="430"/>
      <c r="I242" s="430"/>
      <c r="J242" s="32" t="s">
        <v>2525</v>
      </c>
      <c r="K242" s="391"/>
      <c r="L242" s="26">
        <f>SUM(L243:L245)</f>
        <v>1790</v>
      </c>
      <c r="M242" s="211">
        <v>1</v>
      </c>
      <c r="N242" s="211">
        <v>1</v>
      </c>
      <c r="O242" s="374"/>
    </row>
    <row r="243" spans="1:16" hidden="1" x14ac:dyDescent="0.25">
      <c r="A243" s="262" t="s">
        <v>2280</v>
      </c>
      <c r="B243" s="263" t="s">
        <v>2429</v>
      </c>
      <c r="C243" s="262" t="s">
        <v>2525</v>
      </c>
      <c r="D243" s="262" t="s">
        <v>2526</v>
      </c>
      <c r="E243" s="36">
        <v>511</v>
      </c>
      <c r="F243" s="36">
        <v>511</v>
      </c>
      <c r="G243" s="187"/>
      <c r="H243" s="72"/>
      <c r="I243" s="72" t="s">
        <v>1976</v>
      </c>
      <c r="J243" s="434" t="s">
        <v>2525</v>
      </c>
      <c r="K243" s="72" t="s">
        <v>2527</v>
      </c>
      <c r="L243" s="432">
        <v>669</v>
      </c>
      <c r="M243" s="198"/>
      <c r="N243" s="198"/>
      <c r="O243" s="433"/>
    </row>
    <row r="244" spans="1:16" hidden="1" x14ac:dyDescent="0.25">
      <c r="A244" s="262" t="s">
        <v>2280</v>
      </c>
      <c r="B244" s="263" t="s">
        <v>2429</v>
      </c>
      <c r="C244" s="262" t="s">
        <v>2525</v>
      </c>
      <c r="D244" s="262" t="s">
        <v>2528</v>
      </c>
      <c r="E244" s="36">
        <v>381</v>
      </c>
      <c r="F244" s="36">
        <v>381</v>
      </c>
      <c r="G244" s="187"/>
      <c r="H244" s="72"/>
      <c r="I244" s="72"/>
      <c r="J244" s="434" t="s">
        <v>2525</v>
      </c>
      <c r="K244" s="72" t="s">
        <v>2529</v>
      </c>
      <c r="L244" s="432">
        <v>449</v>
      </c>
      <c r="M244" s="198"/>
      <c r="N244" s="198"/>
      <c r="O244" s="433"/>
    </row>
    <row r="245" spans="1:16" hidden="1" x14ac:dyDescent="0.25">
      <c r="A245" s="262" t="s">
        <v>2280</v>
      </c>
      <c r="B245" s="263" t="s">
        <v>2429</v>
      </c>
      <c r="C245" s="262" t="s">
        <v>2525</v>
      </c>
      <c r="D245" s="262" t="s">
        <v>2530</v>
      </c>
      <c r="E245" s="36">
        <v>364</v>
      </c>
      <c r="F245" s="36">
        <v>364</v>
      </c>
      <c r="G245" s="187"/>
      <c r="H245" s="72"/>
      <c r="I245" s="72"/>
      <c r="J245" s="434" t="s">
        <v>2525</v>
      </c>
      <c r="K245" s="72" t="s">
        <v>2530</v>
      </c>
      <c r="L245" s="432">
        <v>672</v>
      </c>
      <c r="M245" s="198"/>
      <c r="N245" s="198"/>
      <c r="O245" s="433"/>
    </row>
    <row r="246" spans="1:16" hidden="1" x14ac:dyDescent="0.25">
      <c r="A246" s="255" t="s">
        <v>2280</v>
      </c>
      <c r="B246" s="255" t="s">
        <v>2531</v>
      </c>
      <c r="C246" s="256"/>
      <c r="D246" s="255"/>
      <c r="E246" s="20">
        <f>E247+E248+E262+E277+E282+E291+E303+E315+E324+E336+E348+E354+E367+E374+E380+E391</f>
        <v>9316</v>
      </c>
      <c r="F246" s="20">
        <v>9316</v>
      </c>
      <c r="G246" s="19" t="s">
        <v>6</v>
      </c>
      <c r="H246" s="204"/>
      <c r="I246" s="204"/>
      <c r="J246" s="19"/>
      <c r="K246" s="19"/>
      <c r="L246" s="213"/>
      <c r="M246" s="213">
        <f>SUM(M247:M420)</f>
        <v>14</v>
      </c>
      <c r="N246" s="213">
        <f>SUM(N247:N420)</f>
        <v>30</v>
      </c>
      <c r="O246" s="429"/>
    </row>
    <row r="247" spans="1:16" hidden="1" x14ac:dyDescent="0.25">
      <c r="A247" s="258" t="s">
        <v>2280</v>
      </c>
      <c r="B247" s="258" t="s">
        <v>2531</v>
      </c>
      <c r="C247" s="258" t="s">
        <v>2532</v>
      </c>
      <c r="D247" s="258"/>
      <c r="E247" s="26">
        <v>1973</v>
      </c>
      <c r="F247" s="26">
        <v>1973</v>
      </c>
      <c r="G247" s="25" t="s">
        <v>6</v>
      </c>
      <c r="H247" s="430"/>
      <c r="I247" s="430"/>
      <c r="J247" s="25"/>
      <c r="K247" s="25"/>
      <c r="L247" s="232"/>
      <c r="M247" s="232"/>
      <c r="N247" s="232"/>
      <c r="O247" s="56"/>
    </row>
    <row r="248" spans="1:16" hidden="1" x14ac:dyDescent="0.25">
      <c r="A248" s="258" t="s">
        <v>2280</v>
      </c>
      <c r="B248" s="258" t="s">
        <v>2531</v>
      </c>
      <c r="C248" s="258" t="s">
        <v>2533</v>
      </c>
      <c r="D248" s="258"/>
      <c r="E248" s="26">
        <f>SUM(E249:E261)</f>
        <v>761</v>
      </c>
      <c r="F248" s="26">
        <v>761</v>
      </c>
      <c r="G248" s="25" t="s">
        <v>6</v>
      </c>
      <c r="H248" s="430"/>
      <c r="I248" s="430"/>
      <c r="J248" s="32" t="s">
        <v>2533</v>
      </c>
      <c r="K248" s="32"/>
      <c r="L248" s="26">
        <f>SUM(L249:L261)</f>
        <v>974</v>
      </c>
      <c r="M248" s="211">
        <v>1</v>
      </c>
      <c r="N248" s="211">
        <v>3</v>
      </c>
      <c r="O248" s="210" t="s">
        <v>433</v>
      </c>
      <c r="P248" s="438"/>
    </row>
    <row r="249" spans="1:16" hidden="1" x14ac:dyDescent="0.25">
      <c r="A249" s="262" t="s">
        <v>2280</v>
      </c>
      <c r="B249" s="263" t="s">
        <v>2531</v>
      </c>
      <c r="C249" s="262" t="s">
        <v>2533</v>
      </c>
      <c r="D249" s="262" t="s">
        <v>2534</v>
      </c>
      <c r="E249" s="36">
        <v>55</v>
      </c>
      <c r="F249" s="36">
        <v>55</v>
      </c>
      <c r="G249" s="187" t="s">
        <v>6</v>
      </c>
      <c r="H249" s="72"/>
      <c r="I249" s="72" t="s">
        <v>1751</v>
      </c>
      <c r="J249" s="39" t="s">
        <v>2533</v>
      </c>
      <c r="K249" s="34" t="s">
        <v>2534</v>
      </c>
      <c r="L249" s="432">
        <v>87</v>
      </c>
      <c r="M249" s="198"/>
      <c r="N249" s="43"/>
      <c r="O249" s="436"/>
    </row>
    <row r="250" spans="1:16" hidden="1" x14ac:dyDescent="0.25">
      <c r="A250" s="262" t="s">
        <v>2280</v>
      </c>
      <c r="B250" s="263" t="s">
        <v>2531</v>
      </c>
      <c r="C250" s="262" t="s">
        <v>2533</v>
      </c>
      <c r="D250" s="262" t="s">
        <v>2535</v>
      </c>
      <c r="E250" s="36">
        <v>80</v>
      </c>
      <c r="F250" s="36">
        <v>80</v>
      </c>
      <c r="G250" s="187" t="s">
        <v>6</v>
      </c>
      <c r="H250" s="72"/>
      <c r="I250" s="72"/>
      <c r="J250" s="39" t="s">
        <v>2533</v>
      </c>
      <c r="K250" s="34" t="s">
        <v>2535</v>
      </c>
      <c r="L250" s="432">
        <v>87</v>
      </c>
      <c r="M250" s="198"/>
      <c r="N250" s="43"/>
      <c r="O250" s="433"/>
    </row>
    <row r="251" spans="1:16" hidden="1" x14ac:dyDescent="0.25">
      <c r="A251" s="262" t="s">
        <v>2280</v>
      </c>
      <c r="B251" s="263" t="s">
        <v>2531</v>
      </c>
      <c r="C251" s="262" t="s">
        <v>2533</v>
      </c>
      <c r="D251" s="262" t="s">
        <v>2536</v>
      </c>
      <c r="E251" s="36">
        <v>38</v>
      </c>
      <c r="F251" s="36">
        <v>38</v>
      </c>
      <c r="G251" s="187" t="s">
        <v>6</v>
      </c>
      <c r="H251" s="72"/>
      <c r="I251" s="72"/>
      <c r="J251" s="39" t="s">
        <v>2533</v>
      </c>
      <c r="K251" s="34" t="s">
        <v>2536</v>
      </c>
      <c r="L251" s="432">
        <v>32</v>
      </c>
      <c r="M251" s="198"/>
      <c r="N251" s="43"/>
      <c r="O251" s="433"/>
    </row>
    <row r="252" spans="1:16" hidden="1" x14ac:dyDescent="0.25">
      <c r="A252" s="262" t="s">
        <v>2280</v>
      </c>
      <c r="B252" s="263" t="s">
        <v>2531</v>
      </c>
      <c r="C252" s="262" t="s">
        <v>2533</v>
      </c>
      <c r="D252" s="262" t="s">
        <v>2537</v>
      </c>
      <c r="E252" s="36">
        <v>52</v>
      </c>
      <c r="F252" s="36">
        <v>52</v>
      </c>
      <c r="G252" s="187" t="s">
        <v>6</v>
      </c>
      <c r="H252" s="72"/>
      <c r="I252" s="72"/>
      <c r="J252" s="39" t="s">
        <v>2533</v>
      </c>
      <c r="K252" s="34" t="s">
        <v>2537</v>
      </c>
      <c r="L252" s="432">
        <v>81</v>
      </c>
      <c r="M252" s="52"/>
      <c r="N252" s="43"/>
      <c r="O252" s="433"/>
    </row>
    <row r="253" spans="1:16" hidden="1" x14ac:dyDescent="0.25">
      <c r="A253" s="262" t="s">
        <v>2280</v>
      </c>
      <c r="B253" s="263" t="s">
        <v>2531</v>
      </c>
      <c r="C253" s="262" t="s">
        <v>2533</v>
      </c>
      <c r="D253" s="262" t="s">
        <v>2538</v>
      </c>
      <c r="E253" s="36">
        <v>19</v>
      </c>
      <c r="F253" s="36">
        <v>19</v>
      </c>
      <c r="G253" s="187" t="s">
        <v>6</v>
      </c>
      <c r="H253" s="72"/>
      <c r="I253" s="72"/>
      <c r="J253" s="39" t="s">
        <v>2533</v>
      </c>
      <c r="K253" s="34" t="s">
        <v>2538</v>
      </c>
      <c r="L253" s="432">
        <v>23</v>
      </c>
      <c r="M253" s="198"/>
      <c r="N253" s="43"/>
      <c r="O253" s="433" t="s">
        <v>1229</v>
      </c>
    </row>
    <row r="254" spans="1:16" hidden="1" x14ac:dyDescent="0.25">
      <c r="A254" s="262" t="s">
        <v>2280</v>
      </c>
      <c r="B254" s="263" t="s">
        <v>2531</v>
      </c>
      <c r="C254" s="262" t="s">
        <v>2533</v>
      </c>
      <c r="D254" s="262" t="s">
        <v>2539</v>
      </c>
      <c r="E254" s="36">
        <v>159</v>
      </c>
      <c r="F254" s="36">
        <v>159</v>
      </c>
      <c r="G254" s="187" t="s">
        <v>6</v>
      </c>
      <c r="H254" s="72"/>
      <c r="I254" s="72"/>
      <c r="J254" s="39" t="s">
        <v>2533</v>
      </c>
      <c r="K254" s="34" t="s">
        <v>2539</v>
      </c>
      <c r="L254" s="432">
        <v>211</v>
      </c>
      <c r="M254" s="198"/>
      <c r="N254" s="43"/>
      <c r="O254" s="433"/>
    </row>
    <row r="255" spans="1:16" hidden="1" x14ac:dyDescent="0.25">
      <c r="A255" s="262" t="s">
        <v>2280</v>
      </c>
      <c r="B255" s="263" t="s">
        <v>2531</v>
      </c>
      <c r="C255" s="262" t="s">
        <v>2533</v>
      </c>
      <c r="D255" s="262" t="s">
        <v>2540</v>
      </c>
      <c r="E255" s="36">
        <v>19</v>
      </c>
      <c r="F255" s="36">
        <v>19</v>
      </c>
      <c r="G255" s="187" t="s">
        <v>6</v>
      </c>
      <c r="H255" s="72"/>
      <c r="I255" s="72"/>
      <c r="J255" s="39" t="s">
        <v>2533</v>
      </c>
      <c r="K255" s="34" t="s">
        <v>2540</v>
      </c>
      <c r="L255" s="432">
        <v>23</v>
      </c>
      <c r="M255" s="198"/>
      <c r="N255" s="43"/>
      <c r="O255" s="433"/>
    </row>
    <row r="256" spans="1:16" hidden="1" x14ac:dyDescent="0.25">
      <c r="A256" s="262" t="s">
        <v>2280</v>
      </c>
      <c r="B256" s="263" t="s">
        <v>2531</v>
      </c>
      <c r="C256" s="262" t="s">
        <v>2533</v>
      </c>
      <c r="D256" s="262" t="s">
        <v>2541</v>
      </c>
      <c r="E256" s="36">
        <v>28</v>
      </c>
      <c r="F256" s="36">
        <v>28</v>
      </c>
      <c r="G256" s="187" t="s">
        <v>6</v>
      </c>
      <c r="H256" s="72"/>
      <c r="I256" s="72"/>
      <c r="J256" s="39" t="s">
        <v>2533</v>
      </c>
      <c r="K256" s="34" t="s">
        <v>2541</v>
      </c>
      <c r="L256" s="432">
        <v>33</v>
      </c>
      <c r="M256" s="198"/>
      <c r="N256" s="43"/>
      <c r="O256" s="433"/>
    </row>
    <row r="257" spans="1:15" hidden="1" x14ac:dyDescent="0.25">
      <c r="A257" s="262" t="s">
        <v>2280</v>
      </c>
      <c r="B257" s="263" t="s">
        <v>2531</v>
      </c>
      <c r="C257" s="262" t="s">
        <v>2533</v>
      </c>
      <c r="D257" s="262" t="s">
        <v>2542</v>
      </c>
      <c r="E257" s="36">
        <v>150</v>
      </c>
      <c r="F257" s="36">
        <v>150</v>
      </c>
      <c r="G257" s="187" t="s">
        <v>6</v>
      </c>
      <c r="H257" s="72"/>
      <c r="I257" s="72"/>
      <c r="J257" s="39" t="s">
        <v>2533</v>
      </c>
      <c r="K257" s="34" t="s">
        <v>2542</v>
      </c>
      <c r="L257" s="432">
        <v>179</v>
      </c>
      <c r="M257" s="198"/>
      <c r="N257" s="43"/>
      <c r="O257" s="433"/>
    </row>
    <row r="258" spans="1:15" hidden="1" x14ac:dyDescent="0.25">
      <c r="A258" s="262" t="s">
        <v>2280</v>
      </c>
      <c r="B258" s="263" t="s">
        <v>2531</v>
      </c>
      <c r="C258" s="262" t="s">
        <v>2533</v>
      </c>
      <c r="D258" s="262" t="s">
        <v>2543</v>
      </c>
      <c r="E258" s="36">
        <v>53</v>
      </c>
      <c r="F258" s="36">
        <v>53</v>
      </c>
      <c r="G258" s="187" t="s">
        <v>6</v>
      </c>
      <c r="H258" s="72"/>
      <c r="I258" s="72"/>
      <c r="J258" s="39" t="s">
        <v>2533</v>
      </c>
      <c r="K258" s="34" t="s">
        <v>2543</v>
      </c>
      <c r="L258" s="432">
        <v>66</v>
      </c>
      <c r="M258" s="198"/>
      <c r="N258" s="43"/>
      <c r="O258" s="433"/>
    </row>
    <row r="259" spans="1:15" hidden="1" x14ac:dyDescent="0.25">
      <c r="A259" s="262" t="s">
        <v>2280</v>
      </c>
      <c r="B259" s="263" t="s">
        <v>2531</v>
      </c>
      <c r="C259" s="262" t="s">
        <v>2533</v>
      </c>
      <c r="D259" s="262" t="s">
        <v>2544</v>
      </c>
      <c r="E259" s="36">
        <v>37</v>
      </c>
      <c r="F259" s="36">
        <v>37</v>
      </c>
      <c r="G259" s="187" t="s">
        <v>6</v>
      </c>
      <c r="H259" s="72"/>
      <c r="I259" s="72"/>
      <c r="J259" s="39" t="s">
        <v>2533</v>
      </c>
      <c r="K259" s="34" t="s">
        <v>2544</v>
      </c>
      <c r="L259" s="432">
        <v>55</v>
      </c>
      <c r="M259" s="198"/>
      <c r="N259" s="43"/>
      <c r="O259" s="433"/>
    </row>
    <row r="260" spans="1:15" hidden="1" x14ac:dyDescent="0.25">
      <c r="A260" s="262" t="s">
        <v>2280</v>
      </c>
      <c r="B260" s="263" t="s">
        <v>2531</v>
      </c>
      <c r="C260" s="262" t="s">
        <v>2533</v>
      </c>
      <c r="D260" s="262" t="s">
        <v>2545</v>
      </c>
      <c r="E260" s="36">
        <v>20</v>
      </c>
      <c r="F260" s="36">
        <v>20</v>
      </c>
      <c r="G260" s="187" t="s">
        <v>6</v>
      </c>
      <c r="H260" s="72"/>
      <c r="I260" s="72"/>
      <c r="J260" s="39" t="s">
        <v>2533</v>
      </c>
      <c r="K260" s="34" t="s">
        <v>2545</v>
      </c>
      <c r="L260" s="432">
        <v>28</v>
      </c>
      <c r="M260" s="198"/>
      <c r="N260" s="43"/>
      <c r="O260" s="433"/>
    </row>
    <row r="261" spans="1:15" hidden="1" x14ac:dyDescent="0.25">
      <c r="A261" s="262" t="s">
        <v>2280</v>
      </c>
      <c r="B261" s="263" t="s">
        <v>2531</v>
      </c>
      <c r="C261" s="262" t="s">
        <v>2533</v>
      </c>
      <c r="D261" s="262" t="s">
        <v>2546</v>
      </c>
      <c r="E261" s="36">
        <v>51</v>
      </c>
      <c r="F261" s="36">
        <v>51</v>
      </c>
      <c r="G261" s="187" t="s">
        <v>6</v>
      </c>
      <c r="H261" s="72"/>
      <c r="I261" s="72"/>
      <c r="J261" s="39" t="s">
        <v>2533</v>
      </c>
      <c r="K261" s="34" t="s">
        <v>2546</v>
      </c>
      <c r="L261" s="432">
        <v>69</v>
      </c>
      <c r="M261" s="198"/>
      <c r="N261" s="43"/>
      <c r="O261" s="433"/>
    </row>
    <row r="262" spans="1:15" hidden="1" x14ac:dyDescent="0.25">
      <c r="A262" s="258" t="s">
        <v>2280</v>
      </c>
      <c r="B262" s="258" t="s">
        <v>2531</v>
      </c>
      <c r="C262" s="258" t="s">
        <v>2547</v>
      </c>
      <c r="D262" s="258"/>
      <c r="E262" s="26">
        <v>480</v>
      </c>
      <c r="F262" s="26">
        <v>480</v>
      </c>
      <c r="G262" s="25" t="s">
        <v>6</v>
      </c>
      <c r="H262" s="430"/>
      <c r="I262" s="430"/>
      <c r="J262" s="32" t="s">
        <v>2547</v>
      </c>
      <c r="K262" s="391"/>
      <c r="L262" s="26">
        <f>SUM(L263:L276)</f>
        <v>674</v>
      </c>
      <c r="M262" s="211">
        <v>1</v>
      </c>
      <c r="N262" s="211">
        <v>2</v>
      </c>
      <c r="O262" s="210" t="s">
        <v>706</v>
      </c>
    </row>
    <row r="263" spans="1:15" hidden="1" x14ac:dyDescent="0.25">
      <c r="A263" s="262" t="s">
        <v>2280</v>
      </c>
      <c r="B263" s="263" t="s">
        <v>2531</v>
      </c>
      <c r="C263" s="262" t="s">
        <v>2547</v>
      </c>
      <c r="D263" s="262" t="s">
        <v>2548</v>
      </c>
      <c r="E263" s="36">
        <v>99</v>
      </c>
      <c r="F263" s="36">
        <v>99</v>
      </c>
      <c r="G263" s="187" t="s">
        <v>6</v>
      </c>
      <c r="H263" s="72"/>
      <c r="I263" s="72" t="s">
        <v>2357</v>
      </c>
      <c r="J263" s="187" t="s">
        <v>2547</v>
      </c>
      <c r="K263" s="34" t="s">
        <v>2548</v>
      </c>
      <c r="L263" s="432">
        <v>135</v>
      </c>
      <c r="M263" s="198"/>
      <c r="N263" s="198"/>
      <c r="O263" s="433"/>
    </row>
    <row r="264" spans="1:15" hidden="1" x14ac:dyDescent="0.25">
      <c r="A264" s="262" t="s">
        <v>2280</v>
      </c>
      <c r="B264" s="263" t="s">
        <v>2531</v>
      </c>
      <c r="C264" s="262" t="s">
        <v>2547</v>
      </c>
      <c r="D264" s="262" t="s">
        <v>2549</v>
      </c>
      <c r="E264" s="36">
        <v>54</v>
      </c>
      <c r="F264" s="36">
        <v>54</v>
      </c>
      <c r="G264" s="187" t="s">
        <v>6</v>
      </c>
      <c r="H264" s="72"/>
      <c r="I264" s="72"/>
      <c r="J264" s="187" t="s">
        <v>2547</v>
      </c>
      <c r="K264" s="34" t="s">
        <v>2549</v>
      </c>
      <c r="L264" s="432">
        <v>80</v>
      </c>
      <c r="M264" s="198"/>
      <c r="N264" s="198"/>
      <c r="O264" s="433"/>
    </row>
    <row r="265" spans="1:15" hidden="1" x14ac:dyDescent="0.25">
      <c r="A265" s="262" t="s">
        <v>2280</v>
      </c>
      <c r="B265" s="263" t="s">
        <v>2531</v>
      </c>
      <c r="C265" s="262" t="s">
        <v>2547</v>
      </c>
      <c r="D265" s="262" t="s">
        <v>2550</v>
      </c>
      <c r="E265" s="36" t="s">
        <v>137</v>
      </c>
      <c r="F265" s="36" t="s">
        <v>137</v>
      </c>
      <c r="G265" s="187" t="s">
        <v>6</v>
      </c>
      <c r="H265" s="72"/>
      <c r="I265" s="72"/>
      <c r="J265" s="187" t="s">
        <v>2547</v>
      </c>
      <c r="K265" s="35" t="s">
        <v>2550</v>
      </c>
      <c r="L265" s="432">
        <v>7</v>
      </c>
      <c r="M265" s="44"/>
      <c r="N265" s="198"/>
      <c r="O265" s="433"/>
    </row>
    <row r="266" spans="1:15" hidden="1" x14ac:dyDescent="0.25">
      <c r="A266" s="262" t="s">
        <v>2280</v>
      </c>
      <c r="B266" s="263" t="s">
        <v>2531</v>
      </c>
      <c r="C266" s="262" t="s">
        <v>2547</v>
      </c>
      <c r="D266" s="262" t="s">
        <v>2551</v>
      </c>
      <c r="E266" s="36">
        <v>48</v>
      </c>
      <c r="F266" s="36">
        <v>48</v>
      </c>
      <c r="G266" s="187" t="s">
        <v>6</v>
      </c>
      <c r="H266" s="72"/>
      <c r="I266" s="72"/>
      <c r="J266" s="187" t="s">
        <v>2547</v>
      </c>
      <c r="K266" s="35" t="s">
        <v>2552</v>
      </c>
      <c r="L266" s="432">
        <v>95</v>
      </c>
      <c r="M266" s="44"/>
      <c r="N266" s="198"/>
      <c r="O266" s="433"/>
    </row>
    <row r="267" spans="1:15" hidden="1" x14ac:dyDescent="0.25">
      <c r="A267" s="262" t="s">
        <v>2280</v>
      </c>
      <c r="B267" s="263" t="s">
        <v>2531</v>
      </c>
      <c r="C267" s="262" t="s">
        <v>2547</v>
      </c>
      <c r="D267" s="262" t="s">
        <v>2553</v>
      </c>
      <c r="E267" s="36">
        <v>26</v>
      </c>
      <c r="F267" s="36">
        <v>26</v>
      </c>
      <c r="G267" s="187" t="s">
        <v>6</v>
      </c>
      <c r="H267" s="72"/>
      <c r="I267" s="72"/>
      <c r="J267" s="187" t="s">
        <v>2547</v>
      </c>
      <c r="K267" s="35" t="s">
        <v>2553</v>
      </c>
      <c r="L267" s="432">
        <v>49</v>
      </c>
      <c r="M267" s="52"/>
      <c r="N267" s="36"/>
      <c r="O267" s="433"/>
    </row>
    <row r="268" spans="1:15" hidden="1" x14ac:dyDescent="0.25">
      <c r="A268" s="262" t="s">
        <v>2280</v>
      </c>
      <c r="B268" s="263" t="s">
        <v>2531</v>
      </c>
      <c r="C268" s="262" t="s">
        <v>2547</v>
      </c>
      <c r="D268" s="262" t="s">
        <v>2554</v>
      </c>
      <c r="E268" s="36">
        <v>37</v>
      </c>
      <c r="F268" s="36">
        <v>37</v>
      </c>
      <c r="G268" s="187" t="s">
        <v>6</v>
      </c>
      <c r="H268" s="72"/>
      <c r="I268" s="72"/>
      <c r="J268" s="187" t="s">
        <v>2547</v>
      </c>
      <c r="K268" s="35" t="s">
        <v>2554</v>
      </c>
      <c r="L268" s="432">
        <v>45</v>
      </c>
      <c r="M268" s="44"/>
      <c r="N268" s="198"/>
      <c r="O268" s="433"/>
    </row>
    <row r="269" spans="1:15" hidden="1" x14ac:dyDescent="0.25">
      <c r="A269" s="262" t="s">
        <v>2280</v>
      </c>
      <c r="B269" s="263" t="s">
        <v>2531</v>
      </c>
      <c r="C269" s="262" t="s">
        <v>2547</v>
      </c>
      <c r="D269" s="262" t="s">
        <v>2555</v>
      </c>
      <c r="E269" s="36">
        <v>54</v>
      </c>
      <c r="F269" s="36">
        <v>54</v>
      </c>
      <c r="G269" s="187" t="s">
        <v>6</v>
      </c>
      <c r="H269" s="72"/>
      <c r="I269" s="72"/>
      <c r="J269" s="187" t="s">
        <v>2547</v>
      </c>
      <c r="K269" s="35" t="s">
        <v>2555</v>
      </c>
      <c r="L269" s="432">
        <v>50</v>
      </c>
      <c r="M269" s="44"/>
      <c r="N269" s="198"/>
      <c r="O269" s="433"/>
    </row>
    <row r="270" spans="1:15" hidden="1" x14ac:dyDescent="0.25">
      <c r="A270" s="262" t="s">
        <v>2280</v>
      </c>
      <c r="B270" s="263" t="s">
        <v>2531</v>
      </c>
      <c r="C270" s="262" t="s">
        <v>2547</v>
      </c>
      <c r="D270" s="262" t="s">
        <v>2556</v>
      </c>
      <c r="E270" s="36" t="s">
        <v>137</v>
      </c>
      <c r="F270" s="36" t="s">
        <v>137</v>
      </c>
      <c r="G270" s="187" t="s">
        <v>6</v>
      </c>
      <c r="H270" s="72"/>
      <c r="I270" s="72"/>
      <c r="J270" s="187" t="s">
        <v>2547</v>
      </c>
      <c r="K270" s="35" t="s">
        <v>2556</v>
      </c>
      <c r="L270" s="432">
        <v>21</v>
      </c>
      <c r="M270" s="44"/>
      <c r="N270" s="198"/>
      <c r="O270" s="433"/>
    </row>
    <row r="271" spans="1:15" hidden="1" x14ac:dyDescent="0.25">
      <c r="A271" s="262" t="s">
        <v>2280</v>
      </c>
      <c r="B271" s="263" t="s">
        <v>2531</v>
      </c>
      <c r="C271" s="262" t="s">
        <v>2547</v>
      </c>
      <c r="D271" s="262" t="s">
        <v>2557</v>
      </c>
      <c r="E271" s="36" t="s">
        <v>137</v>
      </c>
      <c r="F271" s="36" t="s">
        <v>137</v>
      </c>
      <c r="G271" s="187" t="s">
        <v>6</v>
      </c>
      <c r="H271" s="72"/>
      <c r="I271" s="72"/>
      <c r="J271" s="187" t="s">
        <v>2547</v>
      </c>
      <c r="K271" s="35"/>
      <c r="L271" s="44"/>
      <c r="M271" s="44"/>
      <c r="N271" s="198"/>
      <c r="O271" s="433"/>
    </row>
    <row r="272" spans="1:15" hidden="1" x14ac:dyDescent="0.25">
      <c r="A272" s="262" t="s">
        <v>2280</v>
      </c>
      <c r="B272" s="263" t="s">
        <v>2531</v>
      </c>
      <c r="C272" s="262" t="s">
        <v>2547</v>
      </c>
      <c r="D272" s="262" t="s">
        <v>2558</v>
      </c>
      <c r="E272" s="36" t="s">
        <v>137</v>
      </c>
      <c r="F272" s="36" t="s">
        <v>137</v>
      </c>
      <c r="G272" s="187" t="s">
        <v>6</v>
      </c>
      <c r="H272" s="72"/>
      <c r="I272" s="72"/>
      <c r="J272" s="187" t="s">
        <v>2547</v>
      </c>
      <c r="K272" s="35" t="s">
        <v>2558</v>
      </c>
      <c r="L272" s="432">
        <v>6</v>
      </c>
      <c r="M272" s="44"/>
      <c r="N272" s="198"/>
      <c r="O272" s="433"/>
    </row>
    <row r="273" spans="1:16" hidden="1" x14ac:dyDescent="0.25">
      <c r="A273" s="262" t="s">
        <v>2280</v>
      </c>
      <c r="B273" s="263" t="s">
        <v>2531</v>
      </c>
      <c r="C273" s="262" t="s">
        <v>2547</v>
      </c>
      <c r="D273" s="262" t="s">
        <v>2559</v>
      </c>
      <c r="E273" s="36">
        <v>30</v>
      </c>
      <c r="F273" s="36">
        <v>30</v>
      </c>
      <c r="G273" s="187" t="s">
        <v>6</v>
      </c>
      <c r="H273" s="72"/>
      <c r="I273" s="72"/>
      <c r="J273" s="187" t="s">
        <v>2547</v>
      </c>
      <c r="K273" s="34" t="s">
        <v>2560</v>
      </c>
      <c r="L273" s="432">
        <v>36</v>
      </c>
      <c r="M273" s="198"/>
      <c r="N273" s="198"/>
      <c r="O273" s="433"/>
    </row>
    <row r="274" spans="1:16" hidden="1" x14ac:dyDescent="0.25">
      <c r="A274" s="262" t="s">
        <v>2280</v>
      </c>
      <c r="B274" s="263" t="s">
        <v>2531</v>
      </c>
      <c r="C274" s="262" t="s">
        <v>2547</v>
      </c>
      <c r="D274" s="262" t="s">
        <v>2561</v>
      </c>
      <c r="E274" s="36">
        <v>15</v>
      </c>
      <c r="F274" s="36">
        <v>15</v>
      </c>
      <c r="G274" s="187" t="s">
        <v>6</v>
      </c>
      <c r="H274" s="72"/>
      <c r="I274" s="72"/>
      <c r="J274" s="187" t="s">
        <v>2547</v>
      </c>
      <c r="K274" s="34" t="s">
        <v>2561</v>
      </c>
      <c r="L274" s="432">
        <v>14</v>
      </c>
      <c r="M274" s="198"/>
      <c r="N274" s="198"/>
      <c r="O274" s="433"/>
    </row>
    <row r="275" spans="1:16" hidden="1" x14ac:dyDescent="0.25">
      <c r="A275" s="262" t="s">
        <v>2280</v>
      </c>
      <c r="B275" s="263" t="s">
        <v>2531</v>
      </c>
      <c r="C275" s="262" t="s">
        <v>2547</v>
      </c>
      <c r="D275" s="262" t="s">
        <v>2562</v>
      </c>
      <c r="E275" s="36">
        <v>35</v>
      </c>
      <c r="F275" s="36">
        <v>35</v>
      </c>
      <c r="G275" s="187" t="s">
        <v>6</v>
      </c>
      <c r="H275" s="72"/>
      <c r="I275" s="72"/>
      <c r="J275" s="187" t="s">
        <v>2547</v>
      </c>
      <c r="K275" s="34" t="s">
        <v>2562</v>
      </c>
      <c r="L275" s="432">
        <v>46</v>
      </c>
      <c r="M275" s="198"/>
      <c r="N275" s="198"/>
      <c r="O275" s="433"/>
    </row>
    <row r="276" spans="1:16" hidden="1" x14ac:dyDescent="0.25">
      <c r="A276" s="262" t="s">
        <v>2280</v>
      </c>
      <c r="B276" s="263" t="s">
        <v>2531</v>
      </c>
      <c r="C276" s="262" t="s">
        <v>2547</v>
      </c>
      <c r="D276" s="262" t="s">
        <v>2563</v>
      </c>
      <c r="E276" s="36">
        <v>62</v>
      </c>
      <c r="F276" s="36">
        <v>62</v>
      </c>
      <c r="G276" s="187" t="s">
        <v>6</v>
      </c>
      <c r="H276" s="72"/>
      <c r="I276" s="72"/>
      <c r="J276" s="187" t="s">
        <v>2547</v>
      </c>
      <c r="K276" s="34" t="s">
        <v>2563</v>
      </c>
      <c r="L276" s="432">
        <v>90</v>
      </c>
      <c r="M276" s="43"/>
      <c r="N276" s="43"/>
      <c r="O276" s="433"/>
    </row>
    <row r="277" spans="1:16" hidden="1" x14ac:dyDescent="0.25">
      <c r="A277" s="258" t="s">
        <v>2280</v>
      </c>
      <c r="B277" s="258" t="s">
        <v>2531</v>
      </c>
      <c r="C277" s="258" t="s">
        <v>2564</v>
      </c>
      <c r="D277" s="258"/>
      <c r="E277" s="26">
        <f>SUM(E278:E281)</f>
        <v>236</v>
      </c>
      <c r="F277" s="26">
        <v>236</v>
      </c>
      <c r="G277" s="25" t="s">
        <v>6</v>
      </c>
      <c r="H277" s="430"/>
      <c r="I277" s="430"/>
      <c r="J277" s="32" t="s">
        <v>2564</v>
      </c>
      <c r="K277" s="391"/>
      <c r="L277" s="26">
        <f>SUM(L278:L281)</f>
        <v>260</v>
      </c>
      <c r="M277" s="211">
        <v>1</v>
      </c>
      <c r="N277" s="211">
        <v>2</v>
      </c>
      <c r="O277" s="210" t="s">
        <v>706</v>
      </c>
      <c r="P277" s="438"/>
    </row>
    <row r="278" spans="1:16" hidden="1" x14ac:dyDescent="0.25">
      <c r="A278" s="262" t="s">
        <v>2280</v>
      </c>
      <c r="B278" s="263" t="s">
        <v>2531</v>
      </c>
      <c r="C278" s="262" t="s">
        <v>2564</v>
      </c>
      <c r="D278" s="262" t="s">
        <v>2565</v>
      </c>
      <c r="E278" s="36">
        <v>79</v>
      </c>
      <c r="F278" s="36">
        <v>79</v>
      </c>
      <c r="G278" s="187" t="s">
        <v>6</v>
      </c>
      <c r="H278" s="72"/>
      <c r="I278" s="72" t="s">
        <v>2382</v>
      </c>
      <c r="J278" s="187" t="s">
        <v>2564</v>
      </c>
      <c r="K278" s="214" t="s">
        <v>2565</v>
      </c>
      <c r="L278" s="443">
        <v>75</v>
      </c>
      <c r="M278" s="198"/>
      <c r="N278" s="198"/>
      <c r="O278" s="436"/>
      <c r="P278" s="438"/>
    </row>
    <row r="279" spans="1:16" hidden="1" x14ac:dyDescent="0.25">
      <c r="A279" s="262" t="s">
        <v>2280</v>
      </c>
      <c r="B279" s="263" t="s">
        <v>2531</v>
      </c>
      <c r="C279" s="262" t="s">
        <v>2564</v>
      </c>
      <c r="D279" s="262" t="s">
        <v>2566</v>
      </c>
      <c r="E279" s="36">
        <v>44</v>
      </c>
      <c r="F279" s="36">
        <v>44</v>
      </c>
      <c r="G279" s="187" t="s">
        <v>6</v>
      </c>
      <c r="H279" s="72"/>
      <c r="I279" s="72"/>
      <c r="J279" s="187" t="s">
        <v>2564</v>
      </c>
      <c r="K279" s="444" t="s">
        <v>2566</v>
      </c>
      <c r="L279" s="443">
        <v>33</v>
      </c>
      <c r="M279" s="52"/>
      <c r="N279" s="52"/>
      <c r="O279" s="433"/>
    </row>
    <row r="280" spans="1:16" hidden="1" x14ac:dyDescent="0.25">
      <c r="A280" s="262" t="s">
        <v>2280</v>
      </c>
      <c r="B280" s="263" t="s">
        <v>2531</v>
      </c>
      <c r="C280" s="262" t="s">
        <v>2564</v>
      </c>
      <c r="D280" s="262" t="s">
        <v>1258</v>
      </c>
      <c r="E280" s="36">
        <v>79</v>
      </c>
      <c r="F280" s="36">
        <v>79</v>
      </c>
      <c r="G280" s="187" t="s">
        <v>6</v>
      </c>
      <c r="H280" s="72"/>
      <c r="I280" s="72"/>
      <c r="J280" s="187" t="s">
        <v>2564</v>
      </c>
      <c r="K280" s="214" t="s">
        <v>1258</v>
      </c>
      <c r="L280" s="443">
        <v>90</v>
      </c>
      <c r="M280" s="198"/>
      <c r="N280" s="198"/>
      <c r="O280" s="433"/>
    </row>
    <row r="281" spans="1:16" hidden="1" x14ac:dyDescent="0.25">
      <c r="A281" s="262" t="s">
        <v>2280</v>
      </c>
      <c r="B281" s="263" t="s">
        <v>2531</v>
      </c>
      <c r="C281" s="262" t="s">
        <v>2564</v>
      </c>
      <c r="D281" s="262" t="s">
        <v>2567</v>
      </c>
      <c r="E281" s="36">
        <v>34</v>
      </c>
      <c r="F281" s="36">
        <v>34</v>
      </c>
      <c r="G281" s="187" t="s">
        <v>6</v>
      </c>
      <c r="H281" s="72"/>
      <c r="I281" s="72"/>
      <c r="J281" s="187" t="s">
        <v>2564</v>
      </c>
      <c r="K281" s="214" t="s">
        <v>2567</v>
      </c>
      <c r="L281" s="443">
        <v>62</v>
      </c>
      <c r="M281" s="198"/>
      <c r="N281" s="198"/>
      <c r="O281" s="433"/>
    </row>
    <row r="282" spans="1:16" hidden="1" x14ac:dyDescent="0.25">
      <c r="A282" s="258" t="s">
        <v>2280</v>
      </c>
      <c r="B282" s="258" t="s">
        <v>2531</v>
      </c>
      <c r="C282" s="258" t="s">
        <v>2568</v>
      </c>
      <c r="D282" s="258"/>
      <c r="E282" s="26">
        <v>75</v>
      </c>
      <c r="F282" s="26">
        <v>75</v>
      </c>
      <c r="G282" s="25" t="s">
        <v>6</v>
      </c>
      <c r="H282" s="430"/>
      <c r="I282" s="430"/>
      <c r="J282" s="32" t="s">
        <v>2568</v>
      </c>
      <c r="K282" s="445"/>
      <c r="L282" s="26">
        <f>SUM(L283:L290)</f>
        <v>69</v>
      </c>
      <c r="M282" s="211">
        <v>0</v>
      </c>
      <c r="N282" s="211">
        <v>1</v>
      </c>
      <c r="O282" s="210" t="s">
        <v>1239</v>
      </c>
      <c r="P282" s="438"/>
    </row>
    <row r="283" spans="1:16" hidden="1" x14ac:dyDescent="0.25">
      <c r="A283" s="262" t="s">
        <v>2280</v>
      </c>
      <c r="B283" s="263" t="s">
        <v>2531</v>
      </c>
      <c r="C283" s="262" t="s">
        <v>2568</v>
      </c>
      <c r="D283" s="262" t="s">
        <v>2569</v>
      </c>
      <c r="E283" s="36">
        <v>24</v>
      </c>
      <c r="F283" s="36">
        <v>24</v>
      </c>
      <c r="G283" s="187" t="s">
        <v>6</v>
      </c>
      <c r="H283" s="72"/>
      <c r="I283" s="72"/>
      <c r="J283" s="35" t="s">
        <v>2568</v>
      </c>
      <c r="K283" s="35" t="s">
        <v>2569</v>
      </c>
      <c r="L283" s="432">
        <v>26</v>
      </c>
      <c r="M283" s="198"/>
      <c r="N283" s="198"/>
      <c r="O283" s="436"/>
      <c r="P283" s="438"/>
    </row>
    <row r="284" spans="1:16" hidden="1" x14ac:dyDescent="0.25">
      <c r="A284" s="262" t="s">
        <v>2280</v>
      </c>
      <c r="B284" s="263" t="s">
        <v>2531</v>
      </c>
      <c r="C284" s="262" t="s">
        <v>2568</v>
      </c>
      <c r="D284" s="262" t="s">
        <v>2570</v>
      </c>
      <c r="E284" s="36">
        <v>0</v>
      </c>
      <c r="F284" s="36">
        <v>0</v>
      </c>
      <c r="G284" s="187" t="s">
        <v>6</v>
      </c>
      <c r="H284" s="72"/>
      <c r="I284" s="72"/>
      <c r="J284" s="35" t="s">
        <v>2568</v>
      </c>
      <c r="K284" s="35"/>
      <c r="L284" s="44"/>
      <c r="M284" s="198"/>
      <c r="N284" s="198"/>
      <c r="O284" s="76"/>
    </row>
    <row r="285" spans="1:16" hidden="1" x14ac:dyDescent="0.25">
      <c r="A285" s="262" t="s">
        <v>2280</v>
      </c>
      <c r="B285" s="263" t="s">
        <v>2531</v>
      </c>
      <c r="C285" s="262" t="s">
        <v>2568</v>
      </c>
      <c r="D285" s="262" t="s">
        <v>2571</v>
      </c>
      <c r="E285" s="36">
        <v>12</v>
      </c>
      <c r="F285" s="36">
        <v>12</v>
      </c>
      <c r="G285" s="187" t="s">
        <v>6</v>
      </c>
      <c r="H285" s="72"/>
      <c r="I285" s="72"/>
      <c r="J285" s="35" t="s">
        <v>2568</v>
      </c>
      <c r="K285" s="35" t="s">
        <v>2571</v>
      </c>
      <c r="L285" s="432">
        <v>14</v>
      </c>
      <c r="M285" s="198"/>
      <c r="N285" s="198"/>
      <c r="O285" s="433"/>
    </row>
    <row r="286" spans="1:16" hidden="1" x14ac:dyDescent="0.25">
      <c r="A286" s="262" t="s">
        <v>2280</v>
      </c>
      <c r="B286" s="263" t="s">
        <v>2531</v>
      </c>
      <c r="C286" s="262" t="s">
        <v>2568</v>
      </c>
      <c r="D286" s="262" t="s">
        <v>2572</v>
      </c>
      <c r="E286" s="36">
        <v>18</v>
      </c>
      <c r="F286" s="36">
        <v>18</v>
      </c>
      <c r="G286" s="187" t="s">
        <v>6</v>
      </c>
      <c r="H286" s="72"/>
      <c r="I286" s="72"/>
      <c r="J286" s="35" t="s">
        <v>2568</v>
      </c>
      <c r="K286" s="35" t="s">
        <v>2572</v>
      </c>
      <c r="L286" s="432">
        <v>11</v>
      </c>
      <c r="M286" s="198"/>
      <c r="N286" s="198"/>
      <c r="O286" s="433"/>
    </row>
    <row r="287" spans="1:16" hidden="1" x14ac:dyDescent="0.25">
      <c r="A287" s="262" t="s">
        <v>2280</v>
      </c>
      <c r="B287" s="263" t="s">
        <v>2531</v>
      </c>
      <c r="C287" s="262" t="s">
        <v>2568</v>
      </c>
      <c r="D287" s="262" t="s">
        <v>2573</v>
      </c>
      <c r="E287" s="36">
        <v>14</v>
      </c>
      <c r="F287" s="36">
        <v>14</v>
      </c>
      <c r="G287" s="187" t="s">
        <v>6</v>
      </c>
      <c r="H287" s="72"/>
      <c r="I287" s="72"/>
      <c r="J287" s="35" t="s">
        <v>2568</v>
      </c>
      <c r="K287" s="35" t="s">
        <v>2573</v>
      </c>
      <c r="L287" s="432">
        <v>15</v>
      </c>
      <c r="M287" s="198"/>
      <c r="N287" s="198"/>
      <c r="O287" s="433"/>
    </row>
    <row r="288" spans="1:16" hidden="1" x14ac:dyDescent="0.25">
      <c r="A288" s="262" t="s">
        <v>2280</v>
      </c>
      <c r="B288" s="263" t="s">
        <v>2531</v>
      </c>
      <c r="C288" s="262" t="s">
        <v>2568</v>
      </c>
      <c r="D288" s="262" t="s">
        <v>2574</v>
      </c>
      <c r="E288" s="36">
        <v>0</v>
      </c>
      <c r="F288" s="36">
        <v>0</v>
      </c>
      <c r="G288" s="187" t="s">
        <v>6</v>
      </c>
      <c r="H288" s="72"/>
      <c r="I288" s="72"/>
      <c r="J288" s="35" t="s">
        <v>2568</v>
      </c>
      <c r="K288" s="35"/>
      <c r="L288" s="51"/>
      <c r="M288" s="43"/>
      <c r="N288" s="43"/>
      <c r="O288" s="433"/>
    </row>
    <row r="289" spans="1:15" hidden="1" x14ac:dyDescent="0.25">
      <c r="A289" s="262" t="s">
        <v>2280</v>
      </c>
      <c r="B289" s="263" t="s">
        <v>2531</v>
      </c>
      <c r="C289" s="262" t="s">
        <v>2568</v>
      </c>
      <c r="D289" s="262" t="s">
        <v>2575</v>
      </c>
      <c r="E289" s="36" t="s">
        <v>137</v>
      </c>
      <c r="F289" s="36" t="s">
        <v>137</v>
      </c>
      <c r="G289" s="187" t="s">
        <v>6</v>
      </c>
      <c r="H289" s="72"/>
      <c r="I289" s="72"/>
      <c r="J289" s="35" t="s">
        <v>2568</v>
      </c>
      <c r="K289" s="35"/>
      <c r="L289" s="51"/>
      <c r="M289" s="43"/>
      <c r="N289" s="43"/>
      <c r="O289" s="433"/>
    </row>
    <row r="290" spans="1:15" hidden="1" x14ac:dyDescent="0.25">
      <c r="A290" s="262" t="s">
        <v>2280</v>
      </c>
      <c r="B290" s="263" t="s">
        <v>2531</v>
      </c>
      <c r="C290" s="262" t="s">
        <v>2568</v>
      </c>
      <c r="D290" s="262" t="s">
        <v>2576</v>
      </c>
      <c r="E290" s="36" t="s">
        <v>137</v>
      </c>
      <c r="F290" s="36" t="s">
        <v>137</v>
      </c>
      <c r="G290" s="187" t="s">
        <v>6</v>
      </c>
      <c r="H290" s="72"/>
      <c r="I290" s="72"/>
      <c r="J290" s="187" t="s">
        <v>2568</v>
      </c>
      <c r="K290" s="34" t="s">
        <v>2576</v>
      </c>
      <c r="L290" s="432">
        <v>3</v>
      </c>
      <c r="M290" s="43"/>
      <c r="N290" s="43"/>
      <c r="O290" s="433"/>
    </row>
    <row r="291" spans="1:15" hidden="1" x14ac:dyDescent="0.25">
      <c r="A291" s="258" t="s">
        <v>2280</v>
      </c>
      <c r="B291" s="258" t="s">
        <v>2531</v>
      </c>
      <c r="C291" s="258" t="s">
        <v>2577</v>
      </c>
      <c r="D291" s="258"/>
      <c r="E291" s="26">
        <v>779</v>
      </c>
      <c r="F291" s="26">
        <v>779</v>
      </c>
      <c r="G291" s="25" t="s">
        <v>6</v>
      </c>
      <c r="H291" s="430"/>
      <c r="I291" s="430"/>
      <c r="J291" s="32" t="s">
        <v>2577</v>
      </c>
      <c r="K291" s="391"/>
      <c r="L291" s="26">
        <f>SUM(L292:L302)</f>
        <v>1049</v>
      </c>
      <c r="M291" s="211">
        <v>1</v>
      </c>
      <c r="N291" s="211">
        <v>3</v>
      </c>
      <c r="O291" s="210" t="s">
        <v>706</v>
      </c>
    </row>
    <row r="292" spans="1:15" hidden="1" x14ac:dyDescent="0.25">
      <c r="A292" s="262" t="s">
        <v>2280</v>
      </c>
      <c r="B292" s="263" t="s">
        <v>2531</v>
      </c>
      <c r="C292" s="262" t="s">
        <v>2577</v>
      </c>
      <c r="D292" s="262" t="s">
        <v>2578</v>
      </c>
      <c r="E292" s="36">
        <v>227</v>
      </c>
      <c r="F292" s="36">
        <v>227</v>
      </c>
      <c r="G292" s="187" t="s">
        <v>6</v>
      </c>
      <c r="H292" s="72"/>
      <c r="I292" s="72" t="s">
        <v>1976</v>
      </c>
      <c r="J292" s="446" t="s">
        <v>2577</v>
      </c>
      <c r="K292" s="444" t="s">
        <v>2578</v>
      </c>
      <c r="L292" s="432">
        <v>379</v>
      </c>
      <c r="M292" s="198"/>
      <c r="N292" s="198"/>
      <c r="O292" s="436"/>
    </row>
    <row r="293" spans="1:15" hidden="1" x14ac:dyDescent="0.25">
      <c r="A293" s="262" t="s">
        <v>2280</v>
      </c>
      <c r="B293" s="263" t="s">
        <v>2531</v>
      </c>
      <c r="C293" s="262" t="s">
        <v>2577</v>
      </c>
      <c r="D293" s="262" t="s">
        <v>2579</v>
      </c>
      <c r="E293" s="36">
        <v>35</v>
      </c>
      <c r="F293" s="36">
        <v>35</v>
      </c>
      <c r="G293" s="187" t="s">
        <v>6</v>
      </c>
      <c r="H293" s="72"/>
      <c r="I293" s="72"/>
      <c r="J293" s="446" t="s">
        <v>2577</v>
      </c>
      <c r="K293" s="444" t="s">
        <v>2579</v>
      </c>
      <c r="L293" s="432">
        <v>73</v>
      </c>
      <c r="M293" s="198"/>
      <c r="N293" s="198"/>
      <c r="O293" s="436"/>
    </row>
    <row r="294" spans="1:15" hidden="1" x14ac:dyDescent="0.25">
      <c r="A294" s="262" t="s">
        <v>2280</v>
      </c>
      <c r="B294" s="263" t="s">
        <v>2531</v>
      </c>
      <c r="C294" s="262" t="s">
        <v>2577</v>
      </c>
      <c r="D294" s="262" t="s">
        <v>2580</v>
      </c>
      <c r="E294" s="36">
        <v>119</v>
      </c>
      <c r="F294" s="36">
        <v>119</v>
      </c>
      <c r="G294" s="187" t="s">
        <v>6</v>
      </c>
      <c r="H294" s="72"/>
      <c r="I294" s="72"/>
      <c r="J294" s="446" t="s">
        <v>2577</v>
      </c>
      <c r="K294" s="444" t="s">
        <v>2580</v>
      </c>
      <c r="L294" s="432">
        <v>124</v>
      </c>
      <c r="M294" s="198"/>
      <c r="N294" s="198"/>
      <c r="O294" s="436"/>
    </row>
    <row r="295" spans="1:15" hidden="1" x14ac:dyDescent="0.25">
      <c r="A295" s="262" t="s">
        <v>2280</v>
      </c>
      <c r="B295" s="263" t="s">
        <v>2531</v>
      </c>
      <c r="C295" s="262" t="s">
        <v>2577</v>
      </c>
      <c r="D295" s="262" t="s">
        <v>2581</v>
      </c>
      <c r="E295" s="36">
        <v>84</v>
      </c>
      <c r="F295" s="36">
        <v>84</v>
      </c>
      <c r="G295" s="187" t="s">
        <v>6</v>
      </c>
      <c r="H295" s="72"/>
      <c r="I295" s="72"/>
      <c r="J295" s="446" t="s">
        <v>2577</v>
      </c>
      <c r="K295" s="444" t="s">
        <v>2581</v>
      </c>
      <c r="L295" s="432">
        <v>95</v>
      </c>
      <c r="M295" s="198"/>
      <c r="N295" s="198"/>
      <c r="O295" s="433"/>
    </row>
    <row r="296" spans="1:15" hidden="1" x14ac:dyDescent="0.25">
      <c r="A296" s="262" t="s">
        <v>2280</v>
      </c>
      <c r="B296" s="263" t="s">
        <v>2531</v>
      </c>
      <c r="C296" s="262" t="s">
        <v>2577</v>
      </c>
      <c r="D296" s="262" t="s">
        <v>2582</v>
      </c>
      <c r="E296" s="36" t="s">
        <v>137</v>
      </c>
      <c r="F296" s="36" t="s">
        <v>137</v>
      </c>
      <c r="G296" s="187" t="s">
        <v>6</v>
      </c>
      <c r="H296" s="72"/>
      <c r="I296" s="72"/>
      <c r="J296" s="446" t="s">
        <v>2577</v>
      </c>
      <c r="K296" s="444" t="s">
        <v>2582</v>
      </c>
      <c r="L296" s="432">
        <v>13</v>
      </c>
      <c r="M296" s="198"/>
      <c r="N296" s="198"/>
      <c r="O296" s="433"/>
    </row>
    <row r="297" spans="1:15" hidden="1" x14ac:dyDescent="0.25">
      <c r="A297" s="262" t="s">
        <v>2280</v>
      </c>
      <c r="B297" s="263" t="s">
        <v>2531</v>
      </c>
      <c r="C297" s="262" t="s">
        <v>2577</v>
      </c>
      <c r="D297" s="262" t="s">
        <v>2583</v>
      </c>
      <c r="E297" s="36">
        <v>12</v>
      </c>
      <c r="F297" s="36">
        <v>12</v>
      </c>
      <c r="G297" s="187" t="s">
        <v>6</v>
      </c>
      <c r="H297" s="72"/>
      <c r="I297" s="72"/>
      <c r="J297" s="446" t="s">
        <v>2577</v>
      </c>
      <c r="K297" s="444" t="s">
        <v>2583</v>
      </c>
      <c r="L297" s="432">
        <v>12</v>
      </c>
      <c r="M297" s="198"/>
      <c r="N297" s="198"/>
      <c r="O297" s="433"/>
    </row>
    <row r="298" spans="1:15" hidden="1" x14ac:dyDescent="0.25">
      <c r="A298" s="262" t="s">
        <v>2280</v>
      </c>
      <c r="B298" s="263" t="s">
        <v>2531</v>
      </c>
      <c r="C298" s="262" t="s">
        <v>2577</v>
      </c>
      <c r="D298" s="262" t="s">
        <v>2584</v>
      </c>
      <c r="E298" s="36">
        <v>33</v>
      </c>
      <c r="F298" s="36">
        <v>33</v>
      </c>
      <c r="G298" s="187" t="s">
        <v>6</v>
      </c>
      <c r="H298" s="72"/>
      <c r="I298" s="72"/>
      <c r="J298" s="446" t="s">
        <v>2577</v>
      </c>
      <c r="K298" s="444" t="s">
        <v>2584</v>
      </c>
      <c r="L298" s="432">
        <v>31</v>
      </c>
      <c r="M298" s="198"/>
      <c r="N298" s="198"/>
      <c r="O298" s="433"/>
    </row>
    <row r="299" spans="1:15" hidden="1" x14ac:dyDescent="0.25">
      <c r="A299" s="262" t="s">
        <v>2280</v>
      </c>
      <c r="B299" s="263" t="s">
        <v>2531</v>
      </c>
      <c r="C299" s="262" t="s">
        <v>2577</v>
      </c>
      <c r="D299" s="262" t="s">
        <v>2585</v>
      </c>
      <c r="E299" s="36">
        <v>185</v>
      </c>
      <c r="F299" s="36">
        <v>185</v>
      </c>
      <c r="G299" s="187" t="s">
        <v>6</v>
      </c>
      <c r="H299" s="72"/>
      <c r="I299" s="72"/>
      <c r="J299" s="446" t="s">
        <v>2577</v>
      </c>
      <c r="K299" s="444" t="s">
        <v>2585</v>
      </c>
      <c r="L299" s="432">
        <v>223</v>
      </c>
      <c r="M299" s="198"/>
      <c r="N299" s="198"/>
      <c r="O299" s="433"/>
    </row>
    <row r="300" spans="1:15" hidden="1" x14ac:dyDescent="0.25">
      <c r="A300" s="262" t="s">
        <v>2280</v>
      </c>
      <c r="B300" s="263" t="s">
        <v>2531</v>
      </c>
      <c r="C300" s="262" t="s">
        <v>2577</v>
      </c>
      <c r="D300" s="262" t="s">
        <v>2586</v>
      </c>
      <c r="E300" s="36">
        <v>16</v>
      </c>
      <c r="F300" s="36">
        <v>16</v>
      </c>
      <c r="G300" s="187" t="s">
        <v>6</v>
      </c>
      <c r="H300" s="72"/>
      <c r="I300" s="72"/>
      <c r="J300" s="446" t="s">
        <v>2577</v>
      </c>
      <c r="K300" s="444" t="s">
        <v>2587</v>
      </c>
      <c r="L300" s="432">
        <v>33</v>
      </c>
      <c r="M300" s="198"/>
      <c r="N300" s="198"/>
      <c r="O300" s="433"/>
    </row>
    <row r="301" spans="1:15" hidden="1" x14ac:dyDescent="0.25">
      <c r="A301" s="262" t="s">
        <v>2280</v>
      </c>
      <c r="B301" s="263" t="s">
        <v>2531</v>
      </c>
      <c r="C301" s="262" t="s">
        <v>2577</v>
      </c>
      <c r="D301" s="262" t="s">
        <v>2588</v>
      </c>
      <c r="E301" s="36" t="s">
        <v>137</v>
      </c>
      <c r="F301" s="36" t="s">
        <v>137</v>
      </c>
      <c r="G301" s="187" t="s">
        <v>6</v>
      </c>
      <c r="H301" s="72"/>
      <c r="I301" s="72"/>
      <c r="J301" s="446" t="s">
        <v>2577</v>
      </c>
      <c r="K301" s="444" t="s">
        <v>2588</v>
      </c>
      <c r="L301" s="432">
        <v>10</v>
      </c>
      <c r="M301" s="198"/>
      <c r="N301" s="198"/>
      <c r="O301" s="433"/>
    </row>
    <row r="302" spans="1:15" hidden="1" x14ac:dyDescent="0.25">
      <c r="A302" s="262" t="s">
        <v>2280</v>
      </c>
      <c r="B302" s="263" t="s">
        <v>2531</v>
      </c>
      <c r="C302" s="262" t="s">
        <v>2577</v>
      </c>
      <c r="D302" s="262" t="s">
        <v>2589</v>
      </c>
      <c r="E302" s="36">
        <v>52</v>
      </c>
      <c r="F302" s="36">
        <v>52</v>
      </c>
      <c r="G302" s="187" t="s">
        <v>6</v>
      </c>
      <c r="H302" s="72"/>
      <c r="I302" s="72"/>
      <c r="J302" s="446" t="s">
        <v>2577</v>
      </c>
      <c r="K302" s="444" t="s">
        <v>2589</v>
      </c>
      <c r="L302" s="432">
        <v>56</v>
      </c>
      <c r="M302" s="198"/>
      <c r="N302" s="198"/>
      <c r="O302" s="433"/>
    </row>
    <row r="303" spans="1:15" hidden="1" x14ac:dyDescent="0.25">
      <c r="A303" s="258" t="s">
        <v>2280</v>
      </c>
      <c r="B303" s="258" t="s">
        <v>2531</v>
      </c>
      <c r="C303" s="258" t="s">
        <v>2590</v>
      </c>
      <c r="D303" s="258"/>
      <c r="E303" s="26">
        <v>249</v>
      </c>
      <c r="F303" s="26">
        <v>249</v>
      </c>
      <c r="G303" s="25" t="s">
        <v>6</v>
      </c>
      <c r="H303" s="430"/>
      <c r="I303" s="430"/>
      <c r="J303" s="32" t="s">
        <v>2590</v>
      </c>
      <c r="K303" s="391"/>
      <c r="L303" s="26">
        <f>SUM(L304:L314)</f>
        <v>364</v>
      </c>
      <c r="M303" s="211">
        <v>1</v>
      </c>
      <c r="N303" s="211">
        <v>3</v>
      </c>
      <c r="O303" s="374"/>
    </row>
    <row r="304" spans="1:15" hidden="1" x14ac:dyDescent="0.25">
      <c r="A304" s="262" t="s">
        <v>2280</v>
      </c>
      <c r="B304" s="263" t="s">
        <v>2531</v>
      </c>
      <c r="C304" s="262" t="s">
        <v>2590</v>
      </c>
      <c r="D304" s="262" t="s">
        <v>2590</v>
      </c>
      <c r="E304" s="36">
        <v>82</v>
      </c>
      <c r="F304" s="36">
        <v>82</v>
      </c>
      <c r="G304" s="187" t="s">
        <v>6</v>
      </c>
      <c r="H304" s="72"/>
      <c r="I304" s="72" t="s">
        <v>1751</v>
      </c>
      <c r="J304" s="34" t="s">
        <v>2590</v>
      </c>
      <c r="K304" s="34" t="s">
        <v>2590</v>
      </c>
      <c r="L304" s="432">
        <v>103</v>
      </c>
      <c r="M304" s="198"/>
      <c r="N304" s="198"/>
      <c r="O304" s="433"/>
    </row>
    <row r="305" spans="1:15" hidden="1" x14ac:dyDescent="0.25">
      <c r="A305" s="262" t="s">
        <v>2280</v>
      </c>
      <c r="B305" s="263" t="s">
        <v>2531</v>
      </c>
      <c r="C305" s="262" t="s">
        <v>2590</v>
      </c>
      <c r="D305" s="262" t="s">
        <v>2591</v>
      </c>
      <c r="E305" s="36">
        <v>12</v>
      </c>
      <c r="F305" s="36">
        <v>12</v>
      </c>
      <c r="G305" s="187" t="s">
        <v>6</v>
      </c>
      <c r="H305" s="72"/>
      <c r="I305" s="72"/>
      <c r="J305" s="34" t="s">
        <v>2590</v>
      </c>
      <c r="K305" s="35"/>
      <c r="L305" s="44"/>
      <c r="M305" s="198"/>
      <c r="N305" s="198"/>
      <c r="O305" s="433"/>
    </row>
    <row r="306" spans="1:15" hidden="1" x14ac:dyDescent="0.25">
      <c r="A306" s="262" t="s">
        <v>2280</v>
      </c>
      <c r="B306" s="263" t="s">
        <v>2531</v>
      </c>
      <c r="C306" s="262" t="s">
        <v>2590</v>
      </c>
      <c r="D306" s="262" t="s">
        <v>2592</v>
      </c>
      <c r="E306" s="36">
        <v>65</v>
      </c>
      <c r="F306" s="36">
        <v>65</v>
      </c>
      <c r="G306" s="187" t="s">
        <v>6</v>
      </c>
      <c r="H306" s="72"/>
      <c r="I306" s="72"/>
      <c r="J306" s="34" t="s">
        <v>2590</v>
      </c>
      <c r="K306" s="35" t="s">
        <v>2592</v>
      </c>
      <c r="L306" s="432">
        <v>102</v>
      </c>
      <c r="M306" s="198"/>
      <c r="N306" s="198"/>
      <c r="O306" s="433"/>
    </row>
    <row r="307" spans="1:15" hidden="1" x14ac:dyDescent="0.25">
      <c r="A307" s="262" t="s">
        <v>2280</v>
      </c>
      <c r="B307" s="263" t="s">
        <v>2531</v>
      </c>
      <c r="C307" s="262" t="s">
        <v>2590</v>
      </c>
      <c r="D307" s="262" t="s">
        <v>2593</v>
      </c>
      <c r="E307" s="36" t="s">
        <v>137</v>
      </c>
      <c r="F307" s="36" t="s">
        <v>137</v>
      </c>
      <c r="G307" s="187" t="s">
        <v>6</v>
      </c>
      <c r="H307" s="72"/>
      <c r="I307" s="72"/>
      <c r="J307" s="34" t="s">
        <v>2590</v>
      </c>
      <c r="K307" s="35"/>
      <c r="L307" s="44"/>
      <c r="M307" s="198"/>
      <c r="N307" s="198"/>
      <c r="O307" s="433"/>
    </row>
    <row r="308" spans="1:15" hidden="1" x14ac:dyDescent="0.25">
      <c r="A308" s="262" t="s">
        <v>2280</v>
      </c>
      <c r="B308" s="263" t="s">
        <v>2531</v>
      </c>
      <c r="C308" s="262" t="s">
        <v>2590</v>
      </c>
      <c r="D308" s="262" t="s">
        <v>2594</v>
      </c>
      <c r="E308" s="36" t="s">
        <v>137</v>
      </c>
      <c r="F308" s="36" t="s">
        <v>137</v>
      </c>
      <c r="G308" s="187" t="s">
        <v>6</v>
      </c>
      <c r="H308" s="72"/>
      <c r="I308" s="72"/>
      <c r="J308" s="34" t="s">
        <v>2590</v>
      </c>
      <c r="K308" s="35" t="s">
        <v>2594</v>
      </c>
      <c r="L308" s="432">
        <v>21</v>
      </c>
      <c r="M308" s="198"/>
      <c r="N308" s="198"/>
      <c r="O308" s="433"/>
    </row>
    <row r="309" spans="1:15" hidden="1" x14ac:dyDescent="0.25">
      <c r="A309" s="262" t="s">
        <v>2280</v>
      </c>
      <c r="B309" s="263" t="s">
        <v>2531</v>
      </c>
      <c r="C309" s="262" t="s">
        <v>2590</v>
      </c>
      <c r="D309" s="262" t="s">
        <v>2595</v>
      </c>
      <c r="E309" s="36" t="s">
        <v>137</v>
      </c>
      <c r="F309" s="36" t="s">
        <v>137</v>
      </c>
      <c r="G309" s="187" t="s">
        <v>6</v>
      </c>
      <c r="H309" s="72"/>
      <c r="I309" s="72"/>
      <c r="J309" s="34" t="s">
        <v>2590</v>
      </c>
      <c r="K309" s="35"/>
      <c r="L309" s="131"/>
      <c r="M309" s="198"/>
      <c r="N309" s="198"/>
      <c r="O309" s="433"/>
    </row>
    <row r="310" spans="1:15" hidden="1" x14ac:dyDescent="0.25">
      <c r="A310" s="262" t="s">
        <v>2280</v>
      </c>
      <c r="B310" s="263" t="s">
        <v>2531</v>
      </c>
      <c r="C310" s="262" t="s">
        <v>2590</v>
      </c>
      <c r="D310" s="262" t="s">
        <v>2596</v>
      </c>
      <c r="E310" s="36">
        <v>33</v>
      </c>
      <c r="F310" s="36">
        <v>33</v>
      </c>
      <c r="G310" s="187" t="s">
        <v>6</v>
      </c>
      <c r="H310" s="72"/>
      <c r="I310" s="72"/>
      <c r="J310" s="34" t="s">
        <v>2590</v>
      </c>
      <c r="K310" s="35" t="s">
        <v>2597</v>
      </c>
      <c r="L310" s="432">
        <v>55</v>
      </c>
      <c r="M310" s="198"/>
      <c r="N310" s="198"/>
      <c r="O310" s="433"/>
    </row>
    <row r="311" spans="1:15" hidden="1" x14ac:dyDescent="0.25">
      <c r="A311" s="262" t="s">
        <v>2280</v>
      </c>
      <c r="B311" s="263" t="s">
        <v>2531</v>
      </c>
      <c r="C311" s="262" t="s">
        <v>2590</v>
      </c>
      <c r="D311" s="262" t="s">
        <v>2598</v>
      </c>
      <c r="E311" s="36">
        <v>0</v>
      </c>
      <c r="F311" s="36">
        <v>0</v>
      </c>
      <c r="G311" s="187" t="s">
        <v>6</v>
      </c>
      <c r="H311" s="72"/>
      <c r="I311" s="72"/>
      <c r="J311" s="34" t="s">
        <v>2590</v>
      </c>
      <c r="K311" s="35" t="s">
        <v>2598</v>
      </c>
      <c r="L311" s="432">
        <v>6</v>
      </c>
      <c r="M311" s="198"/>
      <c r="N311" s="198"/>
      <c r="O311" s="433"/>
    </row>
    <row r="312" spans="1:15" hidden="1" x14ac:dyDescent="0.25">
      <c r="A312" s="262" t="s">
        <v>2280</v>
      </c>
      <c r="B312" s="263" t="s">
        <v>2531</v>
      </c>
      <c r="C312" s="262" t="s">
        <v>2590</v>
      </c>
      <c r="D312" s="262" t="s">
        <v>2599</v>
      </c>
      <c r="E312" s="36" t="s">
        <v>137</v>
      </c>
      <c r="F312" s="36" t="s">
        <v>137</v>
      </c>
      <c r="G312" s="187" t="s">
        <v>6</v>
      </c>
      <c r="H312" s="72"/>
      <c r="I312" s="72"/>
      <c r="J312" s="34" t="s">
        <v>2590</v>
      </c>
      <c r="K312" s="208" t="s">
        <v>2599</v>
      </c>
      <c r="L312" s="432">
        <v>8</v>
      </c>
      <c r="M312" s="43"/>
      <c r="N312" s="43"/>
      <c r="O312" s="433"/>
    </row>
    <row r="313" spans="1:15" hidden="1" x14ac:dyDescent="0.25">
      <c r="A313" s="262" t="s">
        <v>2280</v>
      </c>
      <c r="B313" s="263" t="s">
        <v>2531</v>
      </c>
      <c r="C313" s="262" t="s">
        <v>2590</v>
      </c>
      <c r="D313" s="262" t="s">
        <v>2600</v>
      </c>
      <c r="E313" s="36">
        <v>25</v>
      </c>
      <c r="F313" s="36">
        <v>25</v>
      </c>
      <c r="G313" s="187" t="s">
        <v>6</v>
      </c>
      <c r="H313" s="72"/>
      <c r="I313" s="72"/>
      <c r="J313" s="34" t="s">
        <v>2590</v>
      </c>
      <c r="K313" s="35" t="s">
        <v>2600</v>
      </c>
      <c r="L313" s="432">
        <v>42</v>
      </c>
      <c r="M313" s="43"/>
      <c r="N313" s="43"/>
      <c r="O313" s="433"/>
    </row>
    <row r="314" spans="1:15" hidden="1" x14ac:dyDescent="0.25">
      <c r="A314" s="262" t="s">
        <v>2280</v>
      </c>
      <c r="B314" s="263" t="s">
        <v>2531</v>
      </c>
      <c r="C314" s="262" t="s">
        <v>2590</v>
      </c>
      <c r="D314" s="262" t="s">
        <v>2601</v>
      </c>
      <c r="E314" s="36" t="s">
        <v>137</v>
      </c>
      <c r="F314" s="36" t="s">
        <v>137</v>
      </c>
      <c r="G314" s="187" t="s">
        <v>6</v>
      </c>
      <c r="H314" s="72"/>
      <c r="I314" s="72"/>
      <c r="J314" s="34" t="s">
        <v>2590</v>
      </c>
      <c r="K314" s="208" t="s">
        <v>2602</v>
      </c>
      <c r="L314" s="432">
        <v>27</v>
      </c>
      <c r="M314" s="43"/>
      <c r="N314" s="43"/>
      <c r="O314" s="433"/>
    </row>
    <row r="315" spans="1:15" hidden="1" x14ac:dyDescent="0.25">
      <c r="A315" s="258" t="s">
        <v>2280</v>
      </c>
      <c r="B315" s="258" t="s">
        <v>2531</v>
      </c>
      <c r="C315" s="258" t="s">
        <v>2603</v>
      </c>
      <c r="D315" s="258"/>
      <c r="E315" s="26">
        <v>657</v>
      </c>
      <c r="F315" s="26">
        <v>657</v>
      </c>
      <c r="G315" s="25" t="s">
        <v>6</v>
      </c>
      <c r="H315" s="430"/>
      <c r="I315" s="430"/>
      <c r="J315" s="32" t="s">
        <v>2603</v>
      </c>
      <c r="K315" s="391"/>
      <c r="L315" s="26">
        <f>SUM(L316:L323)</f>
        <v>946</v>
      </c>
      <c r="M315" s="211">
        <v>2</v>
      </c>
      <c r="N315" s="211">
        <v>2</v>
      </c>
      <c r="O315" s="374"/>
    </row>
    <row r="316" spans="1:15" hidden="1" x14ac:dyDescent="0.25">
      <c r="A316" s="262" t="s">
        <v>2280</v>
      </c>
      <c r="B316" s="263" t="s">
        <v>2531</v>
      </c>
      <c r="C316" s="262" t="s">
        <v>2603</v>
      </c>
      <c r="D316" s="262" t="s">
        <v>2604</v>
      </c>
      <c r="E316" s="36">
        <v>139</v>
      </c>
      <c r="F316" s="36">
        <v>139</v>
      </c>
      <c r="G316" s="187" t="s">
        <v>6</v>
      </c>
      <c r="H316" s="72"/>
      <c r="I316" s="72" t="s">
        <v>1751</v>
      </c>
      <c r="J316" s="446" t="s">
        <v>2603</v>
      </c>
      <c r="K316" s="444" t="s">
        <v>2604</v>
      </c>
      <c r="L316" s="432">
        <v>265</v>
      </c>
      <c r="M316" s="198"/>
      <c r="N316" s="198"/>
      <c r="O316" s="433"/>
    </row>
    <row r="317" spans="1:15" hidden="1" x14ac:dyDescent="0.25">
      <c r="A317" s="262" t="s">
        <v>2280</v>
      </c>
      <c r="B317" s="263" t="s">
        <v>2531</v>
      </c>
      <c r="C317" s="262" t="s">
        <v>2603</v>
      </c>
      <c r="D317" s="262" t="s">
        <v>2605</v>
      </c>
      <c r="E317" s="36">
        <v>81</v>
      </c>
      <c r="F317" s="36">
        <v>81</v>
      </c>
      <c r="G317" s="187" t="s">
        <v>6</v>
      </c>
      <c r="H317" s="72"/>
      <c r="I317" s="72"/>
      <c r="J317" s="446" t="s">
        <v>2603</v>
      </c>
      <c r="K317" s="444" t="s">
        <v>2605</v>
      </c>
      <c r="L317" s="432">
        <v>42</v>
      </c>
      <c r="M317" s="198"/>
      <c r="N317" s="198"/>
      <c r="O317" s="433"/>
    </row>
    <row r="318" spans="1:15" hidden="1" x14ac:dyDescent="0.25">
      <c r="A318" s="262" t="s">
        <v>2280</v>
      </c>
      <c r="B318" s="263" t="s">
        <v>2531</v>
      </c>
      <c r="C318" s="262" t="s">
        <v>2603</v>
      </c>
      <c r="D318" s="262" t="s">
        <v>2606</v>
      </c>
      <c r="E318" s="36">
        <v>92</v>
      </c>
      <c r="F318" s="36">
        <v>92</v>
      </c>
      <c r="G318" s="187" t="s">
        <v>6</v>
      </c>
      <c r="H318" s="72"/>
      <c r="I318" s="72"/>
      <c r="J318" s="446" t="s">
        <v>2603</v>
      </c>
      <c r="K318" s="444" t="s">
        <v>2606</v>
      </c>
      <c r="L318" s="432">
        <v>140</v>
      </c>
      <c r="M318" s="198"/>
      <c r="N318" s="198"/>
      <c r="O318" s="433"/>
    </row>
    <row r="319" spans="1:15" hidden="1" x14ac:dyDescent="0.25">
      <c r="A319" s="262" t="s">
        <v>2280</v>
      </c>
      <c r="B319" s="263" t="s">
        <v>2531</v>
      </c>
      <c r="C319" s="262" t="s">
        <v>2603</v>
      </c>
      <c r="D319" s="262" t="s">
        <v>2607</v>
      </c>
      <c r="E319" s="36">
        <v>121</v>
      </c>
      <c r="F319" s="36">
        <v>121</v>
      </c>
      <c r="G319" s="187" t="s">
        <v>6</v>
      </c>
      <c r="H319" s="72"/>
      <c r="I319" s="72"/>
      <c r="J319" s="446" t="s">
        <v>2603</v>
      </c>
      <c r="K319" s="444" t="s">
        <v>2607</v>
      </c>
      <c r="L319" s="432">
        <v>250</v>
      </c>
      <c r="M319" s="198"/>
      <c r="N319" s="198"/>
      <c r="O319" s="433"/>
    </row>
    <row r="320" spans="1:15" hidden="1" x14ac:dyDescent="0.25">
      <c r="A320" s="262" t="s">
        <v>2280</v>
      </c>
      <c r="B320" s="263" t="s">
        <v>2531</v>
      </c>
      <c r="C320" s="262" t="s">
        <v>2603</v>
      </c>
      <c r="D320" s="262" t="s">
        <v>2608</v>
      </c>
      <c r="E320" s="36">
        <v>92</v>
      </c>
      <c r="F320" s="36">
        <v>92</v>
      </c>
      <c r="G320" s="187" t="s">
        <v>6</v>
      </c>
      <c r="H320" s="72"/>
      <c r="I320" s="72"/>
      <c r="J320" s="446" t="s">
        <v>2603</v>
      </c>
      <c r="K320" s="444" t="s">
        <v>2608</v>
      </c>
      <c r="L320" s="432">
        <v>120</v>
      </c>
      <c r="M320" s="198"/>
      <c r="N320" s="198"/>
      <c r="O320" s="433"/>
    </row>
    <row r="321" spans="1:16" hidden="1" x14ac:dyDescent="0.25">
      <c r="A321" s="262" t="s">
        <v>2280</v>
      </c>
      <c r="B321" s="263" t="s">
        <v>2531</v>
      </c>
      <c r="C321" s="262" t="s">
        <v>2603</v>
      </c>
      <c r="D321" s="262" t="s">
        <v>2609</v>
      </c>
      <c r="E321" s="36">
        <v>125</v>
      </c>
      <c r="F321" s="36">
        <v>125</v>
      </c>
      <c r="G321" s="187" t="s">
        <v>6</v>
      </c>
      <c r="H321" s="72"/>
      <c r="I321" s="72"/>
      <c r="J321" s="446" t="s">
        <v>2603</v>
      </c>
      <c r="K321" s="444" t="s">
        <v>2609</v>
      </c>
      <c r="L321" s="432">
        <v>120</v>
      </c>
      <c r="M321" s="198"/>
      <c r="N321" s="198"/>
      <c r="O321" s="433"/>
    </row>
    <row r="322" spans="1:16" hidden="1" x14ac:dyDescent="0.25">
      <c r="A322" s="262" t="s">
        <v>2280</v>
      </c>
      <c r="B322" s="263" t="s">
        <v>2531</v>
      </c>
      <c r="C322" s="259" t="s">
        <v>2603</v>
      </c>
      <c r="D322" s="260" t="s">
        <v>236</v>
      </c>
      <c r="E322" s="52"/>
      <c r="F322" s="52"/>
      <c r="G322" s="35"/>
      <c r="H322" s="39"/>
      <c r="I322" s="39"/>
      <c r="J322" s="447"/>
      <c r="K322" s="448"/>
      <c r="L322" s="432"/>
      <c r="M322" s="44"/>
      <c r="N322" s="198"/>
      <c r="O322" s="433"/>
    </row>
    <row r="323" spans="1:16" hidden="1" x14ac:dyDescent="0.25">
      <c r="A323" s="262" t="s">
        <v>2280</v>
      </c>
      <c r="B323" s="263" t="s">
        <v>2531</v>
      </c>
      <c r="C323" s="262" t="s">
        <v>2603</v>
      </c>
      <c r="D323" s="262" t="s">
        <v>2610</v>
      </c>
      <c r="E323" s="36" t="s">
        <v>137</v>
      </c>
      <c r="F323" s="36" t="s">
        <v>137</v>
      </c>
      <c r="G323" s="187" t="s">
        <v>6</v>
      </c>
      <c r="H323" s="72"/>
      <c r="I323" s="72"/>
      <c r="J323" s="446" t="s">
        <v>2603</v>
      </c>
      <c r="K323" s="444" t="s">
        <v>2611</v>
      </c>
      <c r="L323" s="432">
        <v>9</v>
      </c>
      <c r="M323" s="198"/>
      <c r="N323" s="198"/>
      <c r="O323" s="433"/>
    </row>
    <row r="324" spans="1:16" hidden="1" x14ac:dyDescent="0.25">
      <c r="A324" s="258" t="s">
        <v>2280</v>
      </c>
      <c r="B324" s="258" t="s">
        <v>2531</v>
      </c>
      <c r="C324" s="258" t="s">
        <v>2612</v>
      </c>
      <c r="D324" s="258"/>
      <c r="E324" s="26">
        <v>608</v>
      </c>
      <c r="F324" s="26">
        <v>608</v>
      </c>
      <c r="G324" s="25" t="s">
        <v>6</v>
      </c>
      <c r="H324" s="430"/>
      <c r="I324" s="430"/>
      <c r="J324" s="32" t="s">
        <v>2612</v>
      </c>
      <c r="K324" s="391"/>
      <c r="L324" s="26">
        <f>SUM(L325:L335)</f>
        <v>961</v>
      </c>
      <c r="M324" s="211">
        <v>1</v>
      </c>
      <c r="N324" s="211">
        <v>2</v>
      </c>
      <c r="O324" s="210" t="s">
        <v>433</v>
      </c>
      <c r="P324" s="438"/>
    </row>
    <row r="325" spans="1:16" hidden="1" x14ac:dyDescent="0.25">
      <c r="A325" s="262" t="s">
        <v>2280</v>
      </c>
      <c r="B325" s="263" t="s">
        <v>2531</v>
      </c>
      <c r="C325" s="262" t="s">
        <v>2612</v>
      </c>
      <c r="D325" s="262" t="s">
        <v>2613</v>
      </c>
      <c r="E325" s="36">
        <v>132</v>
      </c>
      <c r="F325" s="36">
        <v>132</v>
      </c>
      <c r="G325" s="187" t="s">
        <v>6</v>
      </c>
      <c r="H325" s="72"/>
      <c r="I325" s="72" t="s">
        <v>1751</v>
      </c>
      <c r="J325" s="446" t="s">
        <v>2612</v>
      </c>
      <c r="K325" s="444" t="s">
        <v>2613</v>
      </c>
      <c r="L325" s="432">
        <v>168</v>
      </c>
      <c r="M325" s="198"/>
      <c r="N325" s="198"/>
      <c r="O325" s="436"/>
      <c r="P325" s="438"/>
    </row>
    <row r="326" spans="1:16" hidden="1" x14ac:dyDescent="0.25">
      <c r="A326" s="262" t="s">
        <v>2280</v>
      </c>
      <c r="B326" s="263" t="s">
        <v>2531</v>
      </c>
      <c r="C326" s="262" t="s">
        <v>2612</v>
      </c>
      <c r="D326" s="262" t="s">
        <v>2614</v>
      </c>
      <c r="E326" s="36">
        <v>65</v>
      </c>
      <c r="F326" s="36">
        <v>65</v>
      </c>
      <c r="G326" s="187" t="s">
        <v>6</v>
      </c>
      <c r="H326" s="72"/>
      <c r="I326" s="72"/>
      <c r="J326" s="446" t="s">
        <v>2612</v>
      </c>
      <c r="K326" s="444" t="s">
        <v>2614</v>
      </c>
      <c r="L326" s="432">
        <v>113</v>
      </c>
      <c r="M326" s="198"/>
      <c r="N326" s="198"/>
      <c r="O326" s="433"/>
    </row>
    <row r="327" spans="1:16" hidden="1" x14ac:dyDescent="0.25">
      <c r="A327" s="262" t="s">
        <v>2280</v>
      </c>
      <c r="B327" s="263" t="s">
        <v>2531</v>
      </c>
      <c r="C327" s="262" t="s">
        <v>2612</v>
      </c>
      <c r="D327" s="262" t="s">
        <v>2615</v>
      </c>
      <c r="E327" s="36" t="s">
        <v>137</v>
      </c>
      <c r="F327" s="36" t="s">
        <v>137</v>
      </c>
      <c r="G327" s="187" t="s">
        <v>6</v>
      </c>
      <c r="H327" s="72"/>
      <c r="I327" s="72"/>
      <c r="J327" s="446" t="s">
        <v>2612</v>
      </c>
      <c r="K327" s="444" t="s">
        <v>2615</v>
      </c>
      <c r="L327" s="432">
        <v>14</v>
      </c>
      <c r="M327" s="198"/>
      <c r="N327" s="198"/>
      <c r="O327" s="433"/>
    </row>
    <row r="328" spans="1:16" hidden="1" x14ac:dyDescent="0.25">
      <c r="A328" s="262" t="s">
        <v>2280</v>
      </c>
      <c r="B328" s="263" t="s">
        <v>2531</v>
      </c>
      <c r="C328" s="262" t="s">
        <v>2612</v>
      </c>
      <c r="D328" s="262" t="s">
        <v>2616</v>
      </c>
      <c r="E328" s="36">
        <v>83</v>
      </c>
      <c r="F328" s="36">
        <v>83</v>
      </c>
      <c r="G328" s="187" t="s">
        <v>6</v>
      </c>
      <c r="H328" s="72"/>
      <c r="I328" s="72"/>
      <c r="J328" s="446" t="s">
        <v>2612</v>
      </c>
      <c r="K328" s="444" t="s">
        <v>2616</v>
      </c>
      <c r="L328" s="432">
        <v>150</v>
      </c>
      <c r="M328" s="198"/>
      <c r="N328" s="198"/>
      <c r="O328" s="433"/>
    </row>
    <row r="329" spans="1:16" hidden="1" x14ac:dyDescent="0.25">
      <c r="A329" s="262" t="s">
        <v>2280</v>
      </c>
      <c r="B329" s="263" t="s">
        <v>2531</v>
      </c>
      <c r="C329" s="262" t="s">
        <v>2612</v>
      </c>
      <c r="D329" s="262" t="s">
        <v>2617</v>
      </c>
      <c r="E329" s="36">
        <v>14</v>
      </c>
      <c r="F329" s="36">
        <v>14</v>
      </c>
      <c r="G329" s="187" t="s">
        <v>6</v>
      </c>
      <c r="H329" s="72"/>
      <c r="I329" s="72"/>
      <c r="J329" s="446" t="s">
        <v>2612</v>
      </c>
      <c r="K329" s="444" t="s">
        <v>2617</v>
      </c>
      <c r="L329" s="432">
        <v>27</v>
      </c>
      <c r="M329" s="198"/>
      <c r="N329" s="198"/>
      <c r="O329" s="433"/>
    </row>
    <row r="330" spans="1:16" hidden="1" x14ac:dyDescent="0.25">
      <c r="A330" s="262" t="s">
        <v>2280</v>
      </c>
      <c r="B330" s="263" t="s">
        <v>2531</v>
      </c>
      <c r="C330" s="262" t="s">
        <v>2612</v>
      </c>
      <c r="D330" s="262" t="s">
        <v>2618</v>
      </c>
      <c r="E330" s="36">
        <v>27</v>
      </c>
      <c r="F330" s="36">
        <v>27</v>
      </c>
      <c r="G330" s="187" t="s">
        <v>6</v>
      </c>
      <c r="H330" s="72"/>
      <c r="I330" s="72"/>
      <c r="J330" s="446" t="s">
        <v>2612</v>
      </c>
      <c r="K330" s="444" t="s">
        <v>2618</v>
      </c>
      <c r="L330" s="432">
        <v>51</v>
      </c>
      <c r="M330" s="198"/>
      <c r="N330" s="198"/>
      <c r="O330" s="433"/>
    </row>
    <row r="331" spans="1:16" hidden="1" x14ac:dyDescent="0.25">
      <c r="A331" s="262" t="s">
        <v>2280</v>
      </c>
      <c r="B331" s="263" t="s">
        <v>2531</v>
      </c>
      <c r="C331" s="262" t="s">
        <v>2612</v>
      </c>
      <c r="D331" s="262" t="s">
        <v>2619</v>
      </c>
      <c r="E331" s="36">
        <v>90</v>
      </c>
      <c r="F331" s="36">
        <v>90</v>
      </c>
      <c r="G331" s="187" t="s">
        <v>6</v>
      </c>
      <c r="H331" s="72"/>
      <c r="I331" s="72"/>
      <c r="J331" s="446" t="s">
        <v>2612</v>
      </c>
      <c r="K331" s="444" t="s">
        <v>2619</v>
      </c>
      <c r="L331" s="432">
        <v>148</v>
      </c>
      <c r="M331" s="198"/>
      <c r="N331" s="198"/>
      <c r="O331" s="433"/>
    </row>
    <row r="332" spans="1:16" hidden="1" x14ac:dyDescent="0.25">
      <c r="A332" s="262" t="s">
        <v>2280</v>
      </c>
      <c r="B332" s="263" t="s">
        <v>2531</v>
      </c>
      <c r="C332" s="262" t="s">
        <v>2612</v>
      </c>
      <c r="D332" s="262" t="s">
        <v>2620</v>
      </c>
      <c r="E332" s="36">
        <v>25</v>
      </c>
      <c r="F332" s="36">
        <v>25</v>
      </c>
      <c r="G332" s="187" t="s">
        <v>6</v>
      </c>
      <c r="H332" s="72"/>
      <c r="I332" s="72"/>
      <c r="J332" s="446" t="s">
        <v>2612</v>
      </c>
      <c r="K332" s="444" t="s">
        <v>2621</v>
      </c>
      <c r="L332" s="432">
        <v>56</v>
      </c>
      <c r="M332" s="198"/>
      <c r="N332" s="198"/>
      <c r="O332" s="433"/>
    </row>
    <row r="333" spans="1:16" hidden="1" x14ac:dyDescent="0.25">
      <c r="A333" s="262" t="s">
        <v>2280</v>
      </c>
      <c r="B333" s="263" t="s">
        <v>2531</v>
      </c>
      <c r="C333" s="262" t="s">
        <v>2612</v>
      </c>
      <c r="D333" s="262" t="s">
        <v>2622</v>
      </c>
      <c r="E333" s="36" t="s">
        <v>137</v>
      </c>
      <c r="F333" s="36" t="s">
        <v>137</v>
      </c>
      <c r="G333" s="187" t="s">
        <v>6</v>
      </c>
      <c r="H333" s="72"/>
      <c r="I333" s="72"/>
      <c r="J333" s="446" t="s">
        <v>2612</v>
      </c>
      <c r="K333" s="444" t="s">
        <v>2622</v>
      </c>
      <c r="L333" s="432">
        <v>35</v>
      </c>
      <c r="M333" s="198"/>
      <c r="N333" s="198"/>
      <c r="O333" s="433"/>
    </row>
    <row r="334" spans="1:16" hidden="1" x14ac:dyDescent="0.25">
      <c r="A334" s="262" t="s">
        <v>2280</v>
      </c>
      <c r="B334" s="263" t="s">
        <v>2531</v>
      </c>
      <c r="C334" s="262" t="s">
        <v>2612</v>
      </c>
      <c r="D334" s="262" t="s">
        <v>2623</v>
      </c>
      <c r="E334" s="36">
        <v>111</v>
      </c>
      <c r="F334" s="36">
        <v>111</v>
      </c>
      <c r="G334" s="187" t="s">
        <v>6</v>
      </c>
      <c r="H334" s="72"/>
      <c r="I334" s="72"/>
      <c r="J334" s="446" t="s">
        <v>2612</v>
      </c>
      <c r="K334" s="444" t="s">
        <v>2623</v>
      </c>
      <c r="L334" s="432">
        <v>142</v>
      </c>
      <c r="M334" s="198"/>
      <c r="N334" s="198"/>
      <c r="O334" s="433"/>
    </row>
    <row r="335" spans="1:16" hidden="1" x14ac:dyDescent="0.25">
      <c r="A335" s="262" t="s">
        <v>2280</v>
      </c>
      <c r="B335" s="263" t="s">
        <v>2531</v>
      </c>
      <c r="C335" s="262" t="s">
        <v>2612</v>
      </c>
      <c r="D335" s="262" t="s">
        <v>2624</v>
      </c>
      <c r="E335" s="36">
        <v>41</v>
      </c>
      <c r="F335" s="36">
        <v>41</v>
      </c>
      <c r="G335" s="187" t="s">
        <v>6</v>
      </c>
      <c r="H335" s="72"/>
      <c r="I335" s="72"/>
      <c r="J335" s="446" t="s">
        <v>2612</v>
      </c>
      <c r="K335" s="444" t="s">
        <v>2624</v>
      </c>
      <c r="L335" s="432">
        <v>57</v>
      </c>
      <c r="M335" s="198"/>
      <c r="N335" s="198"/>
      <c r="O335" s="433"/>
    </row>
    <row r="336" spans="1:16" hidden="1" x14ac:dyDescent="0.25">
      <c r="A336" s="258" t="s">
        <v>2280</v>
      </c>
      <c r="B336" s="258" t="s">
        <v>2531</v>
      </c>
      <c r="C336" s="258" t="s">
        <v>2625</v>
      </c>
      <c r="D336" s="258"/>
      <c r="E336" s="26">
        <v>297</v>
      </c>
      <c r="F336" s="26">
        <v>297</v>
      </c>
      <c r="G336" s="25" t="s">
        <v>6</v>
      </c>
      <c r="H336" s="430"/>
      <c r="I336" s="430"/>
      <c r="J336" s="32" t="s">
        <v>2625</v>
      </c>
      <c r="K336" s="391"/>
      <c r="L336" s="26">
        <f>SUM(L337:L347)</f>
        <v>361</v>
      </c>
      <c r="M336" s="211">
        <v>1</v>
      </c>
      <c r="N336" s="211">
        <v>1</v>
      </c>
      <c r="O336" s="374"/>
    </row>
    <row r="337" spans="1:15" hidden="1" x14ac:dyDescent="0.25">
      <c r="A337" s="262" t="s">
        <v>2280</v>
      </c>
      <c r="B337" s="263" t="s">
        <v>2531</v>
      </c>
      <c r="C337" s="262" t="s">
        <v>2625</v>
      </c>
      <c r="D337" s="262" t="s">
        <v>2625</v>
      </c>
      <c r="E337" s="36">
        <v>178</v>
      </c>
      <c r="F337" s="36">
        <v>178</v>
      </c>
      <c r="G337" s="187" t="s">
        <v>6</v>
      </c>
      <c r="H337" s="72"/>
      <c r="I337" s="72" t="s">
        <v>1751</v>
      </c>
      <c r="J337" s="449" t="s">
        <v>2625</v>
      </c>
      <c r="K337" s="226" t="s">
        <v>2625</v>
      </c>
      <c r="L337" s="432">
        <v>326</v>
      </c>
      <c r="M337" s="198"/>
      <c r="N337" s="198"/>
      <c r="O337" s="436" t="s">
        <v>706</v>
      </c>
    </row>
    <row r="338" spans="1:15" hidden="1" x14ac:dyDescent="0.25">
      <c r="A338" s="262" t="s">
        <v>2280</v>
      </c>
      <c r="B338" s="263" t="s">
        <v>2531</v>
      </c>
      <c r="C338" s="262" t="s">
        <v>2625</v>
      </c>
      <c r="D338" s="262" t="s">
        <v>2626</v>
      </c>
      <c r="E338" s="36">
        <v>11</v>
      </c>
      <c r="F338" s="36">
        <v>11</v>
      </c>
      <c r="G338" s="187" t="s">
        <v>6</v>
      </c>
      <c r="H338" s="72"/>
      <c r="I338" s="72"/>
      <c r="J338" s="449" t="s">
        <v>2625</v>
      </c>
      <c r="K338" s="35"/>
      <c r="L338" s="131"/>
      <c r="M338" s="198"/>
      <c r="N338" s="198"/>
      <c r="O338" s="433"/>
    </row>
    <row r="339" spans="1:15" hidden="1" x14ac:dyDescent="0.25">
      <c r="A339" s="262" t="s">
        <v>2280</v>
      </c>
      <c r="B339" s="263" t="s">
        <v>2531</v>
      </c>
      <c r="C339" s="262" t="s">
        <v>2625</v>
      </c>
      <c r="D339" s="262" t="s">
        <v>2627</v>
      </c>
      <c r="E339" s="36" t="s">
        <v>137</v>
      </c>
      <c r="F339" s="36" t="s">
        <v>137</v>
      </c>
      <c r="G339" s="187" t="s">
        <v>6</v>
      </c>
      <c r="H339" s="72"/>
      <c r="I339" s="72"/>
      <c r="J339" s="449" t="s">
        <v>2625</v>
      </c>
      <c r="K339" s="35"/>
      <c r="L339" s="51"/>
      <c r="M339" s="43"/>
      <c r="N339" s="43"/>
      <c r="O339" s="433"/>
    </row>
    <row r="340" spans="1:15" hidden="1" x14ac:dyDescent="0.25">
      <c r="A340" s="262" t="s">
        <v>2280</v>
      </c>
      <c r="B340" s="263" t="s">
        <v>2531</v>
      </c>
      <c r="C340" s="262" t="s">
        <v>2625</v>
      </c>
      <c r="D340" s="262" t="s">
        <v>2628</v>
      </c>
      <c r="E340" s="36">
        <v>51</v>
      </c>
      <c r="F340" s="36">
        <v>51</v>
      </c>
      <c r="G340" s="187" t="s">
        <v>6</v>
      </c>
      <c r="H340" s="72"/>
      <c r="I340" s="72"/>
      <c r="J340" s="449" t="s">
        <v>2625</v>
      </c>
      <c r="K340" s="35"/>
      <c r="L340" s="51"/>
      <c r="M340" s="43"/>
      <c r="N340" s="43"/>
      <c r="O340" s="433"/>
    </row>
    <row r="341" spans="1:15" hidden="1" x14ac:dyDescent="0.25">
      <c r="A341" s="262" t="s">
        <v>2280</v>
      </c>
      <c r="B341" s="263" t="s">
        <v>2531</v>
      </c>
      <c r="C341" s="262" t="s">
        <v>2625</v>
      </c>
      <c r="D341" s="262" t="s">
        <v>2629</v>
      </c>
      <c r="E341" s="36" t="s">
        <v>137</v>
      </c>
      <c r="F341" s="36" t="s">
        <v>137</v>
      </c>
      <c r="G341" s="187" t="s">
        <v>6</v>
      </c>
      <c r="H341" s="72"/>
      <c r="I341" s="72"/>
      <c r="J341" s="449" t="s">
        <v>2625</v>
      </c>
      <c r="K341" s="208" t="s">
        <v>2629</v>
      </c>
      <c r="L341" s="432">
        <v>35</v>
      </c>
      <c r="M341" s="43"/>
      <c r="N341" s="43"/>
      <c r="O341" s="433"/>
    </row>
    <row r="342" spans="1:15" hidden="1" x14ac:dyDescent="0.25">
      <c r="A342" s="262" t="s">
        <v>2280</v>
      </c>
      <c r="B342" s="263" t="s">
        <v>2531</v>
      </c>
      <c r="C342" s="262" t="s">
        <v>2625</v>
      </c>
      <c r="D342" s="262" t="s">
        <v>2630</v>
      </c>
      <c r="E342" s="36" t="s">
        <v>137</v>
      </c>
      <c r="F342" s="36" t="s">
        <v>137</v>
      </c>
      <c r="G342" s="187" t="s">
        <v>6</v>
      </c>
      <c r="H342" s="72"/>
      <c r="I342" s="72"/>
      <c r="J342" s="449" t="s">
        <v>2625</v>
      </c>
      <c r="K342" s="35"/>
      <c r="L342" s="51"/>
      <c r="M342" s="43"/>
      <c r="N342" s="43"/>
      <c r="O342" s="433"/>
    </row>
    <row r="343" spans="1:15" hidden="1" x14ac:dyDescent="0.25">
      <c r="A343" s="262" t="s">
        <v>2280</v>
      </c>
      <c r="B343" s="263" t="s">
        <v>2531</v>
      </c>
      <c r="C343" s="262" t="s">
        <v>2625</v>
      </c>
      <c r="D343" s="262" t="s">
        <v>2631</v>
      </c>
      <c r="E343" s="36">
        <v>20</v>
      </c>
      <c r="F343" s="36">
        <v>20</v>
      </c>
      <c r="G343" s="187" t="s">
        <v>6</v>
      </c>
      <c r="H343" s="72"/>
      <c r="I343" s="72"/>
      <c r="J343" s="449" t="s">
        <v>2625</v>
      </c>
      <c r="K343" s="35"/>
      <c r="L343" s="51"/>
      <c r="M343" s="43"/>
      <c r="N343" s="43"/>
      <c r="O343" s="433"/>
    </row>
    <row r="344" spans="1:15" hidden="1" x14ac:dyDescent="0.25">
      <c r="A344" s="262" t="s">
        <v>2280</v>
      </c>
      <c r="B344" s="263" t="s">
        <v>2531</v>
      </c>
      <c r="C344" s="262" t="s">
        <v>2625</v>
      </c>
      <c r="D344" s="262" t="s">
        <v>2632</v>
      </c>
      <c r="E344" s="36">
        <v>19</v>
      </c>
      <c r="F344" s="36">
        <v>19</v>
      </c>
      <c r="G344" s="187" t="s">
        <v>6</v>
      </c>
      <c r="H344" s="72"/>
      <c r="I344" s="72"/>
      <c r="J344" s="449" t="s">
        <v>2625</v>
      </c>
      <c r="K344" s="35"/>
      <c r="L344" s="51"/>
      <c r="M344" s="43"/>
      <c r="N344" s="43"/>
      <c r="O344" s="433"/>
    </row>
    <row r="345" spans="1:15" hidden="1" x14ac:dyDescent="0.25">
      <c r="A345" s="262" t="s">
        <v>2280</v>
      </c>
      <c r="B345" s="263" t="s">
        <v>2531</v>
      </c>
      <c r="C345" s="262" t="s">
        <v>2625</v>
      </c>
      <c r="D345" s="262" t="s">
        <v>2633</v>
      </c>
      <c r="E345" s="36">
        <v>0</v>
      </c>
      <c r="F345" s="36">
        <v>0</v>
      </c>
      <c r="G345" s="187" t="s">
        <v>6</v>
      </c>
      <c r="H345" s="72"/>
      <c r="I345" s="72"/>
      <c r="J345" s="449" t="s">
        <v>2625</v>
      </c>
      <c r="K345" s="35"/>
      <c r="L345" s="51"/>
      <c r="M345" s="43"/>
      <c r="N345" s="43"/>
      <c r="O345" s="433"/>
    </row>
    <row r="346" spans="1:15" hidden="1" x14ac:dyDescent="0.25">
      <c r="A346" s="262" t="s">
        <v>2280</v>
      </c>
      <c r="B346" s="263" t="s">
        <v>2531</v>
      </c>
      <c r="C346" s="262" t="s">
        <v>2625</v>
      </c>
      <c r="D346" s="262" t="s">
        <v>2634</v>
      </c>
      <c r="E346" s="36" t="s">
        <v>137</v>
      </c>
      <c r="F346" s="36" t="s">
        <v>137</v>
      </c>
      <c r="G346" s="187" t="s">
        <v>6</v>
      </c>
      <c r="H346" s="72"/>
      <c r="I346" s="72"/>
      <c r="J346" s="449" t="s">
        <v>2625</v>
      </c>
      <c r="K346" s="35"/>
      <c r="L346" s="51"/>
      <c r="M346" s="43"/>
      <c r="N346" s="43"/>
      <c r="O346" s="433"/>
    </row>
    <row r="347" spans="1:15" hidden="1" x14ac:dyDescent="0.25">
      <c r="A347" s="262" t="s">
        <v>2280</v>
      </c>
      <c r="B347" s="263" t="s">
        <v>2531</v>
      </c>
      <c r="C347" s="262" t="s">
        <v>2625</v>
      </c>
      <c r="D347" s="262" t="s">
        <v>2635</v>
      </c>
      <c r="E347" s="36" t="s">
        <v>137</v>
      </c>
      <c r="F347" s="36" t="s">
        <v>137</v>
      </c>
      <c r="G347" s="187" t="s">
        <v>6</v>
      </c>
      <c r="H347" s="72"/>
      <c r="I347" s="72"/>
      <c r="J347" s="449" t="s">
        <v>2625</v>
      </c>
      <c r="K347" s="35"/>
      <c r="L347" s="51"/>
      <c r="M347" s="43"/>
      <c r="N347" s="43"/>
      <c r="O347" s="433"/>
    </row>
    <row r="348" spans="1:15" ht="15" hidden="1" x14ac:dyDescent="0.25">
      <c r="A348" s="258" t="s">
        <v>2280</v>
      </c>
      <c r="B348" s="258" t="s">
        <v>2531</v>
      </c>
      <c r="C348" s="258" t="s">
        <v>2636</v>
      </c>
      <c r="D348" s="258"/>
      <c r="E348" s="26">
        <f>SUM(E349:E353)</f>
        <v>228</v>
      </c>
      <c r="F348" s="26">
        <v>228</v>
      </c>
      <c r="G348" s="25" t="s">
        <v>6</v>
      </c>
      <c r="H348" s="437" t="s">
        <v>18</v>
      </c>
      <c r="I348" s="430"/>
      <c r="J348" s="32" t="s">
        <v>2636</v>
      </c>
      <c r="K348" s="391"/>
      <c r="L348" s="26">
        <f>SUM(L349:L353)</f>
        <v>240</v>
      </c>
      <c r="M348" s="211">
        <v>1</v>
      </c>
      <c r="N348" s="211">
        <v>1</v>
      </c>
      <c r="O348" s="374"/>
    </row>
    <row r="349" spans="1:15" hidden="1" x14ac:dyDescent="0.25">
      <c r="A349" s="262" t="s">
        <v>2280</v>
      </c>
      <c r="B349" s="263" t="s">
        <v>2531</v>
      </c>
      <c r="C349" s="262" t="s">
        <v>2636</v>
      </c>
      <c r="D349" s="262" t="s">
        <v>2637</v>
      </c>
      <c r="E349" s="36">
        <v>28</v>
      </c>
      <c r="F349" s="36">
        <v>28</v>
      </c>
      <c r="G349" s="187" t="s">
        <v>6</v>
      </c>
      <c r="H349" s="72"/>
      <c r="I349" s="72" t="s">
        <v>1751</v>
      </c>
      <c r="J349" s="446" t="s">
        <v>2636</v>
      </c>
      <c r="K349" s="34" t="s">
        <v>2637</v>
      </c>
      <c r="L349" s="432">
        <v>36</v>
      </c>
      <c r="M349" s="198"/>
      <c r="N349" s="198"/>
      <c r="O349" s="433"/>
    </row>
    <row r="350" spans="1:15" hidden="1" x14ac:dyDescent="0.25">
      <c r="A350" s="262" t="s">
        <v>2280</v>
      </c>
      <c r="B350" s="263" t="s">
        <v>2531</v>
      </c>
      <c r="C350" s="262" t="s">
        <v>2636</v>
      </c>
      <c r="D350" s="262" t="s">
        <v>2638</v>
      </c>
      <c r="E350" s="36">
        <v>48</v>
      </c>
      <c r="F350" s="36">
        <v>48</v>
      </c>
      <c r="G350" s="187" t="s">
        <v>6</v>
      </c>
      <c r="H350" s="72"/>
      <c r="I350" s="72"/>
      <c r="J350" s="446" t="s">
        <v>2636</v>
      </c>
      <c r="K350" s="35"/>
      <c r="L350" s="44"/>
      <c r="M350" s="198"/>
      <c r="N350" s="198"/>
      <c r="O350" s="433"/>
    </row>
    <row r="351" spans="1:15" hidden="1" x14ac:dyDescent="0.25">
      <c r="A351" s="262" t="s">
        <v>2280</v>
      </c>
      <c r="B351" s="263" t="s">
        <v>2531</v>
      </c>
      <c r="C351" s="262" t="s">
        <v>2636</v>
      </c>
      <c r="D351" s="262" t="s">
        <v>2639</v>
      </c>
      <c r="E351" s="36">
        <v>38</v>
      </c>
      <c r="F351" s="36">
        <v>38</v>
      </c>
      <c r="G351" s="187" t="s">
        <v>6</v>
      </c>
      <c r="H351" s="72"/>
      <c r="I351" s="72"/>
      <c r="J351" s="446" t="s">
        <v>2636</v>
      </c>
      <c r="K351" s="34" t="s">
        <v>2639</v>
      </c>
      <c r="L351" s="432">
        <v>22</v>
      </c>
      <c r="M351" s="198"/>
      <c r="N351" s="198"/>
      <c r="O351" s="433"/>
    </row>
    <row r="352" spans="1:15" hidden="1" x14ac:dyDescent="0.25">
      <c r="A352" s="262" t="s">
        <v>2280</v>
      </c>
      <c r="B352" s="263" t="s">
        <v>2531</v>
      </c>
      <c r="C352" s="262" t="s">
        <v>2636</v>
      </c>
      <c r="D352" s="262" t="s">
        <v>2640</v>
      </c>
      <c r="E352" s="36">
        <v>87</v>
      </c>
      <c r="F352" s="36">
        <v>87</v>
      </c>
      <c r="G352" s="187" t="s">
        <v>6</v>
      </c>
      <c r="H352" s="72"/>
      <c r="I352" s="72"/>
      <c r="J352" s="446" t="s">
        <v>2636</v>
      </c>
      <c r="K352" s="34" t="s">
        <v>2640</v>
      </c>
      <c r="L352" s="432">
        <v>42</v>
      </c>
      <c r="M352" s="198"/>
      <c r="N352" s="198"/>
      <c r="O352" s="433"/>
    </row>
    <row r="353" spans="1:15" hidden="1" x14ac:dyDescent="0.25">
      <c r="A353" s="262" t="s">
        <v>2280</v>
      </c>
      <c r="B353" s="263" t="s">
        <v>2531</v>
      </c>
      <c r="C353" s="262" t="s">
        <v>2636</v>
      </c>
      <c r="D353" s="262" t="s">
        <v>2641</v>
      </c>
      <c r="E353" s="36">
        <v>27</v>
      </c>
      <c r="F353" s="36">
        <v>27</v>
      </c>
      <c r="G353" s="187" t="s">
        <v>6</v>
      </c>
      <c r="H353" s="72"/>
      <c r="I353" s="72"/>
      <c r="J353" s="446" t="s">
        <v>2636</v>
      </c>
      <c r="K353" s="34" t="s">
        <v>2641</v>
      </c>
      <c r="L353" s="432">
        <v>140</v>
      </c>
      <c r="M353" s="43"/>
      <c r="N353" s="43"/>
      <c r="O353" s="433"/>
    </row>
    <row r="354" spans="1:15" hidden="1" x14ac:dyDescent="0.25">
      <c r="A354" s="258" t="s">
        <v>2280</v>
      </c>
      <c r="B354" s="258" t="s">
        <v>2531</v>
      </c>
      <c r="C354" s="258" t="s">
        <v>2642</v>
      </c>
      <c r="D354" s="258"/>
      <c r="E354" s="26">
        <v>227</v>
      </c>
      <c r="F354" s="26">
        <v>227</v>
      </c>
      <c r="G354" s="25" t="s">
        <v>6</v>
      </c>
      <c r="H354" s="430"/>
      <c r="I354" s="430"/>
      <c r="J354" s="32" t="s">
        <v>2642</v>
      </c>
      <c r="K354" s="445"/>
      <c r="L354" s="26">
        <f>SUM(L355:L366)</f>
        <v>230</v>
      </c>
      <c r="M354" s="211">
        <v>0</v>
      </c>
      <c r="N354" s="211">
        <v>1</v>
      </c>
      <c r="O354" s="374"/>
    </row>
    <row r="355" spans="1:15" hidden="1" x14ac:dyDescent="0.25">
      <c r="A355" s="262" t="s">
        <v>2280</v>
      </c>
      <c r="B355" s="263" t="s">
        <v>2531</v>
      </c>
      <c r="C355" s="262" t="s">
        <v>2642</v>
      </c>
      <c r="D355" s="262" t="s">
        <v>2642</v>
      </c>
      <c r="E355" s="36">
        <v>80</v>
      </c>
      <c r="F355" s="36">
        <v>80</v>
      </c>
      <c r="G355" s="187" t="s">
        <v>6</v>
      </c>
      <c r="H355" s="72"/>
      <c r="I355" s="72"/>
      <c r="J355" s="449" t="s">
        <v>2642</v>
      </c>
      <c r="K355" s="34" t="s">
        <v>2642</v>
      </c>
      <c r="L355" s="432">
        <v>72</v>
      </c>
      <c r="M355" s="198"/>
      <c r="N355" s="198"/>
      <c r="O355" s="433"/>
    </row>
    <row r="356" spans="1:15" hidden="1" x14ac:dyDescent="0.25">
      <c r="A356" s="262" t="s">
        <v>2280</v>
      </c>
      <c r="B356" s="263" t="s">
        <v>2531</v>
      </c>
      <c r="C356" s="262" t="s">
        <v>2642</v>
      </c>
      <c r="D356" s="262" t="s">
        <v>2643</v>
      </c>
      <c r="E356" s="36">
        <v>15</v>
      </c>
      <c r="F356" s="36">
        <v>15</v>
      </c>
      <c r="G356" s="187" t="s">
        <v>6</v>
      </c>
      <c r="H356" s="72"/>
      <c r="I356" s="72"/>
      <c r="J356" s="449" t="s">
        <v>2642</v>
      </c>
      <c r="K356" s="34" t="s">
        <v>2643</v>
      </c>
      <c r="L356" s="432">
        <v>16</v>
      </c>
      <c r="M356" s="198"/>
      <c r="N356" s="198"/>
      <c r="O356" s="433"/>
    </row>
    <row r="357" spans="1:15" hidden="1" x14ac:dyDescent="0.25">
      <c r="A357" s="262" t="s">
        <v>2280</v>
      </c>
      <c r="B357" s="263" t="s">
        <v>2531</v>
      </c>
      <c r="C357" s="262" t="s">
        <v>2642</v>
      </c>
      <c r="D357" s="262" t="s">
        <v>2644</v>
      </c>
      <c r="E357" s="36">
        <v>34</v>
      </c>
      <c r="F357" s="36">
        <v>34</v>
      </c>
      <c r="G357" s="187" t="s">
        <v>6</v>
      </c>
      <c r="H357" s="72"/>
      <c r="I357" s="72"/>
      <c r="J357" s="449" t="s">
        <v>2642</v>
      </c>
      <c r="K357" s="34" t="s">
        <v>2644</v>
      </c>
      <c r="L357" s="432">
        <v>35</v>
      </c>
      <c r="M357" s="198"/>
      <c r="N357" s="198"/>
      <c r="O357" s="433"/>
    </row>
    <row r="358" spans="1:15" hidden="1" x14ac:dyDescent="0.25">
      <c r="A358" s="262" t="s">
        <v>2280</v>
      </c>
      <c r="B358" s="263" t="s">
        <v>2531</v>
      </c>
      <c r="C358" s="262" t="s">
        <v>2642</v>
      </c>
      <c r="D358" s="262" t="s">
        <v>829</v>
      </c>
      <c r="E358" s="36">
        <v>21</v>
      </c>
      <c r="F358" s="36">
        <v>21</v>
      </c>
      <c r="G358" s="187" t="s">
        <v>6</v>
      </c>
      <c r="H358" s="72"/>
      <c r="I358" s="72"/>
      <c r="J358" s="449" t="s">
        <v>2642</v>
      </c>
      <c r="K358" s="34" t="s">
        <v>829</v>
      </c>
      <c r="L358" s="432">
        <v>22</v>
      </c>
      <c r="M358" s="198"/>
      <c r="N358" s="198"/>
      <c r="O358" s="433"/>
    </row>
    <row r="359" spans="1:15" hidden="1" x14ac:dyDescent="0.25">
      <c r="A359" s="262" t="s">
        <v>2280</v>
      </c>
      <c r="B359" s="263" t="s">
        <v>2531</v>
      </c>
      <c r="C359" s="262" t="s">
        <v>2642</v>
      </c>
      <c r="D359" s="262" t="s">
        <v>2645</v>
      </c>
      <c r="E359" s="36">
        <v>14</v>
      </c>
      <c r="F359" s="36">
        <v>14</v>
      </c>
      <c r="G359" s="187" t="s">
        <v>6</v>
      </c>
      <c r="H359" s="72"/>
      <c r="I359" s="72"/>
      <c r="J359" s="449" t="s">
        <v>2642</v>
      </c>
      <c r="K359" s="34" t="s">
        <v>2645</v>
      </c>
      <c r="L359" s="432">
        <v>12</v>
      </c>
      <c r="M359" s="198"/>
      <c r="N359" s="198"/>
      <c r="O359" s="433"/>
    </row>
    <row r="360" spans="1:15" hidden="1" x14ac:dyDescent="0.25">
      <c r="A360" s="262" t="s">
        <v>2280</v>
      </c>
      <c r="B360" s="263" t="s">
        <v>2531</v>
      </c>
      <c r="C360" s="262" t="s">
        <v>2642</v>
      </c>
      <c r="D360" s="262" t="s">
        <v>2646</v>
      </c>
      <c r="E360" s="36" t="s">
        <v>137</v>
      </c>
      <c r="F360" s="36" t="s">
        <v>137</v>
      </c>
      <c r="G360" s="187" t="s">
        <v>6</v>
      </c>
      <c r="H360" s="72"/>
      <c r="I360" s="72"/>
      <c r="J360" s="449" t="s">
        <v>2642</v>
      </c>
      <c r="K360" s="34" t="s">
        <v>2646</v>
      </c>
      <c r="L360" s="432">
        <v>8</v>
      </c>
      <c r="M360" s="198"/>
      <c r="N360" s="198"/>
      <c r="O360" s="433"/>
    </row>
    <row r="361" spans="1:15" hidden="1" x14ac:dyDescent="0.25">
      <c r="A361" s="262" t="s">
        <v>2280</v>
      </c>
      <c r="B361" s="263" t="s">
        <v>2531</v>
      </c>
      <c r="C361" s="262" t="s">
        <v>2642</v>
      </c>
      <c r="D361" s="262" t="s">
        <v>2647</v>
      </c>
      <c r="E361" s="36" t="s">
        <v>137</v>
      </c>
      <c r="F361" s="36" t="s">
        <v>137</v>
      </c>
      <c r="G361" s="187" t="s">
        <v>6</v>
      </c>
      <c r="H361" s="72"/>
      <c r="I361" s="72"/>
      <c r="J361" s="449" t="s">
        <v>2642</v>
      </c>
      <c r="K361" s="35" t="s">
        <v>2647</v>
      </c>
      <c r="L361" s="432">
        <v>2</v>
      </c>
      <c r="M361" s="198"/>
      <c r="N361" s="198"/>
      <c r="O361" s="433"/>
    </row>
    <row r="362" spans="1:15" hidden="1" x14ac:dyDescent="0.25">
      <c r="A362" s="262" t="s">
        <v>2280</v>
      </c>
      <c r="B362" s="263" t="s">
        <v>2531</v>
      </c>
      <c r="C362" s="262" t="s">
        <v>2642</v>
      </c>
      <c r="D362" s="262" t="s">
        <v>2648</v>
      </c>
      <c r="E362" s="36" t="s">
        <v>137</v>
      </c>
      <c r="F362" s="36" t="s">
        <v>137</v>
      </c>
      <c r="G362" s="187" t="s">
        <v>6</v>
      </c>
      <c r="H362" s="72"/>
      <c r="I362" s="72"/>
      <c r="J362" s="449" t="s">
        <v>2642</v>
      </c>
      <c r="K362" s="35"/>
      <c r="L362" s="44"/>
      <c r="M362" s="198"/>
      <c r="N362" s="198"/>
      <c r="O362" s="433"/>
    </row>
    <row r="363" spans="1:15" hidden="1" x14ac:dyDescent="0.25">
      <c r="A363" s="262" t="s">
        <v>2280</v>
      </c>
      <c r="B363" s="263" t="s">
        <v>2531</v>
      </c>
      <c r="C363" s="262" t="s">
        <v>2642</v>
      </c>
      <c r="D363" s="262" t="s">
        <v>2649</v>
      </c>
      <c r="E363" s="36">
        <v>26</v>
      </c>
      <c r="F363" s="36">
        <v>26</v>
      </c>
      <c r="G363" s="187" t="s">
        <v>6</v>
      </c>
      <c r="H363" s="72"/>
      <c r="I363" s="72"/>
      <c r="J363" s="449" t="s">
        <v>2642</v>
      </c>
      <c r="K363" s="35" t="s">
        <v>2649</v>
      </c>
      <c r="L363" s="432">
        <v>42</v>
      </c>
      <c r="M363" s="198"/>
      <c r="N363" s="198"/>
      <c r="O363" s="433"/>
    </row>
    <row r="364" spans="1:15" hidden="1" x14ac:dyDescent="0.25">
      <c r="A364" s="262" t="s">
        <v>2280</v>
      </c>
      <c r="B364" s="263" t="s">
        <v>2531</v>
      </c>
      <c r="C364" s="262" t="s">
        <v>2642</v>
      </c>
      <c r="D364" s="262" t="s">
        <v>2650</v>
      </c>
      <c r="E364" s="36">
        <v>17</v>
      </c>
      <c r="F364" s="36">
        <v>17</v>
      </c>
      <c r="G364" s="187" t="s">
        <v>6</v>
      </c>
      <c r="H364" s="72"/>
      <c r="I364" s="72"/>
      <c r="J364" s="449" t="s">
        <v>2642</v>
      </c>
      <c r="K364" s="35" t="s">
        <v>2651</v>
      </c>
      <c r="L364" s="432">
        <v>16</v>
      </c>
      <c r="M364" s="198"/>
      <c r="N364" s="198"/>
      <c r="O364" s="433"/>
    </row>
    <row r="365" spans="1:15" hidden="1" x14ac:dyDescent="0.25">
      <c r="A365" s="262" t="s">
        <v>2280</v>
      </c>
      <c r="B365" s="263" t="s">
        <v>2531</v>
      </c>
      <c r="C365" s="262" t="s">
        <v>2642</v>
      </c>
      <c r="D365" s="262" t="s">
        <v>2652</v>
      </c>
      <c r="E365" s="36" t="s">
        <v>137</v>
      </c>
      <c r="F365" s="36" t="s">
        <v>137</v>
      </c>
      <c r="G365" s="187" t="s">
        <v>6</v>
      </c>
      <c r="H365" s="72"/>
      <c r="I365" s="72"/>
      <c r="J365" s="449" t="s">
        <v>2642</v>
      </c>
      <c r="K365" s="35"/>
      <c r="L365" s="51"/>
      <c r="M365" s="43"/>
      <c r="N365" s="43"/>
      <c r="O365" s="433"/>
    </row>
    <row r="366" spans="1:15" hidden="1" x14ac:dyDescent="0.25">
      <c r="A366" s="262" t="s">
        <v>2280</v>
      </c>
      <c r="B366" s="263" t="s">
        <v>2531</v>
      </c>
      <c r="C366" s="262" t="s">
        <v>2642</v>
      </c>
      <c r="D366" s="262" t="s">
        <v>2653</v>
      </c>
      <c r="E366" s="36">
        <v>11</v>
      </c>
      <c r="F366" s="36">
        <v>11</v>
      </c>
      <c r="G366" s="187" t="s">
        <v>6</v>
      </c>
      <c r="H366" s="72"/>
      <c r="I366" s="72"/>
      <c r="J366" s="449" t="s">
        <v>2642</v>
      </c>
      <c r="K366" s="34" t="s">
        <v>2653</v>
      </c>
      <c r="L366" s="432">
        <v>5</v>
      </c>
      <c r="M366" s="43"/>
      <c r="N366" s="43"/>
      <c r="O366" s="433"/>
    </row>
    <row r="367" spans="1:15" hidden="1" x14ac:dyDescent="0.25">
      <c r="A367" s="258" t="s">
        <v>2280</v>
      </c>
      <c r="B367" s="258" t="s">
        <v>2531</v>
      </c>
      <c r="C367" s="258" t="s">
        <v>2654</v>
      </c>
      <c r="D367" s="258"/>
      <c r="E367" s="26">
        <f>SUM(E368:E373)</f>
        <v>346</v>
      </c>
      <c r="F367" s="26">
        <v>346</v>
      </c>
      <c r="G367" s="25" t="s">
        <v>6</v>
      </c>
      <c r="H367" s="430"/>
      <c r="I367" s="430"/>
      <c r="J367" s="32" t="s">
        <v>2654</v>
      </c>
      <c r="K367" s="391"/>
      <c r="L367" s="26">
        <f>SUM(L368:L373)</f>
        <v>435</v>
      </c>
      <c r="M367" s="211">
        <v>1</v>
      </c>
      <c r="N367" s="211">
        <v>2</v>
      </c>
      <c r="O367" s="374"/>
    </row>
    <row r="368" spans="1:15" hidden="1" x14ac:dyDescent="0.25">
      <c r="A368" s="262" t="s">
        <v>2280</v>
      </c>
      <c r="B368" s="263" t="s">
        <v>2531</v>
      </c>
      <c r="C368" s="262" t="s">
        <v>2654</v>
      </c>
      <c r="D368" s="262" t="s">
        <v>2647</v>
      </c>
      <c r="E368" s="36">
        <v>123</v>
      </c>
      <c r="F368" s="36">
        <v>123</v>
      </c>
      <c r="G368" s="187" t="s">
        <v>6</v>
      </c>
      <c r="H368" s="72"/>
      <c r="I368" s="72" t="s">
        <v>1751</v>
      </c>
      <c r="J368" s="187" t="s">
        <v>2654</v>
      </c>
      <c r="K368" s="34" t="s">
        <v>2647</v>
      </c>
      <c r="L368" s="432">
        <v>150</v>
      </c>
      <c r="M368" s="198"/>
      <c r="N368" s="198"/>
      <c r="O368" s="76"/>
    </row>
    <row r="369" spans="1:16" hidden="1" x14ac:dyDescent="0.25">
      <c r="A369" s="262" t="s">
        <v>2280</v>
      </c>
      <c r="B369" s="263" t="s">
        <v>2531</v>
      </c>
      <c r="C369" s="262" t="s">
        <v>2654</v>
      </c>
      <c r="D369" s="262" t="s">
        <v>2655</v>
      </c>
      <c r="E369" s="36">
        <v>19</v>
      </c>
      <c r="F369" s="36">
        <v>19</v>
      </c>
      <c r="G369" s="187" t="s">
        <v>6</v>
      </c>
      <c r="H369" s="72"/>
      <c r="I369" s="72"/>
      <c r="J369" s="187" t="s">
        <v>2654</v>
      </c>
      <c r="K369" s="448" t="s">
        <v>2655</v>
      </c>
      <c r="L369" s="432">
        <v>20</v>
      </c>
      <c r="M369" s="198"/>
      <c r="N369" s="198"/>
      <c r="O369" s="436" t="s">
        <v>706</v>
      </c>
    </row>
    <row r="370" spans="1:16" hidden="1" x14ac:dyDescent="0.25">
      <c r="A370" s="262" t="s">
        <v>2280</v>
      </c>
      <c r="B370" s="263" t="s">
        <v>2531</v>
      </c>
      <c r="C370" s="262" t="s">
        <v>2654</v>
      </c>
      <c r="D370" s="262" t="s">
        <v>2656</v>
      </c>
      <c r="E370" s="36">
        <v>41</v>
      </c>
      <c r="F370" s="36">
        <v>41</v>
      </c>
      <c r="G370" s="187" t="s">
        <v>6</v>
      </c>
      <c r="H370" s="72"/>
      <c r="I370" s="72"/>
      <c r="J370" s="187" t="s">
        <v>2654</v>
      </c>
      <c r="K370" s="448" t="s">
        <v>2656</v>
      </c>
      <c r="L370" s="432">
        <v>58</v>
      </c>
      <c r="M370" s="198"/>
      <c r="N370" s="198"/>
      <c r="O370" s="436" t="s">
        <v>706</v>
      </c>
    </row>
    <row r="371" spans="1:16" hidden="1" x14ac:dyDescent="0.25">
      <c r="A371" s="262" t="s">
        <v>2280</v>
      </c>
      <c r="B371" s="263" t="s">
        <v>2531</v>
      </c>
      <c r="C371" s="262" t="s">
        <v>2654</v>
      </c>
      <c r="D371" s="262" t="s">
        <v>2657</v>
      </c>
      <c r="E371" s="36">
        <v>60</v>
      </c>
      <c r="F371" s="36">
        <v>60</v>
      </c>
      <c r="G371" s="187" t="s">
        <v>6</v>
      </c>
      <c r="H371" s="72"/>
      <c r="I371" s="72"/>
      <c r="J371" s="187" t="s">
        <v>2654</v>
      </c>
      <c r="K371" s="448" t="s">
        <v>2657</v>
      </c>
      <c r="L371" s="432">
        <v>69</v>
      </c>
      <c r="M371" s="198"/>
      <c r="N371" s="198"/>
      <c r="O371" s="433"/>
    </row>
    <row r="372" spans="1:16" hidden="1" x14ac:dyDescent="0.25">
      <c r="A372" s="262" t="s">
        <v>2280</v>
      </c>
      <c r="B372" s="263" t="s">
        <v>2531</v>
      </c>
      <c r="C372" s="262" t="s">
        <v>2654</v>
      </c>
      <c r="D372" s="262" t="s">
        <v>2658</v>
      </c>
      <c r="E372" s="36">
        <v>77</v>
      </c>
      <c r="F372" s="36">
        <v>77</v>
      </c>
      <c r="G372" s="187" t="s">
        <v>6</v>
      </c>
      <c r="H372" s="72"/>
      <c r="I372" s="72"/>
      <c r="J372" s="187" t="s">
        <v>2654</v>
      </c>
      <c r="K372" s="448" t="s">
        <v>2658</v>
      </c>
      <c r="L372" s="432">
        <v>85</v>
      </c>
      <c r="M372" s="198"/>
      <c r="N372" s="198"/>
      <c r="O372" s="433"/>
    </row>
    <row r="373" spans="1:16" hidden="1" x14ac:dyDescent="0.25">
      <c r="A373" s="262" t="s">
        <v>2280</v>
      </c>
      <c r="B373" s="263" t="s">
        <v>2531</v>
      </c>
      <c r="C373" s="262" t="s">
        <v>2654</v>
      </c>
      <c r="D373" s="262" t="s">
        <v>2659</v>
      </c>
      <c r="E373" s="36">
        <v>26</v>
      </c>
      <c r="F373" s="36">
        <v>26</v>
      </c>
      <c r="G373" s="187" t="s">
        <v>6</v>
      </c>
      <c r="H373" s="72"/>
      <c r="I373" s="72"/>
      <c r="J373" s="187" t="s">
        <v>2654</v>
      </c>
      <c r="K373" s="448" t="s">
        <v>2659</v>
      </c>
      <c r="L373" s="432">
        <v>53</v>
      </c>
      <c r="M373" s="198"/>
      <c r="N373" s="198"/>
      <c r="O373" s="433"/>
    </row>
    <row r="374" spans="1:16" hidden="1" x14ac:dyDescent="0.25">
      <c r="A374" s="258" t="s">
        <v>2280</v>
      </c>
      <c r="B374" s="258" t="s">
        <v>2531</v>
      </c>
      <c r="C374" s="258" t="s">
        <v>2660</v>
      </c>
      <c r="D374" s="258"/>
      <c r="E374" s="26">
        <v>302</v>
      </c>
      <c r="F374" s="26">
        <v>302</v>
      </c>
      <c r="G374" s="25" t="s">
        <v>6</v>
      </c>
      <c r="H374" s="430"/>
      <c r="I374" s="430"/>
      <c r="J374" s="32" t="s">
        <v>2660</v>
      </c>
      <c r="K374" s="391"/>
      <c r="L374" s="26">
        <f>SUM(L375:L379)</f>
        <v>435</v>
      </c>
      <c r="M374" s="211">
        <v>1</v>
      </c>
      <c r="N374" s="211">
        <v>2</v>
      </c>
      <c r="O374" s="210" t="s">
        <v>706</v>
      </c>
      <c r="P374" s="438"/>
    </row>
    <row r="375" spans="1:16" hidden="1" x14ac:dyDescent="0.25">
      <c r="A375" s="262" t="s">
        <v>2280</v>
      </c>
      <c r="B375" s="263" t="s">
        <v>2531</v>
      </c>
      <c r="C375" s="262" t="s">
        <v>2660</v>
      </c>
      <c r="D375" s="262" t="s">
        <v>2660</v>
      </c>
      <c r="E375" s="36">
        <v>157</v>
      </c>
      <c r="F375" s="36">
        <v>157</v>
      </c>
      <c r="G375" s="187" t="s">
        <v>6</v>
      </c>
      <c r="H375" s="72"/>
      <c r="I375" s="72" t="s">
        <v>1751</v>
      </c>
      <c r="J375" s="449" t="s">
        <v>2660</v>
      </c>
      <c r="K375" s="35" t="s">
        <v>2660</v>
      </c>
      <c r="L375" s="432">
        <v>310</v>
      </c>
      <c r="M375" s="198"/>
      <c r="N375" s="198"/>
      <c r="O375" s="436"/>
      <c r="P375" s="438"/>
    </row>
    <row r="376" spans="1:16" hidden="1" x14ac:dyDescent="0.25">
      <c r="A376" s="262" t="s">
        <v>2280</v>
      </c>
      <c r="B376" s="263" t="s">
        <v>2531</v>
      </c>
      <c r="C376" s="262" t="s">
        <v>2660</v>
      </c>
      <c r="D376" s="262" t="s">
        <v>2661</v>
      </c>
      <c r="E376" s="36">
        <v>39</v>
      </c>
      <c r="F376" s="36">
        <v>39</v>
      </c>
      <c r="G376" s="187" t="s">
        <v>6</v>
      </c>
      <c r="H376" s="72"/>
      <c r="I376" s="72"/>
      <c r="J376" s="449" t="s">
        <v>2660</v>
      </c>
      <c r="K376" s="35"/>
      <c r="L376" s="44"/>
      <c r="M376" s="198"/>
      <c r="N376" s="198"/>
      <c r="O376" s="433"/>
    </row>
    <row r="377" spans="1:16" hidden="1" x14ac:dyDescent="0.25">
      <c r="A377" s="262" t="s">
        <v>2280</v>
      </c>
      <c r="B377" s="263" t="s">
        <v>2531</v>
      </c>
      <c r="C377" s="262" t="s">
        <v>2660</v>
      </c>
      <c r="D377" s="262" t="s">
        <v>2662</v>
      </c>
      <c r="E377" s="36" t="s">
        <v>137</v>
      </c>
      <c r="F377" s="36" t="s">
        <v>137</v>
      </c>
      <c r="G377" s="187" t="s">
        <v>6</v>
      </c>
      <c r="H377" s="72"/>
      <c r="I377" s="72"/>
      <c r="J377" s="449" t="s">
        <v>2660</v>
      </c>
      <c r="K377" s="35"/>
      <c r="L377" s="51"/>
      <c r="M377" s="43"/>
      <c r="N377" s="43"/>
      <c r="O377" s="433"/>
    </row>
    <row r="378" spans="1:16" hidden="1" x14ac:dyDescent="0.25">
      <c r="A378" s="262" t="s">
        <v>2280</v>
      </c>
      <c r="B378" s="263" t="s">
        <v>2531</v>
      </c>
      <c r="C378" s="262" t="s">
        <v>2660</v>
      </c>
      <c r="D378" s="262" t="s">
        <v>2663</v>
      </c>
      <c r="E378" s="36">
        <v>44</v>
      </c>
      <c r="F378" s="36">
        <v>44</v>
      </c>
      <c r="G378" s="187" t="s">
        <v>6</v>
      </c>
      <c r="H378" s="72"/>
      <c r="I378" s="72"/>
      <c r="J378" s="449" t="s">
        <v>2660</v>
      </c>
      <c r="K378" s="448" t="s">
        <v>2663</v>
      </c>
      <c r="L378" s="432">
        <v>125</v>
      </c>
      <c r="M378" s="43"/>
      <c r="N378" s="43"/>
      <c r="O378" s="433"/>
    </row>
    <row r="379" spans="1:16" hidden="1" x14ac:dyDescent="0.25">
      <c r="A379" s="262" t="s">
        <v>2280</v>
      </c>
      <c r="B379" s="263" t="s">
        <v>2531</v>
      </c>
      <c r="C379" s="262" t="s">
        <v>2660</v>
      </c>
      <c r="D379" s="262" t="s">
        <v>2664</v>
      </c>
      <c r="E379" s="36">
        <v>56</v>
      </c>
      <c r="F379" s="36">
        <v>56</v>
      </c>
      <c r="G379" s="187" t="s">
        <v>6</v>
      </c>
      <c r="H379" s="72"/>
      <c r="I379" s="72"/>
      <c r="J379" s="449" t="s">
        <v>2660</v>
      </c>
      <c r="K379" s="35"/>
      <c r="L379" s="51"/>
      <c r="M379" s="43"/>
      <c r="N379" s="43"/>
      <c r="O379" s="433"/>
    </row>
    <row r="380" spans="1:16" hidden="1" x14ac:dyDescent="0.25">
      <c r="A380" s="258" t="s">
        <v>2280</v>
      </c>
      <c r="B380" s="258" t="s">
        <v>2531</v>
      </c>
      <c r="C380" s="258" t="s">
        <v>2665</v>
      </c>
      <c r="D380" s="258"/>
      <c r="E380" s="26">
        <f>SUM(E381:E390)</f>
        <v>945</v>
      </c>
      <c r="F380" s="26">
        <v>945</v>
      </c>
      <c r="G380" s="25" t="s">
        <v>6</v>
      </c>
      <c r="H380" s="430"/>
      <c r="I380" s="430"/>
      <c r="J380" s="32" t="s">
        <v>2665</v>
      </c>
      <c r="K380" s="391"/>
      <c r="L380" s="26">
        <f>SUM(L381:L390)</f>
        <v>1089</v>
      </c>
      <c r="M380" s="211">
        <v>1</v>
      </c>
      <c r="N380" s="211">
        <v>1</v>
      </c>
      <c r="O380" s="374"/>
    </row>
    <row r="381" spans="1:16" hidden="1" x14ac:dyDescent="0.25">
      <c r="A381" s="262" t="s">
        <v>2280</v>
      </c>
      <c r="B381" s="263" t="s">
        <v>2531</v>
      </c>
      <c r="C381" s="262" t="s">
        <v>2665</v>
      </c>
      <c r="D381" s="262" t="s">
        <v>2666</v>
      </c>
      <c r="E381" s="36">
        <v>135</v>
      </c>
      <c r="F381" s="36">
        <v>135</v>
      </c>
      <c r="G381" s="187" t="s">
        <v>6</v>
      </c>
      <c r="H381" s="72"/>
      <c r="I381" s="72" t="s">
        <v>1751</v>
      </c>
      <c r="J381" s="187" t="s">
        <v>2665</v>
      </c>
      <c r="K381" s="187" t="s">
        <v>2666</v>
      </c>
      <c r="L381" s="432">
        <v>185</v>
      </c>
      <c r="M381" s="198"/>
      <c r="N381" s="198"/>
      <c r="O381" s="433"/>
    </row>
    <row r="382" spans="1:16" hidden="1" x14ac:dyDescent="0.25">
      <c r="A382" s="262" t="s">
        <v>2280</v>
      </c>
      <c r="B382" s="263" t="s">
        <v>2531</v>
      </c>
      <c r="C382" s="262" t="s">
        <v>2665</v>
      </c>
      <c r="D382" s="262" t="s">
        <v>2667</v>
      </c>
      <c r="E382" s="36">
        <v>36</v>
      </c>
      <c r="F382" s="36">
        <v>36</v>
      </c>
      <c r="G382" s="187" t="s">
        <v>6</v>
      </c>
      <c r="H382" s="72"/>
      <c r="I382" s="72"/>
      <c r="J382" s="187" t="s">
        <v>2665</v>
      </c>
      <c r="K382" s="187" t="s">
        <v>2667</v>
      </c>
      <c r="L382" s="432">
        <v>35</v>
      </c>
      <c r="M382" s="198"/>
      <c r="N382" s="198"/>
      <c r="O382" s="433"/>
    </row>
    <row r="383" spans="1:16" hidden="1" x14ac:dyDescent="0.25">
      <c r="A383" s="262" t="s">
        <v>2280</v>
      </c>
      <c r="B383" s="263" t="s">
        <v>2531</v>
      </c>
      <c r="C383" s="262" t="s">
        <v>2665</v>
      </c>
      <c r="D383" s="262" t="s">
        <v>2668</v>
      </c>
      <c r="E383" s="36">
        <v>50</v>
      </c>
      <c r="F383" s="36">
        <v>50</v>
      </c>
      <c r="G383" s="187" t="s">
        <v>6</v>
      </c>
      <c r="H383" s="72"/>
      <c r="I383" s="72"/>
      <c r="J383" s="187" t="s">
        <v>2665</v>
      </c>
      <c r="K383" s="187" t="s">
        <v>2668</v>
      </c>
      <c r="L383" s="432">
        <v>77</v>
      </c>
      <c r="M383" s="439"/>
      <c r="N383" s="439"/>
      <c r="O383" s="433"/>
    </row>
    <row r="384" spans="1:16" hidden="1" x14ac:dyDescent="0.25">
      <c r="A384" s="262" t="s">
        <v>2280</v>
      </c>
      <c r="B384" s="263" t="s">
        <v>2531</v>
      </c>
      <c r="C384" s="262" t="s">
        <v>2665</v>
      </c>
      <c r="D384" s="262" t="s">
        <v>2669</v>
      </c>
      <c r="E384" s="36">
        <v>83</v>
      </c>
      <c r="F384" s="36">
        <v>83</v>
      </c>
      <c r="G384" s="187" t="s">
        <v>6</v>
      </c>
      <c r="H384" s="72"/>
      <c r="I384" s="72"/>
      <c r="J384" s="187" t="s">
        <v>2665</v>
      </c>
      <c r="K384" s="187" t="s">
        <v>2669</v>
      </c>
      <c r="L384" s="432">
        <v>80</v>
      </c>
      <c r="M384" s="198"/>
      <c r="N384" s="198"/>
      <c r="O384" s="433"/>
    </row>
    <row r="385" spans="1:16" hidden="1" x14ac:dyDescent="0.25">
      <c r="A385" s="262" t="s">
        <v>2280</v>
      </c>
      <c r="B385" s="263" t="s">
        <v>2531</v>
      </c>
      <c r="C385" s="262" t="s">
        <v>2665</v>
      </c>
      <c r="D385" s="262" t="s">
        <v>2670</v>
      </c>
      <c r="E385" s="36">
        <v>168</v>
      </c>
      <c r="F385" s="36">
        <v>168</v>
      </c>
      <c r="G385" s="187" t="s">
        <v>6</v>
      </c>
      <c r="H385" s="72"/>
      <c r="I385" s="72"/>
      <c r="J385" s="187" t="s">
        <v>2665</v>
      </c>
      <c r="K385" s="187" t="s">
        <v>2670</v>
      </c>
      <c r="L385" s="432">
        <v>200</v>
      </c>
      <c r="M385" s="198"/>
      <c r="N385" s="198"/>
      <c r="O385" s="433"/>
    </row>
    <row r="386" spans="1:16" hidden="1" x14ac:dyDescent="0.25">
      <c r="A386" s="262" t="s">
        <v>2280</v>
      </c>
      <c r="B386" s="263" t="s">
        <v>2531</v>
      </c>
      <c r="C386" s="262" t="s">
        <v>2665</v>
      </c>
      <c r="D386" s="262" t="s">
        <v>2671</v>
      </c>
      <c r="E386" s="36">
        <v>35</v>
      </c>
      <c r="F386" s="36">
        <v>35</v>
      </c>
      <c r="G386" s="187" t="s">
        <v>6</v>
      </c>
      <c r="H386" s="72"/>
      <c r="I386" s="72"/>
      <c r="J386" s="187" t="s">
        <v>2665</v>
      </c>
      <c r="K386" s="187" t="s">
        <v>2671</v>
      </c>
      <c r="L386" s="432">
        <v>40</v>
      </c>
      <c r="M386" s="198"/>
      <c r="N386" s="198"/>
      <c r="O386" s="433"/>
    </row>
    <row r="387" spans="1:16" hidden="1" x14ac:dyDescent="0.25">
      <c r="A387" s="262" t="s">
        <v>2280</v>
      </c>
      <c r="B387" s="263" t="s">
        <v>2531</v>
      </c>
      <c r="C387" s="262" t="s">
        <v>2665</v>
      </c>
      <c r="D387" s="262" t="s">
        <v>2672</v>
      </c>
      <c r="E387" s="36">
        <v>88</v>
      </c>
      <c r="F387" s="36">
        <v>88</v>
      </c>
      <c r="G387" s="187" t="s">
        <v>6</v>
      </c>
      <c r="H387" s="72"/>
      <c r="I387" s="72"/>
      <c r="J387" s="187" t="s">
        <v>2665</v>
      </c>
      <c r="K387" s="187" t="s">
        <v>2672</v>
      </c>
      <c r="L387" s="432">
        <v>90</v>
      </c>
      <c r="M387" s="198"/>
      <c r="N387" s="198"/>
      <c r="O387" s="433"/>
    </row>
    <row r="388" spans="1:16" hidden="1" x14ac:dyDescent="0.25">
      <c r="A388" s="262" t="s">
        <v>2280</v>
      </c>
      <c r="B388" s="263" t="s">
        <v>2531</v>
      </c>
      <c r="C388" s="262" t="s">
        <v>2665</v>
      </c>
      <c r="D388" s="262" t="s">
        <v>2673</v>
      </c>
      <c r="E388" s="36">
        <v>159</v>
      </c>
      <c r="F388" s="36">
        <v>159</v>
      </c>
      <c r="G388" s="187" t="s">
        <v>6</v>
      </c>
      <c r="H388" s="72"/>
      <c r="I388" s="72"/>
      <c r="J388" s="187" t="s">
        <v>2665</v>
      </c>
      <c r="K388" s="187" t="s">
        <v>2673</v>
      </c>
      <c r="L388" s="432">
        <v>204</v>
      </c>
      <c r="M388" s="198"/>
      <c r="N388" s="198"/>
      <c r="O388" s="433"/>
    </row>
    <row r="389" spans="1:16" hidden="1" x14ac:dyDescent="0.25">
      <c r="A389" s="262" t="s">
        <v>2280</v>
      </c>
      <c r="B389" s="263" t="s">
        <v>2531</v>
      </c>
      <c r="C389" s="262" t="s">
        <v>2665</v>
      </c>
      <c r="D389" s="262" t="s">
        <v>2674</v>
      </c>
      <c r="E389" s="36">
        <v>11</v>
      </c>
      <c r="F389" s="36">
        <v>11</v>
      </c>
      <c r="G389" s="187" t="s">
        <v>6</v>
      </c>
      <c r="H389" s="72"/>
      <c r="I389" s="72"/>
      <c r="J389" s="187" t="s">
        <v>2665</v>
      </c>
      <c r="K389" s="187" t="s">
        <v>2674</v>
      </c>
      <c r="L389" s="432">
        <v>8</v>
      </c>
      <c r="M389" s="198"/>
      <c r="N389" s="198"/>
      <c r="O389" s="433"/>
    </row>
    <row r="390" spans="1:16" hidden="1" x14ac:dyDescent="0.25">
      <c r="A390" s="262" t="s">
        <v>2280</v>
      </c>
      <c r="B390" s="263" t="s">
        <v>2531</v>
      </c>
      <c r="C390" s="262" t="s">
        <v>2665</v>
      </c>
      <c r="D390" s="262" t="s">
        <v>2675</v>
      </c>
      <c r="E390" s="36">
        <v>180</v>
      </c>
      <c r="F390" s="36">
        <v>180</v>
      </c>
      <c r="G390" s="187" t="s">
        <v>6</v>
      </c>
      <c r="H390" s="72"/>
      <c r="I390" s="72"/>
      <c r="J390" s="187" t="s">
        <v>2665</v>
      </c>
      <c r="K390" s="187" t="s">
        <v>2675</v>
      </c>
      <c r="L390" s="432">
        <v>170</v>
      </c>
      <c r="M390" s="198"/>
      <c r="N390" s="198"/>
      <c r="O390" s="433"/>
    </row>
    <row r="391" spans="1:16" hidden="1" x14ac:dyDescent="0.25">
      <c r="A391" s="258" t="s">
        <v>2280</v>
      </c>
      <c r="B391" s="258" t="s">
        <v>2531</v>
      </c>
      <c r="C391" s="258" t="s">
        <v>2676</v>
      </c>
      <c r="D391" s="258"/>
      <c r="E391" s="26">
        <f>798+SUM(E417:E420)</f>
        <v>1153</v>
      </c>
      <c r="F391" s="26">
        <v>798</v>
      </c>
      <c r="G391" s="25" t="s">
        <v>6</v>
      </c>
      <c r="H391" s="430"/>
      <c r="I391" s="430"/>
      <c r="J391" s="32" t="s">
        <v>2677</v>
      </c>
      <c r="K391" s="391"/>
      <c r="L391" s="26">
        <f>SUM(L392:L418)</f>
        <v>1897</v>
      </c>
      <c r="M391" s="211">
        <v>1</v>
      </c>
      <c r="N391" s="211">
        <v>4</v>
      </c>
      <c r="O391" s="391"/>
      <c r="P391" s="438"/>
    </row>
    <row r="392" spans="1:16" hidden="1" x14ac:dyDescent="0.25">
      <c r="A392" s="262" t="s">
        <v>2280</v>
      </c>
      <c r="B392" s="263" t="s">
        <v>2531</v>
      </c>
      <c r="C392" s="262" t="s">
        <v>2677</v>
      </c>
      <c r="D392" s="262" t="s">
        <v>2677</v>
      </c>
      <c r="E392" s="36">
        <v>174</v>
      </c>
      <c r="F392" s="36">
        <v>174</v>
      </c>
      <c r="G392" s="187" t="s">
        <v>6</v>
      </c>
      <c r="H392" s="72"/>
      <c r="I392" s="72" t="s">
        <v>2481</v>
      </c>
      <c r="J392" s="39" t="s">
        <v>2677</v>
      </c>
      <c r="K392" s="34" t="s">
        <v>2677</v>
      </c>
      <c r="L392" s="432">
        <v>507</v>
      </c>
      <c r="M392" s="198"/>
      <c r="N392" s="198"/>
      <c r="O392" s="433"/>
    </row>
    <row r="393" spans="1:16" hidden="1" x14ac:dyDescent="0.25">
      <c r="A393" s="262" t="s">
        <v>2280</v>
      </c>
      <c r="B393" s="263" t="s">
        <v>2531</v>
      </c>
      <c r="C393" s="262" t="s">
        <v>2677</v>
      </c>
      <c r="D393" s="262" t="s">
        <v>2678</v>
      </c>
      <c r="E393" s="36" t="s">
        <v>137</v>
      </c>
      <c r="F393" s="36" t="s">
        <v>137</v>
      </c>
      <c r="G393" s="187" t="s">
        <v>6</v>
      </c>
      <c r="H393" s="72"/>
      <c r="I393" s="72"/>
      <c r="J393" s="39" t="s">
        <v>2677</v>
      </c>
      <c r="K393" s="34" t="s">
        <v>2678</v>
      </c>
      <c r="L393" s="432">
        <v>6</v>
      </c>
      <c r="M393" s="198"/>
      <c r="N393" s="198"/>
      <c r="O393" s="433"/>
    </row>
    <row r="394" spans="1:16" hidden="1" x14ac:dyDescent="0.25">
      <c r="A394" s="262" t="s">
        <v>2280</v>
      </c>
      <c r="B394" s="263" t="s">
        <v>2531</v>
      </c>
      <c r="C394" s="262" t="s">
        <v>2677</v>
      </c>
      <c r="D394" s="262" t="s">
        <v>2679</v>
      </c>
      <c r="E394" s="36">
        <v>132</v>
      </c>
      <c r="F394" s="36">
        <v>132</v>
      </c>
      <c r="G394" s="187" t="s">
        <v>6</v>
      </c>
      <c r="H394" s="72"/>
      <c r="I394" s="72"/>
      <c r="J394" s="39" t="s">
        <v>2677</v>
      </c>
      <c r="K394" s="34" t="s">
        <v>2679</v>
      </c>
      <c r="L394" s="432">
        <v>164</v>
      </c>
      <c r="M394" s="198"/>
      <c r="N394" s="198"/>
      <c r="O394" s="433"/>
    </row>
    <row r="395" spans="1:16" hidden="1" x14ac:dyDescent="0.25">
      <c r="A395" s="262" t="s">
        <v>2280</v>
      </c>
      <c r="B395" s="263" t="s">
        <v>2531</v>
      </c>
      <c r="C395" s="262" t="s">
        <v>2677</v>
      </c>
      <c r="D395" s="259" t="s">
        <v>2680</v>
      </c>
      <c r="E395" s="52">
        <v>21</v>
      </c>
      <c r="F395" s="52">
        <v>21</v>
      </c>
      <c r="G395" s="35" t="s">
        <v>6</v>
      </c>
      <c r="H395" s="39"/>
      <c r="I395" s="39"/>
      <c r="J395" s="39" t="s">
        <v>2677</v>
      </c>
      <c r="K395" s="35" t="s">
        <v>2680</v>
      </c>
      <c r="L395" s="44">
        <v>27</v>
      </c>
      <c r="M395" s="198"/>
      <c r="N395" s="198"/>
      <c r="O395" s="433"/>
    </row>
    <row r="396" spans="1:16" hidden="1" x14ac:dyDescent="0.25">
      <c r="A396" s="262" t="s">
        <v>2280</v>
      </c>
      <c r="B396" s="263" t="s">
        <v>2531</v>
      </c>
      <c r="C396" s="262" t="s">
        <v>2677</v>
      </c>
      <c r="D396" s="259" t="s">
        <v>2681</v>
      </c>
      <c r="E396" s="52" t="s">
        <v>137</v>
      </c>
      <c r="F396" s="52" t="s">
        <v>137</v>
      </c>
      <c r="G396" s="35" t="s">
        <v>6</v>
      </c>
      <c r="H396" s="39"/>
      <c r="I396" s="39"/>
      <c r="J396" s="39" t="s">
        <v>2677</v>
      </c>
      <c r="K396" s="35" t="s">
        <v>2681</v>
      </c>
      <c r="L396" s="432">
        <v>2</v>
      </c>
      <c r="M396" s="198"/>
      <c r="N396" s="198"/>
      <c r="O396" s="433"/>
    </row>
    <row r="397" spans="1:16" hidden="1" x14ac:dyDescent="0.25">
      <c r="A397" s="262" t="s">
        <v>2280</v>
      </c>
      <c r="B397" s="263" t="s">
        <v>2531</v>
      </c>
      <c r="C397" s="262" t="s">
        <v>2677</v>
      </c>
      <c r="D397" s="259" t="s">
        <v>2682</v>
      </c>
      <c r="E397" s="52">
        <v>94</v>
      </c>
      <c r="F397" s="52">
        <v>94</v>
      </c>
      <c r="G397" s="35" t="s">
        <v>6</v>
      </c>
      <c r="H397" s="39"/>
      <c r="I397" s="39"/>
      <c r="J397" s="39" t="s">
        <v>2677</v>
      </c>
      <c r="K397" s="35"/>
      <c r="L397" s="44"/>
      <c r="M397" s="198"/>
      <c r="N397" s="198"/>
      <c r="O397" s="433"/>
    </row>
    <row r="398" spans="1:16" hidden="1" x14ac:dyDescent="0.25">
      <c r="A398" s="262" t="s">
        <v>2280</v>
      </c>
      <c r="B398" s="263" t="s">
        <v>2531</v>
      </c>
      <c r="C398" s="262" t="s">
        <v>2677</v>
      </c>
      <c r="D398" s="259" t="s">
        <v>2683</v>
      </c>
      <c r="E398" s="52">
        <v>11</v>
      </c>
      <c r="F398" s="52">
        <v>11</v>
      </c>
      <c r="G398" s="35" t="s">
        <v>6</v>
      </c>
      <c r="H398" s="39"/>
      <c r="I398" s="39"/>
      <c r="J398" s="39" t="s">
        <v>2677</v>
      </c>
      <c r="K398" s="35" t="s">
        <v>2683</v>
      </c>
      <c r="L398" s="432">
        <v>2</v>
      </c>
      <c r="M398" s="198"/>
      <c r="N398" s="198"/>
      <c r="O398" s="433"/>
    </row>
    <row r="399" spans="1:16" hidden="1" x14ac:dyDescent="0.25">
      <c r="A399" s="262" t="s">
        <v>2280</v>
      </c>
      <c r="B399" s="263" t="s">
        <v>2531</v>
      </c>
      <c r="C399" s="262" t="s">
        <v>2677</v>
      </c>
      <c r="D399" s="259" t="s">
        <v>2684</v>
      </c>
      <c r="E399" s="52" t="s">
        <v>137</v>
      </c>
      <c r="F399" s="52" t="s">
        <v>137</v>
      </c>
      <c r="G399" s="35" t="s">
        <v>6</v>
      </c>
      <c r="H399" s="39"/>
      <c r="I399" s="39"/>
      <c r="J399" s="39" t="s">
        <v>2677</v>
      </c>
      <c r="K399" s="35" t="s">
        <v>2684</v>
      </c>
      <c r="L399" s="432">
        <v>8</v>
      </c>
      <c r="M399" s="198"/>
      <c r="N399" s="198"/>
      <c r="O399" s="433"/>
    </row>
    <row r="400" spans="1:16" hidden="1" x14ac:dyDescent="0.25">
      <c r="A400" s="262" t="s">
        <v>2280</v>
      </c>
      <c r="B400" s="263" t="s">
        <v>2531</v>
      </c>
      <c r="C400" s="262" t="s">
        <v>2677</v>
      </c>
      <c r="D400" s="259" t="s">
        <v>2569</v>
      </c>
      <c r="E400" s="52" t="s">
        <v>137</v>
      </c>
      <c r="F400" s="52" t="s">
        <v>137</v>
      </c>
      <c r="G400" s="35" t="s">
        <v>6</v>
      </c>
      <c r="H400" s="39"/>
      <c r="I400" s="39"/>
      <c r="J400" s="39" t="s">
        <v>2677</v>
      </c>
      <c r="K400" s="35"/>
      <c r="L400" s="44"/>
      <c r="M400" s="198"/>
      <c r="N400" s="198"/>
      <c r="O400" s="433"/>
    </row>
    <row r="401" spans="1:16" hidden="1" x14ac:dyDescent="0.25">
      <c r="A401" s="262" t="s">
        <v>2280</v>
      </c>
      <c r="B401" s="263" t="s">
        <v>2531</v>
      </c>
      <c r="C401" s="262" t="s">
        <v>2677</v>
      </c>
      <c r="D401" s="259" t="s">
        <v>2685</v>
      </c>
      <c r="E401" s="52" t="s">
        <v>137</v>
      </c>
      <c r="F401" s="52" t="s">
        <v>137</v>
      </c>
      <c r="G401" s="35" t="s">
        <v>6</v>
      </c>
      <c r="H401" s="39"/>
      <c r="I401" s="39"/>
      <c r="J401" s="39" t="s">
        <v>2677</v>
      </c>
      <c r="K401" s="35" t="s">
        <v>2685</v>
      </c>
      <c r="L401" s="432">
        <v>8</v>
      </c>
      <c r="M401" s="198"/>
      <c r="N401" s="198"/>
      <c r="O401" s="433"/>
      <c r="P401" s="438"/>
    </row>
    <row r="402" spans="1:16" hidden="1" x14ac:dyDescent="0.25">
      <c r="A402" s="262" t="s">
        <v>2280</v>
      </c>
      <c r="B402" s="263" t="s">
        <v>2531</v>
      </c>
      <c r="C402" s="262" t="s">
        <v>2677</v>
      </c>
      <c r="D402" s="259" t="s">
        <v>2686</v>
      </c>
      <c r="E402" s="52">
        <v>43</v>
      </c>
      <c r="F402" s="52">
        <v>43</v>
      </c>
      <c r="G402" s="35" t="s">
        <v>6</v>
      </c>
      <c r="H402" s="39"/>
      <c r="I402" s="39"/>
      <c r="J402" s="39" t="s">
        <v>2677</v>
      </c>
      <c r="K402" s="35" t="s">
        <v>2686</v>
      </c>
      <c r="L402" s="432">
        <v>60</v>
      </c>
      <c r="M402" s="198"/>
      <c r="N402" s="198"/>
      <c r="O402" s="433"/>
    </row>
    <row r="403" spans="1:16" hidden="1" x14ac:dyDescent="0.25">
      <c r="A403" s="262" t="s">
        <v>2280</v>
      </c>
      <c r="B403" s="263" t="s">
        <v>2531</v>
      </c>
      <c r="C403" s="262" t="s">
        <v>2677</v>
      </c>
      <c r="D403" s="259" t="s">
        <v>2687</v>
      </c>
      <c r="E403" s="52" t="s">
        <v>137</v>
      </c>
      <c r="F403" s="52" t="s">
        <v>137</v>
      </c>
      <c r="G403" s="35" t="s">
        <v>6</v>
      </c>
      <c r="H403" s="39"/>
      <c r="I403" s="39"/>
      <c r="J403" s="39" t="s">
        <v>2677</v>
      </c>
      <c r="K403" s="35"/>
      <c r="L403" s="44"/>
      <c r="M403" s="198"/>
      <c r="N403" s="198"/>
      <c r="O403" s="433"/>
    </row>
    <row r="404" spans="1:16" hidden="1" x14ac:dyDescent="0.25">
      <c r="A404" s="262" t="s">
        <v>2280</v>
      </c>
      <c r="B404" s="263" t="s">
        <v>2531</v>
      </c>
      <c r="C404" s="262" t="s">
        <v>2677</v>
      </c>
      <c r="D404" s="259" t="s">
        <v>2688</v>
      </c>
      <c r="E404" s="52">
        <v>12</v>
      </c>
      <c r="F404" s="52">
        <v>12</v>
      </c>
      <c r="G404" s="35" t="s">
        <v>6</v>
      </c>
      <c r="H404" s="39"/>
      <c r="I404" s="39"/>
      <c r="J404" s="39" t="s">
        <v>2677</v>
      </c>
      <c r="K404" s="35"/>
      <c r="L404" s="44"/>
      <c r="M404" s="198"/>
      <c r="N404" s="198"/>
      <c r="O404" s="433"/>
    </row>
    <row r="405" spans="1:16" hidden="1" x14ac:dyDescent="0.25">
      <c r="A405" s="262" t="s">
        <v>2280</v>
      </c>
      <c r="B405" s="263" t="s">
        <v>2531</v>
      </c>
      <c r="C405" s="262" t="s">
        <v>2677</v>
      </c>
      <c r="D405" s="259" t="s">
        <v>2689</v>
      </c>
      <c r="E405" s="52">
        <v>17</v>
      </c>
      <c r="F405" s="52">
        <v>17</v>
      </c>
      <c r="G405" s="35" t="s">
        <v>6</v>
      </c>
      <c r="H405" s="39"/>
      <c r="I405" s="39"/>
      <c r="J405" s="39" t="s">
        <v>2677</v>
      </c>
      <c r="K405" s="35"/>
      <c r="L405" s="44"/>
      <c r="M405" s="198"/>
      <c r="N405" s="198"/>
      <c r="O405" s="433"/>
    </row>
    <row r="406" spans="1:16" hidden="1" x14ac:dyDescent="0.25">
      <c r="A406" s="262" t="s">
        <v>2280</v>
      </c>
      <c r="B406" s="263" t="s">
        <v>2531</v>
      </c>
      <c r="C406" s="262" t="s">
        <v>2677</v>
      </c>
      <c r="D406" s="259" t="s">
        <v>2690</v>
      </c>
      <c r="E406" s="52">
        <v>13</v>
      </c>
      <c r="F406" s="52">
        <v>13</v>
      </c>
      <c r="G406" s="35" t="s">
        <v>6</v>
      </c>
      <c r="H406" s="39"/>
      <c r="I406" s="39"/>
      <c r="J406" s="39" t="s">
        <v>2677</v>
      </c>
      <c r="K406" s="35"/>
      <c r="L406" s="44"/>
      <c r="M406" s="198"/>
      <c r="N406" s="198"/>
      <c r="O406" s="433"/>
    </row>
    <row r="407" spans="1:16" hidden="1" x14ac:dyDescent="0.25">
      <c r="A407" s="262" t="s">
        <v>2280</v>
      </c>
      <c r="B407" s="263" t="s">
        <v>2531</v>
      </c>
      <c r="C407" s="262" t="s">
        <v>2677</v>
      </c>
      <c r="D407" s="259" t="s">
        <v>2691</v>
      </c>
      <c r="E407" s="52">
        <v>23</v>
      </c>
      <c r="F407" s="52">
        <v>23</v>
      </c>
      <c r="G407" s="35" t="s">
        <v>6</v>
      </c>
      <c r="H407" s="39"/>
      <c r="I407" s="39"/>
      <c r="J407" s="39" t="s">
        <v>2677</v>
      </c>
      <c r="K407" s="35" t="s">
        <v>2691</v>
      </c>
      <c r="L407" s="432">
        <v>59</v>
      </c>
      <c r="M407" s="198"/>
      <c r="N407" s="198"/>
      <c r="O407" s="433"/>
    </row>
    <row r="408" spans="1:16" hidden="1" x14ac:dyDescent="0.25">
      <c r="A408" s="262" t="s">
        <v>2280</v>
      </c>
      <c r="B408" s="263" t="s">
        <v>2531</v>
      </c>
      <c r="C408" s="262" t="s">
        <v>2677</v>
      </c>
      <c r="D408" s="259" t="s">
        <v>2692</v>
      </c>
      <c r="E408" s="52">
        <v>24</v>
      </c>
      <c r="F408" s="52">
        <v>24</v>
      </c>
      <c r="G408" s="35" t="s">
        <v>6</v>
      </c>
      <c r="H408" s="39"/>
      <c r="I408" s="39"/>
      <c r="J408" s="39" t="s">
        <v>2677</v>
      </c>
      <c r="K408" s="35" t="s">
        <v>2692</v>
      </c>
      <c r="L408" s="432">
        <v>41</v>
      </c>
      <c r="M408" s="198"/>
      <c r="N408" s="198"/>
      <c r="O408" s="433"/>
    </row>
    <row r="409" spans="1:16" hidden="1" x14ac:dyDescent="0.25">
      <c r="A409" s="262" t="s">
        <v>2280</v>
      </c>
      <c r="B409" s="263" t="s">
        <v>2531</v>
      </c>
      <c r="C409" s="262" t="s">
        <v>2677</v>
      </c>
      <c r="D409" s="259" t="s">
        <v>2693</v>
      </c>
      <c r="E409" s="52" t="s">
        <v>137</v>
      </c>
      <c r="F409" s="52" t="s">
        <v>137</v>
      </c>
      <c r="G409" s="35" t="s">
        <v>6</v>
      </c>
      <c r="H409" s="39"/>
      <c r="I409" s="39"/>
      <c r="J409" s="39" t="s">
        <v>2677</v>
      </c>
      <c r="K409" s="35" t="s">
        <v>2693</v>
      </c>
      <c r="L409" s="432">
        <v>1</v>
      </c>
      <c r="M409" s="198"/>
      <c r="N409" s="198"/>
      <c r="O409" s="433"/>
    </row>
    <row r="410" spans="1:16" hidden="1" x14ac:dyDescent="0.25">
      <c r="A410" s="262" t="s">
        <v>2280</v>
      </c>
      <c r="B410" s="263" t="s">
        <v>2531</v>
      </c>
      <c r="C410" s="262" t="s">
        <v>2677</v>
      </c>
      <c r="D410" s="259" t="s">
        <v>2694</v>
      </c>
      <c r="E410" s="52">
        <v>81</v>
      </c>
      <c r="F410" s="52">
        <v>81</v>
      </c>
      <c r="G410" s="35" t="s">
        <v>6</v>
      </c>
      <c r="H410" s="39"/>
      <c r="I410" s="39"/>
      <c r="J410" s="39" t="s">
        <v>2677</v>
      </c>
      <c r="K410" s="35" t="s">
        <v>2694</v>
      </c>
      <c r="L410" s="432">
        <v>176</v>
      </c>
      <c r="M410" s="198"/>
      <c r="N410" s="198"/>
      <c r="O410" s="433"/>
    </row>
    <row r="411" spans="1:16" hidden="1" x14ac:dyDescent="0.25">
      <c r="A411" s="262" t="s">
        <v>2280</v>
      </c>
      <c r="B411" s="263" t="s">
        <v>2531</v>
      </c>
      <c r="C411" s="262" t="s">
        <v>2677</v>
      </c>
      <c r="D411" s="259" t="s">
        <v>2695</v>
      </c>
      <c r="E411" s="52">
        <v>19</v>
      </c>
      <c r="F411" s="52">
        <v>19</v>
      </c>
      <c r="G411" s="35" t="s">
        <v>6</v>
      </c>
      <c r="H411" s="39"/>
      <c r="I411" s="39"/>
      <c r="J411" s="39" t="s">
        <v>2677</v>
      </c>
      <c r="K411" s="35" t="s">
        <v>2696</v>
      </c>
      <c r="L411" s="432">
        <v>57</v>
      </c>
      <c r="M411" s="43"/>
      <c r="N411" s="43"/>
      <c r="O411" s="433"/>
    </row>
    <row r="412" spans="1:16" hidden="1" x14ac:dyDescent="0.25">
      <c r="A412" s="262" t="s">
        <v>2280</v>
      </c>
      <c r="B412" s="263" t="s">
        <v>2531</v>
      </c>
      <c r="C412" s="262" t="s">
        <v>2677</v>
      </c>
      <c r="D412" s="259" t="s">
        <v>2697</v>
      </c>
      <c r="E412" s="52">
        <v>31</v>
      </c>
      <c r="F412" s="52">
        <v>31</v>
      </c>
      <c r="G412" s="35" t="s">
        <v>6</v>
      </c>
      <c r="H412" s="39"/>
      <c r="I412" s="39"/>
      <c r="J412" s="39" t="s">
        <v>2677</v>
      </c>
      <c r="K412" s="35" t="s">
        <v>2697</v>
      </c>
      <c r="L412" s="432">
        <v>35</v>
      </c>
      <c r="M412" s="43"/>
      <c r="N412" s="43"/>
      <c r="O412" s="433"/>
    </row>
    <row r="413" spans="1:16" hidden="1" x14ac:dyDescent="0.25">
      <c r="A413" s="262" t="s">
        <v>2280</v>
      </c>
      <c r="B413" s="263" t="s">
        <v>2531</v>
      </c>
      <c r="C413" s="262" t="s">
        <v>2677</v>
      </c>
      <c r="D413" s="259" t="s">
        <v>2698</v>
      </c>
      <c r="E413" s="52">
        <v>18</v>
      </c>
      <c r="F413" s="52">
        <v>18</v>
      </c>
      <c r="G413" s="35" t="s">
        <v>6</v>
      </c>
      <c r="H413" s="39"/>
      <c r="I413" s="39"/>
      <c r="J413" s="39" t="s">
        <v>2677</v>
      </c>
      <c r="K413" s="35"/>
      <c r="L413" s="44"/>
      <c r="M413" s="43"/>
      <c r="N413" s="43"/>
      <c r="O413" s="433"/>
    </row>
    <row r="414" spans="1:16" hidden="1" x14ac:dyDescent="0.25">
      <c r="A414" s="262" t="s">
        <v>2280</v>
      </c>
      <c r="B414" s="263" t="s">
        <v>2531</v>
      </c>
      <c r="C414" s="262" t="s">
        <v>2677</v>
      </c>
      <c r="D414" s="259" t="s">
        <v>367</v>
      </c>
      <c r="E414" s="52" t="s">
        <v>137</v>
      </c>
      <c r="F414" s="52" t="s">
        <v>137</v>
      </c>
      <c r="G414" s="35" t="s">
        <v>6</v>
      </c>
      <c r="H414" s="39"/>
      <c r="I414" s="39"/>
      <c r="J414" s="39" t="s">
        <v>2677</v>
      </c>
      <c r="K414" s="35"/>
      <c r="L414" s="44"/>
      <c r="M414" s="43"/>
      <c r="N414" s="43"/>
      <c r="O414" s="433"/>
    </row>
    <row r="415" spans="1:16" hidden="1" x14ac:dyDescent="0.25">
      <c r="A415" s="262" t="s">
        <v>2280</v>
      </c>
      <c r="B415" s="263" t="s">
        <v>2531</v>
      </c>
      <c r="C415" s="262" t="s">
        <v>2677</v>
      </c>
      <c r="D415" s="259" t="s">
        <v>2699</v>
      </c>
      <c r="E415" s="52">
        <v>40</v>
      </c>
      <c r="F415" s="52">
        <v>40</v>
      </c>
      <c r="G415" s="35" t="s">
        <v>6</v>
      </c>
      <c r="H415" s="39"/>
      <c r="I415" s="39"/>
      <c r="J415" s="39" t="s">
        <v>2677</v>
      </c>
      <c r="K415" s="35" t="s">
        <v>2699</v>
      </c>
      <c r="L415" s="432">
        <v>39</v>
      </c>
      <c r="M415" s="43"/>
      <c r="N415" s="43"/>
      <c r="O415" s="433"/>
    </row>
    <row r="416" spans="1:16" hidden="1" x14ac:dyDescent="0.25">
      <c r="A416" s="262" t="s">
        <v>2280</v>
      </c>
      <c r="B416" s="263" t="s">
        <v>2531</v>
      </c>
      <c r="C416" s="262" t="s">
        <v>2677</v>
      </c>
      <c r="D416" s="259"/>
      <c r="E416" s="52"/>
      <c r="F416" s="52"/>
      <c r="G416" s="35" t="s">
        <v>6</v>
      </c>
      <c r="H416" s="39"/>
      <c r="I416" s="39"/>
      <c r="J416" s="39" t="s">
        <v>2677</v>
      </c>
      <c r="K416" s="35" t="s">
        <v>1534</v>
      </c>
      <c r="L416" s="432">
        <v>11</v>
      </c>
      <c r="M416" s="43"/>
      <c r="N416" s="43"/>
      <c r="O416" s="433"/>
    </row>
    <row r="417" spans="1:15" ht="22.5" hidden="1" x14ac:dyDescent="0.25">
      <c r="A417" s="262" t="s">
        <v>2280</v>
      </c>
      <c r="B417" s="263" t="s">
        <v>2531</v>
      </c>
      <c r="C417" s="262" t="s">
        <v>2700</v>
      </c>
      <c r="D417" s="262" t="s">
        <v>2700</v>
      </c>
      <c r="E417" s="36">
        <v>292</v>
      </c>
      <c r="F417" s="36">
        <v>292</v>
      </c>
      <c r="G417" s="187" t="s">
        <v>6</v>
      </c>
      <c r="H417" s="72"/>
      <c r="I417" s="72"/>
      <c r="J417" s="39" t="s">
        <v>2677</v>
      </c>
      <c r="K417" s="450" t="s">
        <v>2700</v>
      </c>
      <c r="L417" s="432">
        <v>640</v>
      </c>
      <c r="M417" s="43"/>
      <c r="N417" s="43"/>
      <c r="O417" s="436" t="s">
        <v>2701</v>
      </c>
    </row>
    <row r="418" spans="1:15" hidden="1" x14ac:dyDescent="0.25">
      <c r="A418" s="262" t="s">
        <v>2280</v>
      </c>
      <c r="B418" s="263" t="s">
        <v>2531</v>
      </c>
      <c r="C418" s="262" t="s">
        <v>2700</v>
      </c>
      <c r="D418" s="262" t="s">
        <v>2702</v>
      </c>
      <c r="E418" s="36">
        <v>34</v>
      </c>
      <c r="F418" s="36">
        <v>34</v>
      </c>
      <c r="G418" s="187" t="s">
        <v>6</v>
      </c>
      <c r="H418" s="72"/>
      <c r="I418" s="72"/>
      <c r="J418" s="39" t="s">
        <v>2677</v>
      </c>
      <c r="K418" s="451" t="s">
        <v>2702</v>
      </c>
      <c r="L418" s="432">
        <v>54</v>
      </c>
      <c r="M418" s="43"/>
      <c r="N418" s="43"/>
      <c r="O418" s="436"/>
    </row>
    <row r="419" spans="1:15" hidden="1" x14ac:dyDescent="0.25">
      <c r="A419" s="262" t="s">
        <v>2280</v>
      </c>
      <c r="B419" s="263" t="s">
        <v>2531</v>
      </c>
      <c r="C419" s="262" t="s">
        <v>2700</v>
      </c>
      <c r="D419" s="262" t="s">
        <v>2703</v>
      </c>
      <c r="E419" s="36">
        <v>12</v>
      </c>
      <c r="F419" s="36">
        <v>12</v>
      </c>
      <c r="G419" s="187" t="s">
        <v>6</v>
      </c>
      <c r="H419" s="72"/>
      <c r="I419" s="72"/>
      <c r="J419" s="39" t="s">
        <v>2677</v>
      </c>
      <c r="K419" s="35"/>
      <c r="L419" s="51"/>
      <c r="M419" s="43"/>
      <c r="N419" s="43"/>
      <c r="O419" s="436"/>
    </row>
    <row r="420" spans="1:15" hidden="1" x14ac:dyDescent="0.25">
      <c r="A420" s="262" t="s">
        <v>2280</v>
      </c>
      <c r="B420" s="263" t="s">
        <v>2531</v>
      </c>
      <c r="C420" s="262" t="s">
        <v>2700</v>
      </c>
      <c r="D420" s="262" t="s">
        <v>2704</v>
      </c>
      <c r="E420" s="36">
        <v>17</v>
      </c>
      <c r="F420" s="36">
        <v>17</v>
      </c>
      <c r="G420" s="187" t="s">
        <v>6</v>
      </c>
      <c r="H420" s="72"/>
      <c r="I420" s="72"/>
      <c r="J420" s="39" t="s">
        <v>2677</v>
      </c>
      <c r="K420" s="35"/>
      <c r="L420" s="51"/>
      <c r="M420" s="43"/>
      <c r="N420" s="43"/>
      <c r="O420" s="433"/>
    </row>
    <row r="421" spans="1:15" hidden="1" x14ac:dyDescent="0.25">
      <c r="A421" s="255" t="s">
        <v>2280</v>
      </c>
      <c r="B421" s="255" t="s">
        <v>2705</v>
      </c>
      <c r="C421" s="256"/>
      <c r="D421" s="255"/>
      <c r="E421" s="20">
        <f>E422+E423+E426+E428+E434+E440+E449+E456+E463+E469+E475+E479+E484+E492</f>
        <v>39652</v>
      </c>
      <c r="F421" s="20">
        <v>39652</v>
      </c>
      <c r="G421" s="204"/>
      <c r="H421" s="204"/>
      <c r="I421" s="204"/>
      <c r="J421" s="19"/>
      <c r="K421" s="19"/>
      <c r="L421" s="213"/>
      <c r="M421" s="213">
        <f>SUM(M422:M498)</f>
        <v>17</v>
      </c>
      <c r="N421" s="213">
        <f>SUM(N422:N498)</f>
        <v>18</v>
      </c>
      <c r="O421" s="429"/>
    </row>
    <row r="422" spans="1:15" hidden="1" x14ac:dyDescent="0.25">
      <c r="A422" s="258" t="s">
        <v>2280</v>
      </c>
      <c r="B422" s="258" t="s">
        <v>2705</v>
      </c>
      <c r="C422" s="258" t="s">
        <v>2706</v>
      </c>
      <c r="D422" s="258"/>
      <c r="E422" s="26">
        <v>21596</v>
      </c>
      <c r="F422" s="26">
        <v>21596</v>
      </c>
      <c r="G422" s="25"/>
      <c r="H422" s="430"/>
      <c r="I422" s="430"/>
      <c r="J422" s="25"/>
      <c r="K422" s="25"/>
      <c r="L422" s="29"/>
      <c r="M422" s="29"/>
      <c r="N422" s="29"/>
      <c r="O422" s="374"/>
    </row>
    <row r="423" spans="1:15" hidden="1" x14ac:dyDescent="0.25">
      <c r="A423" s="258" t="s">
        <v>2280</v>
      </c>
      <c r="B423" s="258" t="s">
        <v>2705</v>
      </c>
      <c r="C423" s="258" t="s">
        <v>269</v>
      </c>
      <c r="D423" s="258"/>
      <c r="E423" s="26">
        <f>SUM(E424:E425)</f>
        <v>1389</v>
      </c>
      <c r="F423" s="26">
        <v>1389</v>
      </c>
      <c r="G423" s="25"/>
      <c r="H423" s="430"/>
      <c r="I423" s="430"/>
      <c r="J423" s="32" t="s">
        <v>269</v>
      </c>
      <c r="K423" s="391"/>
      <c r="L423" s="26">
        <f>SUM(L424:L425)</f>
        <v>1986</v>
      </c>
      <c r="M423" s="211">
        <v>1</v>
      </c>
      <c r="N423" s="211">
        <v>1</v>
      </c>
      <c r="O423" s="374"/>
    </row>
    <row r="424" spans="1:15" hidden="1" x14ac:dyDescent="0.25">
      <c r="A424" s="262" t="s">
        <v>2280</v>
      </c>
      <c r="B424" s="263" t="s">
        <v>2705</v>
      </c>
      <c r="C424" s="262" t="s">
        <v>269</v>
      </c>
      <c r="D424" s="262" t="s">
        <v>269</v>
      </c>
      <c r="E424" s="36">
        <v>861</v>
      </c>
      <c r="F424" s="36">
        <v>861</v>
      </c>
      <c r="G424" s="187"/>
      <c r="H424" s="72"/>
      <c r="I424" s="72" t="s">
        <v>2354</v>
      </c>
      <c r="J424" s="448" t="s">
        <v>269</v>
      </c>
      <c r="K424" s="448" t="s">
        <v>269</v>
      </c>
      <c r="L424" s="432">
        <v>1386</v>
      </c>
      <c r="M424" s="198"/>
      <c r="N424" s="198"/>
      <c r="O424" s="433"/>
    </row>
    <row r="425" spans="1:15" hidden="1" x14ac:dyDescent="0.25">
      <c r="A425" s="262" t="s">
        <v>2280</v>
      </c>
      <c r="B425" s="263" t="s">
        <v>2705</v>
      </c>
      <c r="C425" s="262" t="s">
        <v>269</v>
      </c>
      <c r="D425" s="262" t="s">
        <v>2707</v>
      </c>
      <c r="E425" s="36">
        <v>528</v>
      </c>
      <c r="F425" s="36">
        <v>528</v>
      </c>
      <c r="G425" s="187"/>
      <c r="H425" s="72"/>
      <c r="I425" s="72"/>
      <c r="J425" s="448" t="s">
        <v>269</v>
      </c>
      <c r="K425" s="72" t="s">
        <v>2707</v>
      </c>
      <c r="L425" s="432">
        <v>600</v>
      </c>
      <c r="M425" s="198"/>
      <c r="N425" s="198"/>
      <c r="O425" s="433"/>
    </row>
    <row r="426" spans="1:15" hidden="1" x14ac:dyDescent="0.25">
      <c r="A426" s="258" t="s">
        <v>2280</v>
      </c>
      <c r="B426" s="258" t="s">
        <v>2705</v>
      </c>
      <c r="C426" s="258" t="s">
        <v>2708</v>
      </c>
      <c r="D426" s="258"/>
      <c r="E426" s="26">
        <f>E427</f>
        <v>878</v>
      </c>
      <c r="F426" s="26">
        <v>878</v>
      </c>
      <c r="G426" s="25"/>
      <c r="H426" s="430"/>
      <c r="I426" s="430"/>
      <c r="J426" s="32" t="s">
        <v>2708</v>
      </c>
      <c r="K426" s="391"/>
      <c r="L426" s="26">
        <f>L427</f>
        <v>1317</v>
      </c>
      <c r="M426" s="211">
        <v>1</v>
      </c>
      <c r="N426" s="211">
        <v>1</v>
      </c>
      <c r="O426" s="374"/>
    </row>
    <row r="427" spans="1:15" hidden="1" x14ac:dyDescent="0.25">
      <c r="A427" s="262" t="s">
        <v>2280</v>
      </c>
      <c r="B427" s="263" t="s">
        <v>2705</v>
      </c>
      <c r="C427" s="262" t="s">
        <v>2708</v>
      </c>
      <c r="D427" s="262" t="s">
        <v>2708</v>
      </c>
      <c r="E427" s="36">
        <v>878</v>
      </c>
      <c r="F427" s="36">
        <v>878</v>
      </c>
      <c r="G427" s="187"/>
      <c r="H427" s="72"/>
      <c r="I427" s="72" t="s">
        <v>2354</v>
      </c>
      <c r="J427" s="34" t="s">
        <v>2708</v>
      </c>
      <c r="K427" s="214" t="s">
        <v>2708</v>
      </c>
      <c r="L427" s="432">
        <v>1317</v>
      </c>
      <c r="M427" s="198"/>
      <c r="N427" s="198"/>
      <c r="O427" s="433"/>
    </row>
    <row r="428" spans="1:15" hidden="1" x14ac:dyDescent="0.25">
      <c r="A428" s="258" t="s">
        <v>2280</v>
      </c>
      <c r="B428" s="258" t="s">
        <v>2705</v>
      </c>
      <c r="C428" s="258" t="s">
        <v>2709</v>
      </c>
      <c r="D428" s="258"/>
      <c r="E428" s="26">
        <f>SUM(E429:E433)</f>
        <v>639</v>
      </c>
      <c r="F428" s="26">
        <v>639</v>
      </c>
      <c r="G428" s="25"/>
      <c r="H428" s="430"/>
      <c r="I428" s="430"/>
      <c r="J428" s="32" t="s">
        <v>2709</v>
      </c>
      <c r="K428" s="391"/>
      <c r="L428" s="26">
        <f>SUM(L429:L433)</f>
        <v>842</v>
      </c>
      <c r="M428" s="211">
        <v>1</v>
      </c>
      <c r="N428" s="211">
        <v>1</v>
      </c>
      <c r="O428" s="374"/>
    </row>
    <row r="429" spans="1:15" hidden="1" x14ac:dyDescent="0.25">
      <c r="A429" s="262" t="s">
        <v>2280</v>
      </c>
      <c r="B429" s="263" t="s">
        <v>2705</v>
      </c>
      <c r="C429" s="262" t="s">
        <v>2709</v>
      </c>
      <c r="D429" s="262" t="s">
        <v>2709</v>
      </c>
      <c r="E429" s="36">
        <v>42</v>
      </c>
      <c r="F429" s="36">
        <v>42</v>
      </c>
      <c r="G429" s="187"/>
      <c r="H429" s="72"/>
      <c r="I429" s="72" t="s">
        <v>1751</v>
      </c>
      <c r="J429" s="34" t="s">
        <v>2709</v>
      </c>
      <c r="K429" s="34" t="s">
        <v>2709</v>
      </c>
      <c r="L429" s="432">
        <v>129</v>
      </c>
      <c r="M429" s="198"/>
      <c r="N429" s="198"/>
      <c r="O429" s="433"/>
    </row>
    <row r="430" spans="1:15" hidden="1" x14ac:dyDescent="0.25">
      <c r="A430" s="262" t="s">
        <v>2280</v>
      </c>
      <c r="B430" s="263" t="s">
        <v>2705</v>
      </c>
      <c r="C430" s="262" t="s">
        <v>2709</v>
      </c>
      <c r="D430" s="262" t="s">
        <v>2710</v>
      </c>
      <c r="E430" s="36">
        <v>121</v>
      </c>
      <c r="F430" s="36">
        <v>121</v>
      </c>
      <c r="G430" s="187"/>
      <c r="H430" s="72"/>
      <c r="I430" s="72"/>
      <c r="J430" s="34" t="s">
        <v>2709</v>
      </c>
      <c r="K430" s="34" t="s">
        <v>2710</v>
      </c>
      <c r="L430" s="432">
        <v>145</v>
      </c>
      <c r="M430" s="198"/>
      <c r="N430" s="198"/>
      <c r="O430" s="433"/>
    </row>
    <row r="431" spans="1:15" hidden="1" x14ac:dyDescent="0.25">
      <c r="A431" s="262" t="s">
        <v>2280</v>
      </c>
      <c r="B431" s="263" t="s">
        <v>2705</v>
      </c>
      <c r="C431" s="262" t="s">
        <v>2709</v>
      </c>
      <c r="D431" s="262" t="s">
        <v>2711</v>
      </c>
      <c r="E431" s="36">
        <v>0</v>
      </c>
      <c r="F431" s="36">
        <v>0</v>
      </c>
      <c r="G431" s="187"/>
      <c r="H431" s="72"/>
      <c r="I431" s="72"/>
      <c r="J431" s="34" t="s">
        <v>2709</v>
      </c>
      <c r="K431" s="34" t="s">
        <v>2711</v>
      </c>
      <c r="L431" s="432">
        <v>6</v>
      </c>
      <c r="M431" s="198"/>
      <c r="N431" s="198"/>
      <c r="O431" s="433"/>
    </row>
    <row r="432" spans="1:15" hidden="1" x14ac:dyDescent="0.25">
      <c r="A432" s="262" t="s">
        <v>2280</v>
      </c>
      <c r="B432" s="263" t="s">
        <v>2705</v>
      </c>
      <c r="C432" s="262" t="s">
        <v>2709</v>
      </c>
      <c r="D432" s="262" t="s">
        <v>2712</v>
      </c>
      <c r="E432" s="36">
        <v>160</v>
      </c>
      <c r="F432" s="36">
        <v>160</v>
      </c>
      <c r="G432" s="187"/>
      <c r="H432" s="72"/>
      <c r="I432" s="72"/>
      <c r="J432" s="34" t="s">
        <v>2709</v>
      </c>
      <c r="K432" s="34" t="s">
        <v>2712</v>
      </c>
      <c r="L432" s="432">
        <v>215</v>
      </c>
      <c r="M432" s="198"/>
      <c r="N432" s="198"/>
      <c r="O432" s="433"/>
    </row>
    <row r="433" spans="1:15" hidden="1" x14ac:dyDescent="0.25">
      <c r="A433" s="262" t="s">
        <v>2280</v>
      </c>
      <c r="B433" s="263" t="s">
        <v>2705</v>
      </c>
      <c r="C433" s="262" t="s">
        <v>2709</v>
      </c>
      <c r="D433" s="262" t="s">
        <v>2713</v>
      </c>
      <c r="E433" s="36">
        <v>316</v>
      </c>
      <c r="F433" s="36">
        <v>316</v>
      </c>
      <c r="G433" s="187"/>
      <c r="H433" s="72"/>
      <c r="I433" s="72"/>
      <c r="J433" s="34" t="s">
        <v>2709</v>
      </c>
      <c r="K433" s="34" t="s">
        <v>2713</v>
      </c>
      <c r="L433" s="432">
        <v>347</v>
      </c>
      <c r="M433" s="198"/>
      <c r="N433" s="198"/>
      <c r="O433" s="433"/>
    </row>
    <row r="434" spans="1:15" hidden="1" x14ac:dyDescent="0.25">
      <c r="A434" s="258" t="s">
        <v>2280</v>
      </c>
      <c r="B434" s="258" t="s">
        <v>2705</v>
      </c>
      <c r="C434" s="258" t="s">
        <v>2714</v>
      </c>
      <c r="D434" s="258"/>
      <c r="E434" s="26">
        <f>SUM(E435:E439)</f>
        <v>1086</v>
      </c>
      <c r="F434" s="26">
        <v>1086</v>
      </c>
      <c r="G434" s="25"/>
      <c r="H434" s="430"/>
      <c r="I434" s="430"/>
      <c r="J434" s="32" t="s">
        <v>2714</v>
      </c>
      <c r="K434" s="391"/>
      <c r="L434" s="26">
        <f>SUM(L435:L439)</f>
        <v>1607</v>
      </c>
      <c r="M434" s="211">
        <v>1</v>
      </c>
      <c r="N434" s="211">
        <v>1</v>
      </c>
      <c r="O434" s="374"/>
    </row>
    <row r="435" spans="1:15" hidden="1" x14ac:dyDescent="0.25">
      <c r="A435" s="262" t="s">
        <v>2280</v>
      </c>
      <c r="B435" s="263" t="s">
        <v>2705</v>
      </c>
      <c r="C435" s="262" t="s">
        <v>2714</v>
      </c>
      <c r="D435" s="262" t="s">
        <v>2714</v>
      </c>
      <c r="E435" s="36">
        <v>292</v>
      </c>
      <c r="F435" s="36">
        <v>292</v>
      </c>
      <c r="G435" s="187"/>
      <c r="H435" s="72"/>
      <c r="I435" s="72" t="s">
        <v>1751</v>
      </c>
      <c r="J435" s="34" t="s">
        <v>2714</v>
      </c>
      <c r="K435" s="448" t="s">
        <v>2714</v>
      </c>
      <c r="L435" s="432">
        <v>440</v>
      </c>
      <c r="M435" s="198"/>
      <c r="N435" s="198"/>
      <c r="O435" s="433"/>
    </row>
    <row r="436" spans="1:15" hidden="1" x14ac:dyDescent="0.25">
      <c r="A436" s="262" t="s">
        <v>2280</v>
      </c>
      <c r="B436" s="263" t="s">
        <v>2705</v>
      </c>
      <c r="C436" s="262" t="s">
        <v>2714</v>
      </c>
      <c r="D436" s="262" t="s">
        <v>566</v>
      </c>
      <c r="E436" s="36">
        <v>198</v>
      </c>
      <c r="F436" s="36">
        <v>198</v>
      </c>
      <c r="G436" s="187"/>
      <c r="H436" s="72"/>
      <c r="I436" s="72"/>
      <c r="J436" s="34" t="s">
        <v>2714</v>
      </c>
      <c r="K436" s="72" t="s">
        <v>566</v>
      </c>
      <c r="L436" s="432">
        <v>350</v>
      </c>
      <c r="M436" s="198"/>
      <c r="N436" s="198"/>
      <c r="O436" s="433"/>
    </row>
    <row r="437" spans="1:15" hidden="1" x14ac:dyDescent="0.25">
      <c r="A437" s="262" t="s">
        <v>2280</v>
      </c>
      <c r="B437" s="263" t="s">
        <v>2705</v>
      </c>
      <c r="C437" s="262" t="s">
        <v>2714</v>
      </c>
      <c r="D437" s="262" t="s">
        <v>2715</v>
      </c>
      <c r="E437" s="36">
        <v>133</v>
      </c>
      <c r="F437" s="36">
        <v>133</v>
      </c>
      <c r="G437" s="187"/>
      <c r="H437" s="72"/>
      <c r="I437" s="72"/>
      <c r="J437" s="34" t="s">
        <v>2714</v>
      </c>
      <c r="K437" s="34" t="s">
        <v>2715</v>
      </c>
      <c r="L437" s="432">
        <v>191</v>
      </c>
      <c r="M437" s="198"/>
      <c r="N437" s="198"/>
      <c r="O437" s="433"/>
    </row>
    <row r="438" spans="1:15" hidden="1" x14ac:dyDescent="0.25">
      <c r="A438" s="262" t="s">
        <v>2280</v>
      </c>
      <c r="B438" s="263" t="s">
        <v>2705</v>
      </c>
      <c r="C438" s="262" t="s">
        <v>2714</v>
      </c>
      <c r="D438" s="262" t="s">
        <v>2716</v>
      </c>
      <c r="E438" s="36">
        <v>264</v>
      </c>
      <c r="F438" s="36">
        <v>264</v>
      </c>
      <c r="G438" s="187"/>
      <c r="H438" s="72"/>
      <c r="I438" s="72"/>
      <c r="J438" s="34" t="s">
        <v>2714</v>
      </c>
      <c r="K438" s="34" t="s">
        <v>2717</v>
      </c>
      <c r="L438" s="432">
        <v>339</v>
      </c>
      <c r="M438" s="198"/>
      <c r="N438" s="198"/>
      <c r="O438" s="433"/>
    </row>
    <row r="439" spans="1:15" hidden="1" x14ac:dyDescent="0.25">
      <c r="A439" s="262" t="s">
        <v>2280</v>
      </c>
      <c r="B439" s="263" t="s">
        <v>2705</v>
      </c>
      <c r="C439" s="262" t="s">
        <v>2714</v>
      </c>
      <c r="D439" s="262" t="s">
        <v>2718</v>
      </c>
      <c r="E439" s="36">
        <v>199</v>
      </c>
      <c r="F439" s="36">
        <v>199</v>
      </c>
      <c r="G439" s="187"/>
      <c r="H439" s="72"/>
      <c r="I439" s="72"/>
      <c r="J439" s="34" t="s">
        <v>2714</v>
      </c>
      <c r="K439" s="34" t="s">
        <v>2718</v>
      </c>
      <c r="L439" s="432">
        <v>287</v>
      </c>
      <c r="M439" s="198"/>
      <c r="N439" s="198"/>
      <c r="O439" s="433"/>
    </row>
    <row r="440" spans="1:15" ht="25.5" hidden="1" x14ac:dyDescent="0.25">
      <c r="A440" s="258" t="s">
        <v>2280</v>
      </c>
      <c r="B440" s="258" t="s">
        <v>2705</v>
      </c>
      <c r="C440" s="32" t="s">
        <v>2719</v>
      </c>
      <c r="D440" s="258"/>
      <c r="E440" s="26">
        <f>394+SUM(E444:E448)</f>
        <v>2352</v>
      </c>
      <c r="F440" s="26">
        <v>394</v>
      </c>
      <c r="G440" s="25"/>
      <c r="H440" s="430"/>
      <c r="I440" s="430"/>
      <c r="J440" s="32" t="s">
        <v>2719</v>
      </c>
      <c r="K440" s="391"/>
      <c r="L440" s="26">
        <f>SUM(L441:L448)</f>
        <v>3405</v>
      </c>
      <c r="M440" s="211">
        <v>2</v>
      </c>
      <c r="N440" s="211">
        <v>2</v>
      </c>
      <c r="O440" s="374"/>
    </row>
    <row r="441" spans="1:15" hidden="1" x14ac:dyDescent="0.25">
      <c r="A441" s="262" t="s">
        <v>2280</v>
      </c>
      <c r="B441" s="263" t="s">
        <v>2705</v>
      </c>
      <c r="C441" s="262" t="s">
        <v>2720</v>
      </c>
      <c r="D441" s="262" t="s">
        <v>2721</v>
      </c>
      <c r="E441" s="36">
        <v>377</v>
      </c>
      <c r="F441" s="36">
        <v>377</v>
      </c>
      <c r="G441" s="187"/>
      <c r="H441" s="72"/>
      <c r="I441" s="72" t="s">
        <v>2286</v>
      </c>
      <c r="J441" s="446" t="s">
        <v>2720</v>
      </c>
      <c r="K441" s="34" t="s">
        <v>2721</v>
      </c>
      <c r="L441" s="432">
        <v>483</v>
      </c>
      <c r="M441" s="198"/>
      <c r="N441" s="198"/>
      <c r="O441" s="433"/>
    </row>
    <row r="442" spans="1:15" hidden="1" x14ac:dyDescent="0.25">
      <c r="A442" s="262" t="s">
        <v>2280</v>
      </c>
      <c r="B442" s="263" t="s">
        <v>2705</v>
      </c>
      <c r="C442" s="262" t="s">
        <v>2720</v>
      </c>
      <c r="D442" s="262" t="s">
        <v>2722</v>
      </c>
      <c r="E442" s="36" t="s">
        <v>137</v>
      </c>
      <c r="F442" s="36" t="s">
        <v>137</v>
      </c>
      <c r="G442" s="187"/>
      <c r="H442" s="72"/>
      <c r="I442" s="72"/>
      <c r="J442" s="446" t="s">
        <v>2720</v>
      </c>
      <c r="K442" s="34" t="s">
        <v>2722</v>
      </c>
      <c r="L442" s="432">
        <v>18</v>
      </c>
      <c r="M442" s="198"/>
      <c r="N442" s="198"/>
      <c r="O442" s="433"/>
    </row>
    <row r="443" spans="1:15" hidden="1" x14ac:dyDescent="0.25">
      <c r="A443" s="262" t="s">
        <v>2280</v>
      </c>
      <c r="B443" s="263" t="s">
        <v>2705</v>
      </c>
      <c r="C443" s="262" t="s">
        <v>2720</v>
      </c>
      <c r="D443" s="262" t="s">
        <v>2723</v>
      </c>
      <c r="E443" s="36">
        <v>13</v>
      </c>
      <c r="F443" s="36">
        <v>13</v>
      </c>
      <c r="G443" s="187"/>
      <c r="H443" s="72"/>
      <c r="I443" s="72"/>
      <c r="J443" s="446" t="s">
        <v>2720</v>
      </c>
      <c r="K443" s="34" t="s">
        <v>2723</v>
      </c>
      <c r="L443" s="432">
        <v>34</v>
      </c>
      <c r="M443" s="198"/>
      <c r="N443" s="198"/>
      <c r="O443" s="433"/>
    </row>
    <row r="444" spans="1:15" hidden="1" x14ac:dyDescent="0.25">
      <c r="A444" s="262" t="s">
        <v>2280</v>
      </c>
      <c r="B444" s="263" t="s">
        <v>2705</v>
      </c>
      <c r="C444" s="262" t="s">
        <v>2724</v>
      </c>
      <c r="D444" s="262" t="s">
        <v>2724</v>
      </c>
      <c r="E444" s="36">
        <v>444</v>
      </c>
      <c r="F444" s="36">
        <v>444</v>
      </c>
      <c r="G444" s="187"/>
      <c r="H444" s="72"/>
      <c r="I444" s="72" t="s">
        <v>1976</v>
      </c>
      <c r="J444" s="444" t="s">
        <v>2724</v>
      </c>
      <c r="K444" s="34" t="s">
        <v>2724</v>
      </c>
      <c r="L444" s="432">
        <v>621</v>
      </c>
      <c r="M444" s="198"/>
      <c r="N444" s="198"/>
      <c r="O444" s="433"/>
    </row>
    <row r="445" spans="1:15" hidden="1" x14ac:dyDescent="0.25">
      <c r="A445" s="262" t="s">
        <v>2280</v>
      </c>
      <c r="B445" s="263" t="s">
        <v>2705</v>
      </c>
      <c r="C445" s="262" t="s">
        <v>2724</v>
      </c>
      <c r="D445" s="262" t="s">
        <v>2725</v>
      </c>
      <c r="E445" s="36">
        <v>419</v>
      </c>
      <c r="F445" s="36">
        <v>419</v>
      </c>
      <c r="G445" s="187"/>
      <c r="H445" s="72"/>
      <c r="I445" s="72"/>
      <c r="J445" s="444" t="s">
        <v>2724</v>
      </c>
      <c r="K445" s="34" t="s">
        <v>2725</v>
      </c>
      <c r="L445" s="432">
        <v>560</v>
      </c>
      <c r="M445" s="198"/>
      <c r="N445" s="198"/>
      <c r="O445" s="433"/>
    </row>
    <row r="446" spans="1:15" hidden="1" x14ac:dyDescent="0.25">
      <c r="A446" s="262" t="s">
        <v>2280</v>
      </c>
      <c r="B446" s="263" t="s">
        <v>2705</v>
      </c>
      <c r="C446" s="262" t="s">
        <v>2724</v>
      </c>
      <c r="D446" s="262" t="s">
        <v>2726</v>
      </c>
      <c r="E446" s="36">
        <v>243</v>
      </c>
      <c r="F446" s="36">
        <v>243</v>
      </c>
      <c r="G446" s="187"/>
      <c r="H446" s="72"/>
      <c r="I446" s="72"/>
      <c r="J446" s="444" t="s">
        <v>2724</v>
      </c>
      <c r="K446" s="34" t="s">
        <v>2726</v>
      </c>
      <c r="L446" s="432">
        <v>430</v>
      </c>
      <c r="M446" s="198"/>
      <c r="N446" s="198"/>
      <c r="O446" s="433"/>
    </row>
    <row r="447" spans="1:15" hidden="1" x14ac:dyDescent="0.25">
      <c r="A447" s="262" t="s">
        <v>2280</v>
      </c>
      <c r="B447" s="263" t="s">
        <v>2705</v>
      </c>
      <c r="C447" s="262" t="s">
        <v>2724</v>
      </c>
      <c r="D447" s="262" t="s">
        <v>2727</v>
      </c>
      <c r="E447" s="36">
        <v>481</v>
      </c>
      <c r="F447" s="36">
        <v>481</v>
      </c>
      <c r="G447" s="187"/>
      <c r="H447" s="72"/>
      <c r="I447" s="72"/>
      <c r="J447" s="444" t="s">
        <v>2724</v>
      </c>
      <c r="K447" s="34" t="s">
        <v>2727</v>
      </c>
      <c r="L447" s="432">
        <v>810</v>
      </c>
      <c r="M447" s="198"/>
      <c r="N447" s="198"/>
      <c r="O447" s="433"/>
    </row>
    <row r="448" spans="1:15" hidden="1" x14ac:dyDescent="0.25">
      <c r="A448" s="262" t="s">
        <v>2280</v>
      </c>
      <c r="B448" s="263" t="s">
        <v>2705</v>
      </c>
      <c r="C448" s="262" t="s">
        <v>2724</v>
      </c>
      <c r="D448" s="262" t="s">
        <v>2728</v>
      </c>
      <c r="E448" s="36">
        <v>371</v>
      </c>
      <c r="F448" s="36">
        <v>371</v>
      </c>
      <c r="G448" s="187"/>
      <c r="H448" s="72"/>
      <c r="I448" s="72"/>
      <c r="J448" s="444" t="s">
        <v>2724</v>
      </c>
      <c r="K448" s="34" t="s">
        <v>2728</v>
      </c>
      <c r="L448" s="432">
        <v>449</v>
      </c>
      <c r="M448" s="43"/>
      <c r="N448" s="43"/>
      <c r="O448" s="433"/>
    </row>
    <row r="449" spans="1:15" hidden="1" x14ac:dyDescent="0.25">
      <c r="A449" s="258" t="s">
        <v>2280</v>
      </c>
      <c r="B449" s="258" t="s">
        <v>2705</v>
      </c>
      <c r="C449" s="258" t="s">
        <v>2729</v>
      </c>
      <c r="D449" s="258"/>
      <c r="E449" s="26">
        <f>SUM(E450:E455)</f>
        <v>998</v>
      </c>
      <c r="F449" s="26">
        <v>998</v>
      </c>
      <c r="G449" s="25"/>
      <c r="H449" s="430"/>
      <c r="I449" s="430"/>
      <c r="J449" s="32" t="s">
        <v>2729</v>
      </c>
      <c r="K449" s="391"/>
      <c r="L449" s="26">
        <f>SUM(L450:L455)</f>
        <v>1106</v>
      </c>
      <c r="M449" s="211">
        <v>1</v>
      </c>
      <c r="N449" s="211">
        <v>1</v>
      </c>
      <c r="O449" s="374"/>
    </row>
    <row r="450" spans="1:15" hidden="1" x14ac:dyDescent="0.25">
      <c r="A450" s="262" t="s">
        <v>2280</v>
      </c>
      <c r="B450" s="263" t="s">
        <v>2705</v>
      </c>
      <c r="C450" s="262" t="s">
        <v>2729</v>
      </c>
      <c r="D450" s="262" t="s">
        <v>2729</v>
      </c>
      <c r="E450" s="36">
        <v>230</v>
      </c>
      <c r="F450" s="36">
        <v>230</v>
      </c>
      <c r="G450" s="187"/>
      <c r="H450" s="72"/>
      <c r="I450" s="72" t="s">
        <v>1976</v>
      </c>
      <c r="J450" s="34" t="s">
        <v>2729</v>
      </c>
      <c r="K450" s="34" t="s">
        <v>2729</v>
      </c>
      <c r="L450" s="432">
        <v>195</v>
      </c>
      <c r="M450" s="198"/>
      <c r="N450" s="198"/>
      <c r="O450" s="433"/>
    </row>
    <row r="451" spans="1:15" hidden="1" x14ac:dyDescent="0.25">
      <c r="A451" s="262" t="s">
        <v>2280</v>
      </c>
      <c r="B451" s="263" t="s">
        <v>2705</v>
      </c>
      <c r="C451" s="262" t="s">
        <v>2729</v>
      </c>
      <c r="D451" s="262" t="s">
        <v>2730</v>
      </c>
      <c r="E451" s="36">
        <v>226</v>
      </c>
      <c r="F451" s="36">
        <v>226</v>
      </c>
      <c r="G451" s="187"/>
      <c r="H451" s="72"/>
      <c r="I451" s="72"/>
      <c r="J451" s="34" t="s">
        <v>2729</v>
      </c>
      <c r="K451" s="34" t="s">
        <v>2730</v>
      </c>
      <c r="L451" s="432">
        <v>290</v>
      </c>
      <c r="M451" s="198"/>
      <c r="N451" s="198"/>
      <c r="O451" s="433"/>
    </row>
    <row r="452" spans="1:15" hidden="1" x14ac:dyDescent="0.25">
      <c r="A452" s="262" t="s">
        <v>2280</v>
      </c>
      <c r="B452" s="263" t="s">
        <v>2705</v>
      </c>
      <c r="C452" s="262" t="s">
        <v>2729</v>
      </c>
      <c r="D452" s="262" t="s">
        <v>2731</v>
      </c>
      <c r="E452" s="36">
        <v>76</v>
      </c>
      <c r="F452" s="36">
        <v>76</v>
      </c>
      <c r="G452" s="187"/>
      <c r="H452" s="72"/>
      <c r="I452" s="72"/>
      <c r="J452" s="34" t="s">
        <v>2729</v>
      </c>
      <c r="K452" s="34" t="s">
        <v>2731</v>
      </c>
      <c r="L452" s="432">
        <v>85</v>
      </c>
      <c r="M452" s="198"/>
      <c r="N452" s="198"/>
      <c r="O452" s="433"/>
    </row>
    <row r="453" spans="1:15" hidden="1" x14ac:dyDescent="0.25">
      <c r="A453" s="262" t="s">
        <v>2280</v>
      </c>
      <c r="B453" s="263" t="s">
        <v>2705</v>
      </c>
      <c r="C453" s="262" t="s">
        <v>2729</v>
      </c>
      <c r="D453" s="262" t="s">
        <v>2732</v>
      </c>
      <c r="E453" s="36">
        <v>98</v>
      </c>
      <c r="F453" s="36">
        <v>98</v>
      </c>
      <c r="G453" s="187"/>
      <c r="H453" s="72"/>
      <c r="I453" s="72"/>
      <c r="J453" s="34" t="s">
        <v>2729</v>
      </c>
      <c r="K453" s="34" t="s">
        <v>2732</v>
      </c>
      <c r="L453" s="432">
        <v>103</v>
      </c>
      <c r="M453" s="198"/>
      <c r="N453" s="198"/>
      <c r="O453" s="433"/>
    </row>
    <row r="454" spans="1:15" hidden="1" x14ac:dyDescent="0.25">
      <c r="A454" s="262" t="s">
        <v>2280</v>
      </c>
      <c r="B454" s="263" t="s">
        <v>2705</v>
      </c>
      <c r="C454" s="262" t="s">
        <v>2729</v>
      </c>
      <c r="D454" s="262" t="s">
        <v>2733</v>
      </c>
      <c r="E454" s="36">
        <v>194</v>
      </c>
      <c r="F454" s="36">
        <v>194</v>
      </c>
      <c r="G454" s="187"/>
      <c r="H454" s="72"/>
      <c r="I454" s="72"/>
      <c r="J454" s="34" t="s">
        <v>2729</v>
      </c>
      <c r="K454" s="34" t="s">
        <v>2733</v>
      </c>
      <c r="L454" s="432">
        <v>244</v>
      </c>
      <c r="M454" s="198"/>
      <c r="N454" s="198"/>
      <c r="O454" s="433"/>
    </row>
    <row r="455" spans="1:15" hidden="1" x14ac:dyDescent="0.25">
      <c r="A455" s="262" t="s">
        <v>2280</v>
      </c>
      <c r="B455" s="263" t="s">
        <v>2705</v>
      </c>
      <c r="C455" s="262" t="s">
        <v>2729</v>
      </c>
      <c r="D455" s="262" t="s">
        <v>2439</v>
      </c>
      <c r="E455" s="36">
        <v>174</v>
      </c>
      <c r="F455" s="36">
        <v>174</v>
      </c>
      <c r="G455" s="187"/>
      <c r="H455" s="72"/>
      <c r="I455" s="72"/>
      <c r="J455" s="34" t="s">
        <v>2729</v>
      </c>
      <c r="K455" s="34" t="s">
        <v>2439</v>
      </c>
      <c r="L455" s="432">
        <v>189</v>
      </c>
      <c r="M455" s="198"/>
      <c r="N455" s="198"/>
      <c r="O455" s="433"/>
    </row>
    <row r="456" spans="1:15" hidden="1" x14ac:dyDescent="0.25">
      <c r="A456" s="258" t="s">
        <v>2280</v>
      </c>
      <c r="B456" s="258" t="s">
        <v>2705</v>
      </c>
      <c r="C456" s="258" t="s">
        <v>2335</v>
      </c>
      <c r="D456" s="258"/>
      <c r="E456" s="26">
        <f>SUM(E457:E462)</f>
        <v>1135</v>
      </c>
      <c r="F456" s="26">
        <v>1135</v>
      </c>
      <c r="G456" s="25"/>
      <c r="H456" s="430"/>
      <c r="I456" s="430"/>
      <c r="J456" s="32" t="s">
        <v>2335</v>
      </c>
      <c r="K456" s="391"/>
      <c r="L456" s="26">
        <f>SUM(L457:L462)</f>
        <v>1338</v>
      </c>
      <c r="M456" s="211">
        <v>1</v>
      </c>
      <c r="N456" s="211">
        <v>1</v>
      </c>
      <c r="O456" s="374"/>
    </row>
    <row r="457" spans="1:15" hidden="1" x14ac:dyDescent="0.25">
      <c r="A457" s="262" t="s">
        <v>2280</v>
      </c>
      <c r="B457" s="263" t="s">
        <v>2705</v>
      </c>
      <c r="C457" s="262" t="s">
        <v>2335</v>
      </c>
      <c r="D457" s="262" t="s">
        <v>2734</v>
      </c>
      <c r="E457" s="36">
        <v>467</v>
      </c>
      <c r="F457" s="36">
        <v>467</v>
      </c>
      <c r="G457" s="187"/>
      <c r="H457" s="72"/>
      <c r="I457" s="72" t="s">
        <v>1751</v>
      </c>
      <c r="J457" s="187" t="s">
        <v>2335</v>
      </c>
      <c r="K457" s="34" t="s">
        <v>2734</v>
      </c>
      <c r="L457" s="432">
        <v>661</v>
      </c>
      <c r="M457" s="198"/>
      <c r="N457" s="198"/>
      <c r="O457" s="433"/>
    </row>
    <row r="458" spans="1:15" hidden="1" x14ac:dyDescent="0.25">
      <c r="A458" s="262" t="s">
        <v>2280</v>
      </c>
      <c r="B458" s="263" t="s">
        <v>2705</v>
      </c>
      <c r="C458" s="262" t="s">
        <v>2335</v>
      </c>
      <c r="D458" s="262" t="s">
        <v>2735</v>
      </c>
      <c r="E458" s="36">
        <v>142</v>
      </c>
      <c r="F458" s="36">
        <v>142</v>
      </c>
      <c r="G458" s="187"/>
      <c r="H458" s="72"/>
      <c r="I458" s="72"/>
      <c r="J458" s="187" t="s">
        <v>2335</v>
      </c>
      <c r="K458" s="34" t="s">
        <v>2735</v>
      </c>
      <c r="L458" s="432">
        <v>52</v>
      </c>
      <c r="M458" s="198"/>
      <c r="N458" s="198"/>
      <c r="O458" s="433"/>
    </row>
    <row r="459" spans="1:15" hidden="1" x14ac:dyDescent="0.25">
      <c r="A459" s="262" t="s">
        <v>2280</v>
      </c>
      <c r="B459" s="263" t="s">
        <v>2705</v>
      </c>
      <c r="C459" s="262" t="s">
        <v>2335</v>
      </c>
      <c r="D459" s="262" t="s">
        <v>2736</v>
      </c>
      <c r="E459" s="36">
        <v>11</v>
      </c>
      <c r="F459" s="36">
        <v>11</v>
      </c>
      <c r="G459" s="187"/>
      <c r="H459" s="72"/>
      <c r="I459" s="72"/>
      <c r="J459" s="187" t="s">
        <v>2335</v>
      </c>
      <c r="K459" s="34" t="s">
        <v>2736</v>
      </c>
      <c r="L459" s="432">
        <v>32</v>
      </c>
      <c r="M459" s="198"/>
      <c r="N459" s="198"/>
      <c r="O459" s="433"/>
    </row>
    <row r="460" spans="1:15" hidden="1" x14ac:dyDescent="0.25">
      <c r="A460" s="262" t="s">
        <v>2280</v>
      </c>
      <c r="B460" s="263" t="s">
        <v>2705</v>
      </c>
      <c r="C460" s="262" t="s">
        <v>2335</v>
      </c>
      <c r="D460" s="262" t="s">
        <v>2737</v>
      </c>
      <c r="E460" s="36">
        <v>135</v>
      </c>
      <c r="F460" s="36">
        <v>135</v>
      </c>
      <c r="G460" s="187"/>
      <c r="H460" s="72"/>
      <c r="I460" s="72"/>
      <c r="J460" s="187" t="s">
        <v>2335</v>
      </c>
      <c r="K460" s="34" t="s">
        <v>2737</v>
      </c>
      <c r="L460" s="432">
        <v>159</v>
      </c>
      <c r="M460" s="198"/>
      <c r="N460" s="198"/>
      <c r="O460" s="433"/>
    </row>
    <row r="461" spans="1:15" hidden="1" x14ac:dyDescent="0.25">
      <c r="A461" s="262" t="s">
        <v>2280</v>
      </c>
      <c r="B461" s="263" t="s">
        <v>2705</v>
      </c>
      <c r="C461" s="262" t="s">
        <v>2335</v>
      </c>
      <c r="D461" s="262" t="s">
        <v>2738</v>
      </c>
      <c r="E461" s="36">
        <v>288</v>
      </c>
      <c r="F461" s="36">
        <v>288</v>
      </c>
      <c r="G461" s="187"/>
      <c r="H461" s="72"/>
      <c r="I461" s="72"/>
      <c r="J461" s="187" t="s">
        <v>2335</v>
      </c>
      <c r="K461" s="34" t="s">
        <v>2738</v>
      </c>
      <c r="L461" s="432">
        <v>375</v>
      </c>
      <c r="M461" s="198"/>
      <c r="N461" s="198"/>
      <c r="O461" s="433"/>
    </row>
    <row r="462" spans="1:15" hidden="1" x14ac:dyDescent="0.25">
      <c r="A462" s="262" t="s">
        <v>2280</v>
      </c>
      <c r="B462" s="263" t="s">
        <v>2705</v>
      </c>
      <c r="C462" s="262" t="s">
        <v>2335</v>
      </c>
      <c r="D462" s="262" t="s">
        <v>2739</v>
      </c>
      <c r="E462" s="36">
        <v>92</v>
      </c>
      <c r="F462" s="36">
        <v>92</v>
      </c>
      <c r="G462" s="187"/>
      <c r="H462" s="72"/>
      <c r="I462" s="72"/>
      <c r="J462" s="187" t="s">
        <v>2335</v>
      </c>
      <c r="K462" s="34" t="s">
        <v>2739</v>
      </c>
      <c r="L462" s="432">
        <v>59</v>
      </c>
      <c r="M462" s="198"/>
      <c r="N462" s="198"/>
      <c r="O462" s="433"/>
    </row>
    <row r="463" spans="1:15" hidden="1" x14ac:dyDescent="0.25">
      <c r="A463" s="258" t="s">
        <v>2280</v>
      </c>
      <c r="B463" s="258" t="s">
        <v>2705</v>
      </c>
      <c r="C463" s="258" t="s">
        <v>2740</v>
      </c>
      <c r="D463" s="258"/>
      <c r="E463" s="26">
        <f>SUM(E464:E468)</f>
        <v>2188</v>
      </c>
      <c r="F463" s="26">
        <v>2188</v>
      </c>
      <c r="G463" s="25"/>
      <c r="H463" s="430"/>
      <c r="I463" s="430"/>
      <c r="J463" s="32" t="s">
        <v>2740</v>
      </c>
      <c r="K463" s="391"/>
      <c r="L463" s="26">
        <f>SUM(L464:L468)</f>
        <v>3309</v>
      </c>
      <c r="M463" s="211">
        <v>2</v>
      </c>
      <c r="N463" s="211">
        <v>3</v>
      </c>
      <c r="O463" s="374"/>
    </row>
    <row r="464" spans="1:15" hidden="1" x14ac:dyDescent="0.25">
      <c r="A464" s="262" t="s">
        <v>2280</v>
      </c>
      <c r="B464" s="263" t="s">
        <v>2705</v>
      </c>
      <c r="C464" s="262" t="s">
        <v>2740</v>
      </c>
      <c r="D464" s="262" t="s">
        <v>2741</v>
      </c>
      <c r="E464" s="36">
        <v>235</v>
      </c>
      <c r="F464" s="36">
        <v>235</v>
      </c>
      <c r="G464" s="187"/>
      <c r="H464" s="72"/>
      <c r="I464" s="72" t="s">
        <v>2372</v>
      </c>
      <c r="J464" s="34" t="s">
        <v>2740</v>
      </c>
      <c r="K464" s="34" t="s">
        <v>2741</v>
      </c>
      <c r="L464" s="432">
        <v>604</v>
      </c>
      <c r="M464" s="198"/>
      <c r="N464" s="198"/>
      <c r="O464" s="433"/>
    </row>
    <row r="465" spans="1:15" hidden="1" x14ac:dyDescent="0.25">
      <c r="A465" s="262" t="s">
        <v>2280</v>
      </c>
      <c r="B465" s="263" t="s">
        <v>2705</v>
      </c>
      <c r="C465" s="262" t="s">
        <v>2740</v>
      </c>
      <c r="D465" s="262" t="s">
        <v>2740</v>
      </c>
      <c r="E465" s="36">
        <v>796</v>
      </c>
      <c r="F465" s="36">
        <v>796</v>
      </c>
      <c r="G465" s="187"/>
      <c r="H465" s="72"/>
      <c r="I465" s="72"/>
      <c r="J465" s="34" t="s">
        <v>2740</v>
      </c>
      <c r="K465" s="34" t="s">
        <v>2740</v>
      </c>
      <c r="L465" s="432">
        <v>720</v>
      </c>
      <c r="M465" s="198"/>
      <c r="N465" s="198"/>
      <c r="O465" s="433"/>
    </row>
    <row r="466" spans="1:15" hidden="1" x14ac:dyDescent="0.25">
      <c r="A466" s="262" t="s">
        <v>2280</v>
      </c>
      <c r="B466" s="263" t="s">
        <v>2705</v>
      </c>
      <c r="C466" s="262" t="s">
        <v>2740</v>
      </c>
      <c r="D466" s="262" t="s">
        <v>2742</v>
      </c>
      <c r="E466" s="36">
        <v>372</v>
      </c>
      <c r="F466" s="36">
        <v>372</v>
      </c>
      <c r="G466" s="187"/>
      <c r="H466" s="72"/>
      <c r="I466" s="72"/>
      <c r="J466" s="34" t="s">
        <v>2740</v>
      </c>
      <c r="K466" s="34" t="s">
        <v>2742</v>
      </c>
      <c r="L466" s="432">
        <v>510</v>
      </c>
      <c r="M466" s="198"/>
      <c r="N466" s="198"/>
      <c r="O466" s="433"/>
    </row>
    <row r="467" spans="1:15" hidden="1" x14ac:dyDescent="0.25">
      <c r="A467" s="262" t="s">
        <v>2280</v>
      </c>
      <c r="B467" s="263" t="s">
        <v>2705</v>
      </c>
      <c r="C467" s="262" t="s">
        <v>2740</v>
      </c>
      <c r="D467" s="262" t="s">
        <v>2743</v>
      </c>
      <c r="E467" s="36">
        <v>355</v>
      </c>
      <c r="F467" s="36">
        <v>355</v>
      </c>
      <c r="G467" s="187"/>
      <c r="H467" s="72"/>
      <c r="I467" s="72"/>
      <c r="J467" s="34" t="s">
        <v>2740</v>
      </c>
      <c r="K467" s="34" t="s">
        <v>2743</v>
      </c>
      <c r="L467" s="432">
        <v>533</v>
      </c>
      <c r="M467" s="198"/>
      <c r="N467" s="198"/>
      <c r="O467" s="433"/>
    </row>
    <row r="468" spans="1:15" hidden="1" x14ac:dyDescent="0.25">
      <c r="A468" s="262" t="s">
        <v>2280</v>
      </c>
      <c r="B468" s="263" t="s">
        <v>2705</v>
      </c>
      <c r="C468" s="262" t="s">
        <v>2740</v>
      </c>
      <c r="D468" s="262" t="s">
        <v>2744</v>
      </c>
      <c r="E468" s="36">
        <v>430</v>
      </c>
      <c r="F468" s="36">
        <v>430</v>
      </c>
      <c r="G468" s="187"/>
      <c r="H468" s="72"/>
      <c r="I468" s="72"/>
      <c r="J468" s="34" t="s">
        <v>2740</v>
      </c>
      <c r="K468" s="34" t="s">
        <v>2744</v>
      </c>
      <c r="L468" s="432">
        <v>942</v>
      </c>
      <c r="M468" s="198"/>
      <c r="N468" s="198"/>
      <c r="O468" s="433"/>
    </row>
    <row r="469" spans="1:15" hidden="1" x14ac:dyDescent="0.25">
      <c r="A469" s="258" t="s">
        <v>2280</v>
      </c>
      <c r="B469" s="258" t="s">
        <v>2705</v>
      </c>
      <c r="C469" s="258" t="s">
        <v>2745</v>
      </c>
      <c r="D469" s="258"/>
      <c r="E469" s="26">
        <f>SUM(E470:E474)</f>
        <v>1168</v>
      </c>
      <c r="F469" s="26">
        <v>1168</v>
      </c>
      <c r="G469" s="25"/>
      <c r="H469" s="430"/>
      <c r="I469" s="430"/>
      <c r="J469" s="32" t="s">
        <v>2745</v>
      </c>
      <c r="K469" s="391"/>
      <c r="L469" s="26">
        <f>SUM(L470:L474)</f>
        <v>1500</v>
      </c>
      <c r="M469" s="211">
        <v>1</v>
      </c>
      <c r="N469" s="211">
        <v>1</v>
      </c>
      <c r="O469" s="374"/>
    </row>
    <row r="470" spans="1:15" hidden="1" x14ac:dyDescent="0.25">
      <c r="A470" s="262" t="s">
        <v>2280</v>
      </c>
      <c r="B470" s="263" t="s">
        <v>2705</v>
      </c>
      <c r="C470" s="262" t="s">
        <v>2745</v>
      </c>
      <c r="D470" s="262" t="s">
        <v>2746</v>
      </c>
      <c r="E470" s="36">
        <v>249</v>
      </c>
      <c r="F470" s="36">
        <v>249</v>
      </c>
      <c r="G470" s="187"/>
      <c r="H470" s="72"/>
      <c r="I470" s="72" t="s">
        <v>1751</v>
      </c>
      <c r="J470" s="449" t="s">
        <v>2745</v>
      </c>
      <c r="K470" s="34" t="s">
        <v>2746</v>
      </c>
      <c r="L470" s="432">
        <v>350</v>
      </c>
      <c r="M470" s="198"/>
      <c r="N470" s="198"/>
      <c r="O470" s="433"/>
    </row>
    <row r="471" spans="1:15" hidden="1" x14ac:dyDescent="0.25">
      <c r="A471" s="262" t="s">
        <v>2280</v>
      </c>
      <c r="B471" s="263" t="s">
        <v>2705</v>
      </c>
      <c r="C471" s="262" t="s">
        <v>2745</v>
      </c>
      <c r="D471" s="262" t="s">
        <v>2747</v>
      </c>
      <c r="E471" s="36">
        <v>508</v>
      </c>
      <c r="F471" s="36">
        <v>508</v>
      </c>
      <c r="G471" s="187"/>
      <c r="H471" s="72"/>
      <c r="I471" s="72"/>
      <c r="J471" s="449" t="s">
        <v>2745</v>
      </c>
      <c r="K471" s="34" t="s">
        <v>2747</v>
      </c>
      <c r="L471" s="432">
        <v>648</v>
      </c>
      <c r="M471" s="198"/>
      <c r="N471" s="198"/>
      <c r="O471" s="433"/>
    </row>
    <row r="472" spans="1:15" hidden="1" x14ac:dyDescent="0.25">
      <c r="A472" s="262" t="s">
        <v>2280</v>
      </c>
      <c r="B472" s="263" t="s">
        <v>2705</v>
      </c>
      <c r="C472" s="262" t="s">
        <v>2745</v>
      </c>
      <c r="D472" s="262" t="s">
        <v>2748</v>
      </c>
      <c r="E472" s="36">
        <v>25</v>
      </c>
      <c r="F472" s="36">
        <v>25</v>
      </c>
      <c r="G472" s="187"/>
      <c r="H472" s="72"/>
      <c r="I472" s="72"/>
      <c r="J472" s="449" t="s">
        <v>2745</v>
      </c>
      <c r="K472" s="34" t="s">
        <v>2748</v>
      </c>
      <c r="L472" s="432">
        <v>17</v>
      </c>
      <c r="M472" s="198"/>
      <c r="N472" s="198"/>
      <c r="O472" s="433"/>
    </row>
    <row r="473" spans="1:15" hidden="1" x14ac:dyDescent="0.25">
      <c r="A473" s="262" t="s">
        <v>2280</v>
      </c>
      <c r="B473" s="263" t="s">
        <v>2705</v>
      </c>
      <c r="C473" s="262" t="s">
        <v>2745</v>
      </c>
      <c r="D473" s="262" t="s">
        <v>2749</v>
      </c>
      <c r="E473" s="36">
        <v>248</v>
      </c>
      <c r="F473" s="36">
        <v>248</v>
      </c>
      <c r="G473" s="187"/>
      <c r="H473" s="72"/>
      <c r="I473" s="72"/>
      <c r="J473" s="449" t="s">
        <v>2745</v>
      </c>
      <c r="K473" s="34" t="s">
        <v>2749</v>
      </c>
      <c r="L473" s="432">
        <v>306</v>
      </c>
      <c r="M473" s="198"/>
      <c r="N473" s="198"/>
      <c r="O473" s="433"/>
    </row>
    <row r="474" spans="1:15" hidden="1" x14ac:dyDescent="0.25">
      <c r="A474" s="262" t="s">
        <v>2280</v>
      </c>
      <c r="B474" s="263" t="s">
        <v>2705</v>
      </c>
      <c r="C474" s="262" t="s">
        <v>2745</v>
      </c>
      <c r="D474" s="262" t="s">
        <v>2750</v>
      </c>
      <c r="E474" s="36">
        <v>138</v>
      </c>
      <c r="F474" s="36">
        <v>138</v>
      </c>
      <c r="G474" s="187"/>
      <c r="H474" s="72"/>
      <c r="I474" s="72"/>
      <c r="J474" s="449" t="s">
        <v>2745</v>
      </c>
      <c r="K474" s="34" t="s">
        <v>2750</v>
      </c>
      <c r="L474" s="432">
        <v>179</v>
      </c>
      <c r="M474" s="198"/>
      <c r="N474" s="198"/>
      <c r="O474" s="433"/>
    </row>
    <row r="475" spans="1:15" hidden="1" x14ac:dyDescent="0.25">
      <c r="A475" s="258" t="s">
        <v>2280</v>
      </c>
      <c r="B475" s="258" t="s">
        <v>2705</v>
      </c>
      <c r="C475" s="258" t="s">
        <v>2751</v>
      </c>
      <c r="D475" s="258"/>
      <c r="E475" s="26">
        <f>SUM(E476:E478)</f>
        <v>655</v>
      </c>
      <c r="F475" s="26">
        <v>655</v>
      </c>
      <c r="G475" s="25"/>
      <c r="H475" s="430"/>
      <c r="I475" s="430"/>
      <c r="J475" s="32" t="s">
        <v>2751</v>
      </c>
      <c r="K475" s="391"/>
      <c r="L475" s="26">
        <f>SUM(L476:L478)</f>
        <v>828</v>
      </c>
      <c r="M475" s="211">
        <v>1</v>
      </c>
      <c r="N475" s="211">
        <v>1</v>
      </c>
      <c r="O475" s="374"/>
    </row>
    <row r="476" spans="1:15" ht="15" hidden="1" x14ac:dyDescent="0.25">
      <c r="A476" s="262" t="s">
        <v>2280</v>
      </c>
      <c r="B476" s="263" t="s">
        <v>2705</v>
      </c>
      <c r="C476" s="262" t="s">
        <v>2751</v>
      </c>
      <c r="D476" s="262" t="s">
        <v>2751</v>
      </c>
      <c r="E476" s="36">
        <v>389</v>
      </c>
      <c r="F476" s="36">
        <v>389</v>
      </c>
      <c r="G476" s="187"/>
      <c r="H476" s="437" t="s">
        <v>18</v>
      </c>
      <c r="I476" s="35" t="s">
        <v>2354</v>
      </c>
      <c r="J476" s="34" t="s">
        <v>2751</v>
      </c>
      <c r="K476" s="448" t="s">
        <v>2751</v>
      </c>
      <c r="L476" s="432">
        <v>273</v>
      </c>
      <c r="M476" s="198"/>
      <c r="N476" s="198"/>
      <c r="O476" s="433"/>
    </row>
    <row r="477" spans="1:15" hidden="1" x14ac:dyDescent="0.25">
      <c r="A477" s="262" t="s">
        <v>2280</v>
      </c>
      <c r="B477" s="263" t="s">
        <v>2705</v>
      </c>
      <c r="C477" s="262" t="s">
        <v>2751</v>
      </c>
      <c r="D477" s="262" t="s">
        <v>2752</v>
      </c>
      <c r="E477" s="36">
        <v>195</v>
      </c>
      <c r="F477" s="36">
        <v>195</v>
      </c>
      <c r="G477" s="187"/>
      <c r="H477" s="72"/>
      <c r="I477" s="72"/>
      <c r="J477" s="34" t="s">
        <v>2751</v>
      </c>
      <c r="K477" s="214" t="s">
        <v>2752</v>
      </c>
      <c r="L477" s="432">
        <v>365</v>
      </c>
      <c r="M477" s="198"/>
      <c r="N477" s="198"/>
      <c r="O477" s="433"/>
    </row>
    <row r="478" spans="1:15" hidden="1" x14ac:dyDescent="0.25">
      <c r="A478" s="262" t="s">
        <v>2280</v>
      </c>
      <c r="B478" s="263" t="s">
        <v>2705</v>
      </c>
      <c r="C478" s="262" t="s">
        <v>2751</v>
      </c>
      <c r="D478" s="262" t="s">
        <v>2753</v>
      </c>
      <c r="E478" s="36">
        <v>71</v>
      </c>
      <c r="F478" s="36">
        <v>71</v>
      </c>
      <c r="G478" s="187"/>
      <c r="H478" s="72"/>
      <c r="I478" s="72"/>
      <c r="J478" s="34" t="s">
        <v>2751</v>
      </c>
      <c r="K478" s="214" t="s">
        <v>2753</v>
      </c>
      <c r="L478" s="432">
        <v>190</v>
      </c>
      <c r="M478" s="198"/>
      <c r="N478" s="198"/>
      <c r="O478" s="433"/>
    </row>
    <row r="479" spans="1:15" hidden="1" x14ac:dyDescent="0.25">
      <c r="A479" s="258" t="s">
        <v>2280</v>
      </c>
      <c r="B479" s="258" t="s">
        <v>2705</v>
      </c>
      <c r="C479" s="258" t="s">
        <v>2754</v>
      </c>
      <c r="D479" s="258"/>
      <c r="E479" s="26">
        <f>SUM(E480:E483)</f>
        <v>1470</v>
      </c>
      <c r="F479" s="26">
        <v>1470</v>
      </c>
      <c r="G479" s="25"/>
      <c r="H479" s="430"/>
      <c r="I479" s="430"/>
      <c r="J479" s="32" t="s">
        <v>2754</v>
      </c>
      <c r="K479" s="391"/>
      <c r="L479" s="26">
        <f>SUM(L480:L483)</f>
        <v>2091</v>
      </c>
      <c r="M479" s="211">
        <v>1</v>
      </c>
      <c r="N479" s="211">
        <v>1</v>
      </c>
      <c r="O479" s="374"/>
    </row>
    <row r="480" spans="1:15" ht="15.75" hidden="1" customHeight="1" x14ac:dyDescent="0.25">
      <c r="A480" s="262" t="s">
        <v>2280</v>
      </c>
      <c r="B480" s="263" t="s">
        <v>2705</v>
      </c>
      <c r="C480" s="262" t="s">
        <v>2754</v>
      </c>
      <c r="D480" s="262" t="s">
        <v>2754</v>
      </c>
      <c r="E480" s="36">
        <v>776</v>
      </c>
      <c r="F480" s="36">
        <v>776</v>
      </c>
      <c r="G480" s="187"/>
      <c r="H480" s="72"/>
      <c r="I480" s="72" t="s">
        <v>1751</v>
      </c>
      <c r="J480" s="34" t="s">
        <v>2754</v>
      </c>
      <c r="K480" s="34" t="s">
        <v>2754</v>
      </c>
      <c r="L480" s="432">
        <v>1103</v>
      </c>
      <c r="M480" s="198"/>
      <c r="N480" s="198"/>
      <c r="O480" s="76" t="s">
        <v>655</v>
      </c>
    </row>
    <row r="481" spans="1:15" hidden="1" x14ac:dyDescent="0.25">
      <c r="A481" s="262" t="s">
        <v>2280</v>
      </c>
      <c r="B481" s="263" t="s">
        <v>2705</v>
      </c>
      <c r="C481" s="262" t="s">
        <v>2754</v>
      </c>
      <c r="D481" s="262" t="s">
        <v>2755</v>
      </c>
      <c r="E481" s="36">
        <v>280</v>
      </c>
      <c r="F481" s="36">
        <v>280</v>
      </c>
      <c r="G481" s="187"/>
      <c r="H481" s="72"/>
      <c r="I481" s="72"/>
      <c r="J481" s="34" t="s">
        <v>2754</v>
      </c>
      <c r="K481" s="34" t="s">
        <v>2755</v>
      </c>
      <c r="L481" s="432">
        <v>487</v>
      </c>
      <c r="M481" s="198"/>
      <c r="N481" s="198"/>
      <c r="O481" s="433"/>
    </row>
    <row r="482" spans="1:15" hidden="1" x14ac:dyDescent="0.25">
      <c r="A482" s="262" t="s">
        <v>2280</v>
      </c>
      <c r="B482" s="263" t="s">
        <v>2705</v>
      </c>
      <c r="C482" s="262" t="s">
        <v>2754</v>
      </c>
      <c r="D482" s="262" t="s">
        <v>2756</v>
      </c>
      <c r="E482" s="36">
        <v>139</v>
      </c>
      <c r="F482" s="36">
        <v>139</v>
      </c>
      <c r="G482" s="187"/>
      <c r="H482" s="72"/>
      <c r="I482" s="72"/>
      <c r="J482" s="34" t="s">
        <v>2754</v>
      </c>
      <c r="K482" s="34" t="s">
        <v>2756</v>
      </c>
      <c r="L482" s="432">
        <v>269</v>
      </c>
      <c r="M482" s="198"/>
      <c r="N482" s="198"/>
      <c r="O482" s="433"/>
    </row>
    <row r="483" spans="1:15" hidden="1" x14ac:dyDescent="0.25">
      <c r="A483" s="262" t="s">
        <v>2280</v>
      </c>
      <c r="B483" s="263" t="s">
        <v>2705</v>
      </c>
      <c r="C483" s="262" t="s">
        <v>2754</v>
      </c>
      <c r="D483" s="262" t="s">
        <v>2757</v>
      </c>
      <c r="E483" s="36">
        <v>275</v>
      </c>
      <c r="F483" s="36">
        <v>275</v>
      </c>
      <c r="G483" s="187"/>
      <c r="H483" s="72"/>
      <c r="I483" s="72"/>
      <c r="J483" s="34" t="s">
        <v>2754</v>
      </c>
      <c r="K483" s="34" t="s">
        <v>2757</v>
      </c>
      <c r="L483" s="432">
        <v>232</v>
      </c>
      <c r="M483" s="198"/>
      <c r="N483" s="198"/>
      <c r="O483" s="433"/>
    </row>
    <row r="484" spans="1:15" x14ac:dyDescent="0.25">
      <c r="A484" s="258" t="s">
        <v>2280</v>
      </c>
      <c r="B484" s="258" t="s">
        <v>2705</v>
      </c>
      <c r="C484" s="258" t="s">
        <v>2758</v>
      </c>
      <c r="D484" s="258"/>
      <c r="E484" s="26">
        <f>SUM(E485:E491)</f>
        <v>3001</v>
      </c>
      <c r="F484" s="26">
        <v>3001</v>
      </c>
      <c r="G484" s="25"/>
      <c r="H484" s="430"/>
      <c r="I484" s="430"/>
      <c r="J484" s="32" t="s">
        <v>2758</v>
      </c>
      <c r="K484" s="391"/>
      <c r="L484" s="26">
        <f>SUM(L485:L491)</f>
        <v>4453</v>
      </c>
      <c r="M484" s="211">
        <v>3</v>
      </c>
      <c r="N484" s="211">
        <v>3</v>
      </c>
      <c r="O484" s="374"/>
    </row>
    <row r="485" spans="1:15" hidden="1" x14ac:dyDescent="0.25">
      <c r="A485" s="262" t="s">
        <v>2280</v>
      </c>
      <c r="B485" s="263" t="s">
        <v>2705</v>
      </c>
      <c r="C485" s="262" t="s">
        <v>2758</v>
      </c>
      <c r="D485" s="259" t="s">
        <v>2758</v>
      </c>
      <c r="E485" s="52">
        <v>1350</v>
      </c>
      <c r="F485" s="52">
        <v>1350</v>
      </c>
      <c r="G485" s="35"/>
      <c r="H485" s="39"/>
      <c r="I485" s="39" t="s">
        <v>1751</v>
      </c>
      <c r="J485" s="35" t="s">
        <v>2758</v>
      </c>
      <c r="K485" s="35" t="s">
        <v>2758</v>
      </c>
      <c r="L485" s="44">
        <v>2132</v>
      </c>
      <c r="M485" s="44"/>
      <c r="N485" s="198"/>
      <c r="O485" s="433"/>
    </row>
    <row r="486" spans="1:15" hidden="1" x14ac:dyDescent="0.25">
      <c r="A486" s="262" t="s">
        <v>2280</v>
      </c>
      <c r="B486" s="263" t="s">
        <v>2705</v>
      </c>
      <c r="C486" s="262" t="s">
        <v>2758</v>
      </c>
      <c r="D486" s="259" t="s">
        <v>2759</v>
      </c>
      <c r="E486" s="52">
        <v>160</v>
      </c>
      <c r="F486" s="52">
        <v>160</v>
      </c>
      <c r="G486" s="35"/>
      <c r="H486" s="39"/>
      <c r="I486" s="39"/>
      <c r="J486" s="35" t="s">
        <v>2758</v>
      </c>
      <c r="K486" s="35" t="s">
        <v>2759</v>
      </c>
      <c r="L486" s="432">
        <v>208</v>
      </c>
      <c r="M486" s="44"/>
      <c r="N486" s="198"/>
      <c r="O486" s="433"/>
    </row>
    <row r="487" spans="1:15" hidden="1" x14ac:dyDescent="0.25">
      <c r="A487" s="262" t="s">
        <v>2280</v>
      </c>
      <c r="B487" s="263" t="s">
        <v>2705</v>
      </c>
      <c r="C487" s="262" t="s">
        <v>2758</v>
      </c>
      <c r="D487" s="259"/>
      <c r="E487" s="52">
        <v>0</v>
      </c>
      <c r="F487" s="52">
        <v>0</v>
      </c>
      <c r="G487" s="35"/>
      <c r="H487" s="39"/>
      <c r="I487" s="39"/>
      <c r="J487" s="35" t="s">
        <v>2758</v>
      </c>
      <c r="K487" s="35"/>
      <c r="L487" s="131"/>
      <c r="M487" s="44"/>
      <c r="N487" s="198"/>
      <c r="O487" s="433"/>
    </row>
    <row r="488" spans="1:15" hidden="1" x14ac:dyDescent="0.25">
      <c r="A488" s="262" t="s">
        <v>2280</v>
      </c>
      <c r="B488" s="263" t="s">
        <v>2705</v>
      </c>
      <c r="C488" s="262" t="s">
        <v>2758</v>
      </c>
      <c r="D488" s="259" t="s">
        <v>2760</v>
      </c>
      <c r="E488" s="52">
        <v>479</v>
      </c>
      <c r="F488" s="52">
        <v>479</v>
      </c>
      <c r="G488" s="35"/>
      <c r="H488" s="39"/>
      <c r="I488" s="39"/>
      <c r="J488" s="35" t="s">
        <v>2758</v>
      </c>
      <c r="K488" s="35" t="s">
        <v>2760</v>
      </c>
      <c r="L488" s="432">
        <v>80</v>
      </c>
      <c r="M488" s="44"/>
      <c r="N488" s="198"/>
      <c r="O488" s="433"/>
    </row>
    <row r="489" spans="1:15" hidden="1" x14ac:dyDescent="0.25">
      <c r="A489" s="262" t="s">
        <v>2280</v>
      </c>
      <c r="B489" s="263" t="s">
        <v>2705</v>
      </c>
      <c r="C489" s="262" t="s">
        <v>2758</v>
      </c>
      <c r="D489" s="259" t="s">
        <v>2761</v>
      </c>
      <c r="E489" s="52">
        <v>719</v>
      </c>
      <c r="F489" s="52">
        <v>719</v>
      </c>
      <c r="G489" s="35"/>
      <c r="H489" s="39"/>
      <c r="I489" s="39"/>
      <c r="J489" s="35" t="s">
        <v>2758</v>
      </c>
      <c r="K489" s="35" t="s">
        <v>2761</v>
      </c>
      <c r="L489" s="432">
        <v>942</v>
      </c>
      <c r="M489" s="44"/>
      <c r="N489" s="198"/>
      <c r="O489" s="433"/>
    </row>
    <row r="490" spans="1:15" hidden="1" x14ac:dyDescent="0.25">
      <c r="A490" s="262" t="s">
        <v>2280</v>
      </c>
      <c r="B490" s="263" t="s">
        <v>2705</v>
      </c>
      <c r="C490" s="262" t="s">
        <v>2758</v>
      </c>
      <c r="D490" s="262" t="s">
        <v>2762</v>
      </c>
      <c r="E490" s="36">
        <v>40</v>
      </c>
      <c r="F490" s="36">
        <v>40</v>
      </c>
      <c r="G490" s="187"/>
      <c r="H490" s="72"/>
      <c r="I490" s="72"/>
      <c r="J490" s="34" t="s">
        <v>2758</v>
      </c>
      <c r="K490" s="34" t="s">
        <v>2763</v>
      </c>
      <c r="L490" s="432">
        <v>386</v>
      </c>
      <c r="M490" s="198"/>
      <c r="N490" s="198"/>
      <c r="O490" s="433"/>
    </row>
    <row r="491" spans="1:15" hidden="1" x14ac:dyDescent="0.25">
      <c r="A491" s="262" t="s">
        <v>2280</v>
      </c>
      <c r="B491" s="263" t="s">
        <v>2705</v>
      </c>
      <c r="C491" s="262" t="s">
        <v>2758</v>
      </c>
      <c r="D491" s="262" t="s">
        <v>2764</v>
      </c>
      <c r="E491" s="36">
        <v>253</v>
      </c>
      <c r="F491" s="36">
        <v>253</v>
      </c>
      <c r="G491" s="187"/>
      <c r="H491" s="72"/>
      <c r="I491" s="72"/>
      <c r="J491" s="34" t="s">
        <v>2758</v>
      </c>
      <c r="K491" s="34" t="s">
        <v>2764</v>
      </c>
      <c r="L491" s="432">
        <v>705</v>
      </c>
      <c r="M491" s="43"/>
      <c r="N491" s="43"/>
      <c r="O491" s="433"/>
    </row>
    <row r="492" spans="1:15" hidden="1" x14ac:dyDescent="0.25">
      <c r="A492" s="258" t="s">
        <v>2280</v>
      </c>
      <c r="B492" s="258" t="s">
        <v>2705</v>
      </c>
      <c r="C492" s="258" t="s">
        <v>2765</v>
      </c>
      <c r="D492" s="258"/>
      <c r="E492" s="26">
        <f>SUM(E493:E498)</f>
        <v>1097</v>
      </c>
      <c r="F492" s="26">
        <v>1097</v>
      </c>
      <c r="G492" s="25"/>
      <c r="H492" s="430"/>
      <c r="I492" s="430"/>
      <c r="J492" s="32" t="s">
        <v>2765</v>
      </c>
      <c r="K492" s="391"/>
      <c r="L492" s="26">
        <f>SUM(L493:L498)</f>
        <v>1302</v>
      </c>
      <c r="M492" s="211">
        <v>1</v>
      </c>
      <c r="N492" s="211">
        <v>1</v>
      </c>
      <c r="O492" s="374"/>
    </row>
    <row r="493" spans="1:15" hidden="1" x14ac:dyDescent="0.25">
      <c r="A493" s="262" t="s">
        <v>2280</v>
      </c>
      <c r="B493" s="263" t="s">
        <v>2705</v>
      </c>
      <c r="C493" s="262" t="s">
        <v>2765</v>
      </c>
      <c r="D493" s="262" t="s">
        <v>2766</v>
      </c>
      <c r="E493" s="36">
        <v>337</v>
      </c>
      <c r="F493" s="36">
        <v>337</v>
      </c>
      <c r="G493" s="187"/>
      <c r="H493" s="72"/>
      <c r="I493" s="72" t="s">
        <v>1751</v>
      </c>
      <c r="J493" s="187" t="s">
        <v>2765</v>
      </c>
      <c r="K493" s="34" t="s">
        <v>2766</v>
      </c>
      <c r="L493" s="432">
        <v>448</v>
      </c>
      <c r="M493" s="198"/>
      <c r="N493" s="198"/>
      <c r="O493" s="433"/>
    </row>
    <row r="494" spans="1:15" hidden="1" x14ac:dyDescent="0.25">
      <c r="A494" s="262" t="s">
        <v>2280</v>
      </c>
      <c r="B494" s="263" t="s">
        <v>2705</v>
      </c>
      <c r="C494" s="262" t="s">
        <v>2765</v>
      </c>
      <c r="D494" s="262" t="s">
        <v>2767</v>
      </c>
      <c r="E494" s="36">
        <v>175</v>
      </c>
      <c r="F494" s="36">
        <v>175</v>
      </c>
      <c r="G494" s="187"/>
      <c r="H494" s="72"/>
      <c r="I494" s="72"/>
      <c r="J494" s="187" t="s">
        <v>2765</v>
      </c>
      <c r="K494" s="34" t="s">
        <v>2767</v>
      </c>
      <c r="L494" s="432">
        <v>260</v>
      </c>
      <c r="M494" s="198"/>
      <c r="N494" s="198"/>
      <c r="O494" s="433"/>
    </row>
    <row r="495" spans="1:15" hidden="1" x14ac:dyDescent="0.25">
      <c r="A495" s="262" t="s">
        <v>2280</v>
      </c>
      <c r="B495" s="263" t="s">
        <v>2705</v>
      </c>
      <c r="C495" s="262" t="s">
        <v>2765</v>
      </c>
      <c r="D495" s="262" t="s">
        <v>2768</v>
      </c>
      <c r="E495" s="36">
        <v>191</v>
      </c>
      <c r="F495" s="36">
        <v>191</v>
      </c>
      <c r="G495" s="187"/>
      <c r="H495" s="72"/>
      <c r="I495" s="72"/>
      <c r="J495" s="187" t="s">
        <v>2765</v>
      </c>
      <c r="K495" s="34" t="s">
        <v>2768</v>
      </c>
      <c r="L495" s="432">
        <v>207</v>
      </c>
      <c r="M495" s="198"/>
      <c r="N495" s="198"/>
      <c r="O495" s="433"/>
    </row>
    <row r="496" spans="1:15" hidden="1" x14ac:dyDescent="0.25">
      <c r="A496" s="262" t="s">
        <v>2280</v>
      </c>
      <c r="B496" s="263" t="s">
        <v>2705</v>
      </c>
      <c r="C496" s="262" t="s">
        <v>2765</v>
      </c>
      <c r="D496" s="262" t="s">
        <v>2769</v>
      </c>
      <c r="E496" s="36">
        <v>14</v>
      </c>
      <c r="F496" s="36">
        <v>14</v>
      </c>
      <c r="G496" s="187"/>
      <c r="H496" s="72"/>
      <c r="I496" s="72"/>
      <c r="J496" s="187" t="s">
        <v>2765</v>
      </c>
      <c r="K496" s="34" t="s">
        <v>2770</v>
      </c>
      <c r="L496" s="432">
        <v>22</v>
      </c>
      <c r="M496" s="198"/>
      <c r="N496" s="198"/>
      <c r="O496" s="433"/>
    </row>
    <row r="497" spans="1:15" hidden="1" x14ac:dyDescent="0.25">
      <c r="A497" s="262" t="s">
        <v>2280</v>
      </c>
      <c r="B497" s="263" t="s">
        <v>2705</v>
      </c>
      <c r="C497" s="262" t="s">
        <v>2765</v>
      </c>
      <c r="D497" s="262" t="s">
        <v>2771</v>
      </c>
      <c r="E497" s="36">
        <v>121</v>
      </c>
      <c r="F497" s="36">
        <v>121</v>
      </c>
      <c r="G497" s="187"/>
      <c r="H497" s="72"/>
      <c r="I497" s="72"/>
      <c r="J497" s="187" t="s">
        <v>2765</v>
      </c>
      <c r="K497" s="34" t="s">
        <v>2772</v>
      </c>
      <c r="L497" s="432">
        <v>125</v>
      </c>
      <c r="M497" s="198"/>
      <c r="N497" s="198"/>
      <c r="O497" s="433"/>
    </row>
    <row r="498" spans="1:15" hidden="1" x14ac:dyDescent="0.25">
      <c r="A498" s="262" t="s">
        <v>2280</v>
      </c>
      <c r="B498" s="263" t="s">
        <v>2705</v>
      </c>
      <c r="C498" s="262" t="s">
        <v>2765</v>
      </c>
      <c r="D498" s="262" t="s">
        <v>2773</v>
      </c>
      <c r="E498" s="36">
        <v>259</v>
      </c>
      <c r="F498" s="36">
        <v>259</v>
      </c>
      <c r="G498" s="187"/>
      <c r="H498" s="72"/>
      <c r="I498" s="72"/>
      <c r="J498" s="187" t="s">
        <v>2765</v>
      </c>
      <c r="K498" s="34" t="s">
        <v>2773</v>
      </c>
      <c r="L498" s="432">
        <v>240</v>
      </c>
      <c r="M498" s="198"/>
      <c r="N498" s="198"/>
      <c r="O498" s="433"/>
    </row>
    <row r="499" spans="1:15" hidden="1" x14ac:dyDescent="0.25">
      <c r="A499" s="255" t="s">
        <v>2280</v>
      </c>
      <c r="B499" s="255" t="s">
        <v>2774</v>
      </c>
      <c r="C499" s="256"/>
      <c r="D499" s="255"/>
      <c r="E499" s="20">
        <f>E500+E503+E506+E508+E510+E513+E517+E521+E525+E529+E533+E536+E540</f>
        <v>22309</v>
      </c>
      <c r="F499" s="20">
        <v>22309</v>
      </c>
      <c r="G499" s="204"/>
      <c r="H499" s="204"/>
      <c r="I499" s="204"/>
      <c r="J499" s="19"/>
      <c r="K499" s="19"/>
      <c r="L499" s="213"/>
      <c r="M499" s="213">
        <f>SUM(M500:M543)</f>
        <v>15</v>
      </c>
      <c r="N499" s="213">
        <f>SUM(N500:N543)</f>
        <v>15</v>
      </c>
      <c r="O499" s="429"/>
    </row>
    <row r="500" spans="1:15" x14ac:dyDescent="0.25">
      <c r="A500" s="258" t="s">
        <v>2280</v>
      </c>
      <c r="B500" s="258" t="s">
        <v>2774</v>
      </c>
      <c r="C500" s="258" t="s">
        <v>2774</v>
      </c>
      <c r="D500" s="258"/>
      <c r="E500" s="26">
        <f>SUM(E501:E502)</f>
        <v>3716</v>
      </c>
      <c r="F500" s="26">
        <v>3716</v>
      </c>
      <c r="G500" s="25"/>
      <c r="H500" s="430"/>
      <c r="I500" s="430"/>
      <c r="J500" s="25"/>
      <c r="K500" s="25"/>
      <c r="L500" s="29"/>
      <c r="M500" s="29"/>
      <c r="N500" s="29"/>
      <c r="O500" s="374"/>
    </row>
    <row r="501" spans="1:15" s="73" customFormat="1" x14ac:dyDescent="0.25">
      <c r="A501" s="259" t="s">
        <v>2280</v>
      </c>
      <c r="B501" s="259" t="s">
        <v>2774</v>
      </c>
      <c r="C501" s="259" t="s">
        <v>2774</v>
      </c>
      <c r="D501" s="260" t="s">
        <v>2775</v>
      </c>
      <c r="E501" s="52">
        <v>3141</v>
      </c>
      <c r="F501" s="52">
        <v>3141</v>
      </c>
      <c r="G501" s="35"/>
      <c r="H501" s="35"/>
      <c r="I501" s="35"/>
      <c r="J501" s="35"/>
      <c r="K501" s="35"/>
      <c r="L501" s="51"/>
      <c r="M501" s="51"/>
      <c r="N501" s="51"/>
      <c r="O501" s="76"/>
    </row>
    <row r="502" spans="1:15" hidden="1" x14ac:dyDescent="0.25">
      <c r="A502" s="262" t="s">
        <v>2280</v>
      </c>
      <c r="B502" s="263" t="s">
        <v>2774</v>
      </c>
      <c r="C502" s="259" t="s">
        <v>2774</v>
      </c>
      <c r="D502" s="259" t="s">
        <v>2776</v>
      </c>
      <c r="E502" s="52">
        <v>575</v>
      </c>
      <c r="F502" s="52">
        <v>575</v>
      </c>
      <c r="G502" s="35"/>
      <c r="H502" s="39"/>
      <c r="I502" s="39"/>
      <c r="J502" s="35"/>
      <c r="K502" s="35"/>
      <c r="L502" s="51"/>
      <c r="M502" s="43"/>
      <c r="N502" s="43"/>
      <c r="O502" s="433"/>
    </row>
    <row r="503" spans="1:15" ht="15" hidden="1" x14ac:dyDescent="0.25">
      <c r="A503" s="258" t="s">
        <v>2280</v>
      </c>
      <c r="B503" s="258" t="s">
        <v>2774</v>
      </c>
      <c r="C503" s="258" t="s">
        <v>2777</v>
      </c>
      <c r="D503" s="258"/>
      <c r="E503" s="26">
        <f>SUM(E504:E505)</f>
        <v>1687</v>
      </c>
      <c r="F503" s="26">
        <v>1687</v>
      </c>
      <c r="G503" s="25"/>
      <c r="H503" s="437" t="s">
        <v>18</v>
      </c>
      <c r="I503" s="430"/>
      <c r="J503" s="32" t="s">
        <v>2777</v>
      </c>
      <c r="K503" s="391"/>
      <c r="L503" s="26">
        <f>SUM(L504:L505)</f>
        <v>2487</v>
      </c>
      <c r="M503" s="211">
        <v>1</v>
      </c>
      <c r="N503" s="211">
        <v>1</v>
      </c>
      <c r="O503" s="374"/>
    </row>
    <row r="504" spans="1:15" hidden="1" x14ac:dyDescent="0.25">
      <c r="A504" s="262" t="s">
        <v>2280</v>
      </c>
      <c r="B504" s="263" t="s">
        <v>2774</v>
      </c>
      <c r="C504" s="262" t="s">
        <v>2777</v>
      </c>
      <c r="D504" s="262" t="s">
        <v>2777</v>
      </c>
      <c r="E504" s="36">
        <v>849</v>
      </c>
      <c r="F504" s="36">
        <v>849</v>
      </c>
      <c r="G504" s="187"/>
      <c r="H504" s="72"/>
      <c r="I504" s="72" t="s">
        <v>1751</v>
      </c>
      <c r="J504" s="431" t="s">
        <v>2777</v>
      </c>
      <c r="K504" s="431" t="s">
        <v>2777</v>
      </c>
      <c r="L504" s="432">
        <v>1926</v>
      </c>
      <c r="M504" s="198"/>
      <c r="N504" s="198"/>
      <c r="O504" s="433"/>
    </row>
    <row r="505" spans="1:15" hidden="1" x14ac:dyDescent="0.25">
      <c r="A505" s="262" t="s">
        <v>2280</v>
      </c>
      <c r="B505" s="263" t="s">
        <v>2774</v>
      </c>
      <c r="C505" s="262" t="s">
        <v>2777</v>
      </c>
      <c r="D505" s="262" t="s">
        <v>2778</v>
      </c>
      <c r="E505" s="36">
        <v>838</v>
      </c>
      <c r="F505" s="36">
        <v>838</v>
      </c>
      <c r="G505" s="187"/>
      <c r="H505" s="72"/>
      <c r="I505" s="72"/>
      <c r="J505" s="431" t="s">
        <v>2777</v>
      </c>
      <c r="K505" s="72" t="s">
        <v>2778</v>
      </c>
      <c r="L505" s="432">
        <v>561</v>
      </c>
      <c r="M505" s="198"/>
      <c r="N505" s="198"/>
      <c r="O505" s="433"/>
    </row>
    <row r="506" spans="1:15" hidden="1" x14ac:dyDescent="0.25">
      <c r="A506" s="258" t="s">
        <v>2280</v>
      </c>
      <c r="B506" s="258" t="s">
        <v>2774</v>
      </c>
      <c r="C506" s="258" t="s">
        <v>2779</v>
      </c>
      <c r="D506" s="258"/>
      <c r="E506" s="26">
        <f>E507</f>
        <v>995</v>
      </c>
      <c r="F506" s="26">
        <v>995</v>
      </c>
      <c r="G506" s="25"/>
      <c r="H506" s="430"/>
      <c r="I506" s="430"/>
      <c r="J506" s="32" t="s">
        <v>2779</v>
      </c>
      <c r="K506" s="391"/>
      <c r="L506" s="26">
        <f>L507</f>
        <v>1668</v>
      </c>
      <c r="M506" s="211">
        <v>1</v>
      </c>
      <c r="N506" s="211">
        <v>1</v>
      </c>
      <c r="O506" s="374"/>
    </row>
    <row r="507" spans="1:15" hidden="1" x14ac:dyDescent="0.25">
      <c r="A507" s="262" t="s">
        <v>2280</v>
      </c>
      <c r="B507" s="263" t="s">
        <v>2774</v>
      </c>
      <c r="C507" s="262" t="s">
        <v>2779</v>
      </c>
      <c r="D507" s="262" t="s">
        <v>2779</v>
      </c>
      <c r="E507" s="36">
        <v>995</v>
      </c>
      <c r="F507" s="36">
        <v>995</v>
      </c>
      <c r="G507" s="187"/>
      <c r="H507" s="72"/>
      <c r="I507" s="72" t="s">
        <v>1976</v>
      </c>
      <c r="J507" s="431" t="s">
        <v>2779</v>
      </c>
      <c r="K507" s="431" t="s">
        <v>2779</v>
      </c>
      <c r="L507" s="432">
        <v>1668</v>
      </c>
      <c r="M507" s="198"/>
      <c r="N507" s="198"/>
      <c r="O507" s="433"/>
    </row>
    <row r="508" spans="1:15" hidden="1" x14ac:dyDescent="0.25">
      <c r="A508" s="258" t="s">
        <v>2280</v>
      </c>
      <c r="B508" s="258" t="s">
        <v>2774</v>
      </c>
      <c r="C508" s="258" t="s">
        <v>2780</v>
      </c>
      <c r="D508" s="258"/>
      <c r="E508" s="26">
        <f>E509</f>
        <v>555</v>
      </c>
      <c r="F508" s="26">
        <v>555</v>
      </c>
      <c r="G508" s="25"/>
      <c r="H508" s="430"/>
      <c r="I508" s="430"/>
      <c r="J508" s="32" t="s">
        <v>2780</v>
      </c>
      <c r="K508" s="391"/>
      <c r="L508" s="26">
        <f>L509</f>
        <v>810</v>
      </c>
      <c r="M508" s="211">
        <v>1</v>
      </c>
      <c r="N508" s="211">
        <v>1</v>
      </c>
      <c r="O508" s="374"/>
    </row>
    <row r="509" spans="1:15" hidden="1" x14ac:dyDescent="0.25">
      <c r="A509" s="262" t="s">
        <v>2280</v>
      </c>
      <c r="B509" s="263" t="s">
        <v>2774</v>
      </c>
      <c r="C509" s="262" t="s">
        <v>2780</v>
      </c>
      <c r="D509" s="262" t="s">
        <v>2780</v>
      </c>
      <c r="E509" s="36">
        <v>555</v>
      </c>
      <c r="F509" s="36">
        <v>555</v>
      </c>
      <c r="G509" s="187"/>
      <c r="H509" s="72"/>
      <c r="I509" s="72" t="s">
        <v>2286</v>
      </c>
      <c r="J509" s="431" t="s">
        <v>2780</v>
      </c>
      <c r="K509" s="431" t="s">
        <v>2780</v>
      </c>
      <c r="L509" s="432">
        <v>810</v>
      </c>
      <c r="M509" s="198"/>
      <c r="N509" s="198"/>
      <c r="O509" s="433"/>
    </row>
    <row r="510" spans="1:15" hidden="1" x14ac:dyDescent="0.25">
      <c r="A510" s="258" t="s">
        <v>2280</v>
      </c>
      <c r="B510" s="258" t="s">
        <v>2774</v>
      </c>
      <c r="C510" s="258" t="s">
        <v>2781</v>
      </c>
      <c r="D510" s="258"/>
      <c r="E510" s="26">
        <f>SUM(E511:E512)</f>
        <v>1721</v>
      </c>
      <c r="F510" s="26">
        <v>1721</v>
      </c>
      <c r="G510" s="25"/>
      <c r="H510" s="430"/>
      <c r="I510" s="430"/>
      <c r="J510" s="32" t="s">
        <v>2781</v>
      </c>
      <c r="K510" s="391"/>
      <c r="L510" s="26">
        <f>SUM(L511:L512)</f>
        <v>2229</v>
      </c>
      <c r="M510" s="211">
        <v>1</v>
      </c>
      <c r="N510" s="211">
        <v>1</v>
      </c>
      <c r="O510" s="374"/>
    </row>
    <row r="511" spans="1:15" hidden="1" x14ac:dyDescent="0.25">
      <c r="A511" s="262" t="s">
        <v>2280</v>
      </c>
      <c r="B511" s="263" t="s">
        <v>2774</v>
      </c>
      <c r="C511" s="262" t="s">
        <v>2781</v>
      </c>
      <c r="D511" s="262" t="s">
        <v>2781</v>
      </c>
      <c r="E511" s="36">
        <v>981</v>
      </c>
      <c r="F511" s="36">
        <v>981</v>
      </c>
      <c r="G511" s="187"/>
      <c r="H511" s="72"/>
      <c r="I511" s="72" t="s">
        <v>1976</v>
      </c>
      <c r="J511" s="431" t="s">
        <v>2781</v>
      </c>
      <c r="K511" s="431" t="s">
        <v>2781</v>
      </c>
      <c r="L511" s="432">
        <v>1605</v>
      </c>
      <c r="M511" s="198"/>
      <c r="N511" s="198"/>
      <c r="O511" s="433"/>
    </row>
    <row r="512" spans="1:15" hidden="1" x14ac:dyDescent="0.25">
      <c r="A512" s="262" t="s">
        <v>2280</v>
      </c>
      <c r="B512" s="263" t="s">
        <v>2774</v>
      </c>
      <c r="C512" s="262" t="s">
        <v>2781</v>
      </c>
      <c r="D512" s="262" t="s">
        <v>2782</v>
      </c>
      <c r="E512" s="36">
        <v>740</v>
      </c>
      <c r="F512" s="36">
        <v>740</v>
      </c>
      <c r="G512" s="187"/>
      <c r="H512" s="72"/>
      <c r="I512" s="72"/>
      <c r="J512" s="431" t="s">
        <v>2781</v>
      </c>
      <c r="K512" s="72" t="s">
        <v>2782</v>
      </c>
      <c r="L512" s="432">
        <v>624</v>
      </c>
      <c r="M512" s="198"/>
      <c r="N512" s="198"/>
      <c r="O512" s="433"/>
    </row>
    <row r="513" spans="1:15" x14ac:dyDescent="0.25">
      <c r="A513" s="258" t="s">
        <v>2280</v>
      </c>
      <c r="B513" s="258" t="s">
        <v>2774</v>
      </c>
      <c r="C513" s="258" t="s">
        <v>2783</v>
      </c>
      <c r="D513" s="258"/>
      <c r="E513" s="26">
        <f>SUM(E514:E516)</f>
        <v>3121</v>
      </c>
      <c r="F513" s="26">
        <v>3121</v>
      </c>
      <c r="G513" s="25"/>
      <c r="H513" s="430"/>
      <c r="I513" s="430"/>
      <c r="J513" s="32" t="s">
        <v>2783</v>
      </c>
      <c r="K513" s="391"/>
      <c r="L513" s="26">
        <f>SUM(L514:L516)</f>
        <v>6057</v>
      </c>
      <c r="M513" s="211">
        <v>2</v>
      </c>
      <c r="N513" s="211">
        <v>2</v>
      </c>
      <c r="O513" s="374"/>
    </row>
    <row r="514" spans="1:15" hidden="1" x14ac:dyDescent="0.25">
      <c r="A514" s="262" t="s">
        <v>2280</v>
      </c>
      <c r="B514" s="263" t="s">
        <v>2774</v>
      </c>
      <c r="C514" s="262" t="s">
        <v>2783</v>
      </c>
      <c r="D514" s="262" t="s">
        <v>2783</v>
      </c>
      <c r="E514" s="36">
        <v>2321</v>
      </c>
      <c r="F514" s="36">
        <v>2321</v>
      </c>
      <c r="G514" s="187"/>
      <c r="H514" s="72"/>
      <c r="I514" s="72" t="s">
        <v>2330</v>
      </c>
      <c r="J514" s="34" t="s">
        <v>2783</v>
      </c>
      <c r="K514" s="431" t="s">
        <v>2783</v>
      </c>
      <c r="L514" s="432">
        <v>2774</v>
      </c>
      <c r="M514" s="198"/>
      <c r="N514" s="198"/>
      <c r="O514" s="433"/>
    </row>
    <row r="515" spans="1:15" hidden="1" x14ac:dyDescent="0.25">
      <c r="A515" s="262" t="s">
        <v>2280</v>
      </c>
      <c r="B515" s="263" t="s">
        <v>2774</v>
      </c>
      <c r="C515" s="262" t="s">
        <v>2783</v>
      </c>
      <c r="D515" s="262" t="s">
        <v>2784</v>
      </c>
      <c r="E515" s="36">
        <v>501</v>
      </c>
      <c r="F515" s="36">
        <v>501</v>
      </c>
      <c r="G515" s="187"/>
      <c r="H515" s="72"/>
      <c r="I515" s="72"/>
      <c r="J515" s="34" t="s">
        <v>2783</v>
      </c>
      <c r="K515" s="72" t="s">
        <v>2784</v>
      </c>
      <c r="L515" s="432">
        <v>2163</v>
      </c>
      <c r="M515" s="198"/>
      <c r="N515" s="198"/>
      <c r="O515" s="433"/>
    </row>
    <row r="516" spans="1:15" hidden="1" x14ac:dyDescent="0.25">
      <c r="A516" s="262" t="s">
        <v>2280</v>
      </c>
      <c r="B516" s="263" t="s">
        <v>2774</v>
      </c>
      <c r="C516" s="262" t="s">
        <v>2783</v>
      </c>
      <c r="D516" s="262" t="s">
        <v>2785</v>
      </c>
      <c r="E516" s="36">
        <v>299</v>
      </c>
      <c r="F516" s="36">
        <v>299</v>
      </c>
      <c r="G516" s="187"/>
      <c r="H516" s="72"/>
      <c r="I516" s="72"/>
      <c r="J516" s="34" t="s">
        <v>2783</v>
      </c>
      <c r="K516" s="72" t="s">
        <v>2785</v>
      </c>
      <c r="L516" s="432">
        <v>1120</v>
      </c>
      <c r="M516" s="198"/>
      <c r="N516" s="198"/>
      <c r="O516" s="433"/>
    </row>
    <row r="517" spans="1:15" hidden="1" x14ac:dyDescent="0.25">
      <c r="A517" s="258" t="s">
        <v>2280</v>
      </c>
      <c r="B517" s="258" t="s">
        <v>2774</v>
      </c>
      <c r="C517" s="258" t="s">
        <v>2786</v>
      </c>
      <c r="D517" s="258"/>
      <c r="E517" s="26">
        <f>SUM(E518:E520)</f>
        <v>1184</v>
      </c>
      <c r="F517" s="26">
        <v>1184</v>
      </c>
      <c r="G517" s="25"/>
      <c r="H517" s="430"/>
      <c r="I517" s="430"/>
      <c r="J517" s="32" t="s">
        <v>2786</v>
      </c>
      <c r="K517" s="391"/>
      <c r="L517" s="26">
        <f>SUM(L518:L520)</f>
        <v>1803</v>
      </c>
      <c r="M517" s="211">
        <v>1</v>
      </c>
      <c r="N517" s="211">
        <v>1</v>
      </c>
      <c r="O517" s="374"/>
    </row>
    <row r="518" spans="1:15" hidden="1" x14ac:dyDescent="0.25">
      <c r="A518" s="262" t="s">
        <v>2280</v>
      </c>
      <c r="B518" s="263" t="s">
        <v>2774</v>
      </c>
      <c r="C518" s="262" t="s">
        <v>2786</v>
      </c>
      <c r="D518" s="262" t="s">
        <v>2786</v>
      </c>
      <c r="E518" s="36">
        <v>801</v>
      </c>
      <c r="F518" s="36">
        <v>801</v>
      </c>
      <c r="G518" s="187"/>
      <c r="H518" s="72"/>
      <c r="I518" s="72" t="s">
        <v>1976</v>
      </c>
      <c r="J518" s="34" t="s">
        <v>2786</v>
      </c>
      <c r="K518" s="431" t="s">
        <v>2786</v>
      </c>
      <c r="L518" s="432">
        <v>1199</v>
      </c>
      <c r="M518" s="198"/>
      <c r="N518" s="198"/>
      <c r="O518" s="433"/>
    </row>
    <row r="519" spans="1:15" hidden="1" x14ac:dyDescent="0.25">
      <c r="A519" s="262" t="s">
        <v>2280</v>
      </c>
      <c r="B519" s="263" t="s">
        <v>2774</v>
      </c>
      <c r="C519" s="262" t="s">
        <v>2786</v>
      </c>
      <c r="D519" s="262" t="s">
        <v>2505</v>
      </c>
      <c r="E519" s="36">
        <v>52</v>
      </c>
      <c r="F519" s="36">
        <v>52</v>
      </c>
      <c r="G519" s="187"/>
      <c r="H519" s="72"/>
      <c r="I519" s="72"/>
      <c r="J519" s="34" t="s">
        <v>2786</v>
      </c>
      <c r="K519" s="72" t="s">
        <v>2505</v>
      </c>
      <c r="L519" s="432">
        <v>291</v>
      </c>
      <c r="M519" s="198"/>
      <c r="N519" s="198"/>
      <c r="O519" s="433"/>
    </row>
    <row r="520" spans="1:15" hidden="1" x14ac:dyDescent="0.25">
      <c r="A520" s="262" t="s">
        <v>2280</v>
      </c>
      <c r="B520" s="263" t="s">
        <v>2774</v>
      </c>
      <c r="C520" s="262" t="s">
        <v>2786</v>
      </c>
      <c r="D520" s="262" t="s">
        <v>2787</v>
      </c>
      <c r="E520" s="36">
        <v>331</v>
      </c>
      <c r="F520" s="36">
        <v>331</v>
      </c>
      <c r="G520" s="187"/>
      <c r="H520" s="72"/>
      <c r="I520" s="72"/>
      <c r="J520" s="34" t="s">
        <v>2786</v>
      </c>
      <c r="K520" s="434" t="s">
        <v>2787</v>
      </c>
      <c r="L520" s="452">
        <v>313</v>
      </c>
      <c r="M520" s="198"/>
      <c r="N520" s="198"/>
      <c r="O520" s="433"/>
    </row>
    <row r="521" spans="1:15" hidden="1" x14ac:dyDescent="0.25">
      <c r="A521" s="258" t="s">
        <v>2280</v>
      </c>
      <c r="B521" s="258" t="s">
        <v>2774</v>
      </c>
      <c r="C521" s="258" t="s">
        <v>2721</v>
      </c>
      <c r="D521" s="258"/>
      <c r="E521" s="26">
        <f>SUM(E522:E524)</f>
        <v>1980</v>
      </c>
      <c r="F521" s="26">
        <v>1980</v>
      </c>
      <c r="G521" s="25"/>
      <c r="H521" s="430"/>
      <c r="I521" s="430"/>
      <c r="J521" s="32" t="s">
        <v>2721</v>
      </c>
      <c r="K521" s="391"/>
      <c r="L521" s="26">
        <f>SUM(L522:L524)</f>
        <v>3403</v>
      </c>
      <c r="M521" s="211">
        <v>2</v>
      </c>
      <c r="N521" s="211">
        <v>2</v>
      </c>
      <c r="O521" s="374"/>
    </row>
    <row r="522" spans="1:15" hidden="1" x14ac:dyDescent="0.25">
      <c r="A522" s="262" t="s">
        <v>2280</v>
      </c>
      <c r="B522" s="263" t="s">
        <v>2774</v>
      </c>
      <c r="C522" s="262" t="s">
        <v>2721</v>
      </c>
      <c r="D522" s="262" t="s">
        <v>2721</v>
      </c>
      <c r="E522" s="36">
        <v>1238</v>
      </c>
      <c r="F522" s="36">
        <v>1238</v>
      </c>
      <c r="G522" s="187"/>
      <c r="H522" s="72"/>
      <c r="I522" s="72" t="s">
        <v>1751</v>
      </c>
      <c r="J522" s="34" t="s">
        <v>2721</v>
      </c>
      <c r="K522" s="431" t="s">
        <v>2721</v>
      </c>
      <c r="L522" s="432">
        <v>1592</v>
      </c>
      <c r="M522" s="198"/>
      <c r="N522" s="198"/>
      <c r="O522" s="433"/>
    </row>
    <row r="523" spans="1:15" hidden="1" x14ac:dyDescent="0.25">
      <c r="A523" s="262" t="s">
        <v>2280</v>
      </c>
      <c r="B523" s="263" t="s">
        <v>2774</v>
      </c>
      <c r="C523" s="262" t="s">
        <v>2721</v>
      </c>
      <c r="D523" s="262" t="s">
        <v>2788</v>
      </c>
      <c r="E523" s="36">
        <v>588</v>
      </c>
      <c r="F523" s="36">
        <v>588</v>
      </c>
      <c r="G523" s="187"/>
      <c r="H523" s="72"/>
      <c r="I523" s="72"/>
      <c r="J523" s="34" t="s">
        <v>2721</v>
      </c>
      <c r="K523" s="72" t="s">
        <v>2789</v>
      </c>
      <c r="L523" s="432">
        <v>1260</v>
      </c>
      <c r="M523" s="198"/>
      <c r="N523" s="198"/>
      <c r="O523" s="433"/>
    </row>
    <row r="524" spans="1:15" hidden="1" x14ac:dyDescent="0.25">
      <c r="A524" s="262" t="s">
        <v>2280</v>
      </c>
      <c r="B524" s="263" t="s">
        <v>2774</v>
      </c>
      <c r="C524" s="262" t="s">
        <v>2721</v>
      </c>
      <c r="D524" s="262" t="s">
        <v>2790</v>
      </c>
      <c r="E524" s="36">
        <v>154</v>
      </c>
      <c r="F524" s="36">
        <v>154</v>
      </c>
      <c r="G524" s="187"/>
      <c r="H524" s="72"/>
      <c r="I524" s="72"/>
      <c r="J524" s="34" t="s">
        <v>2721</v>
      </c>
      <c r="K524" s="72" t="s">
        <v>2790</v>
      </c>
      <c r="L524" s="432">
        <v>551</v>
      </c>
      <c r="M524" s="198"/>
      <c r="N524" s="198"/>
      <c r="O524" s="433"/>
    </row>
    <row r="525" spans="1:15" hidden="1" x14ac:dyDescent="0.25">
      <c r="A525" s="258" t="s">
        <v>2280</v>
      </c>
      <c r="B525" s="258" t="s">
        <v>2774</v>
      </c>
      <c r="C525" s="258" t="s">
        <v>2791</v>
      </c>
      <c r="D525" s="258"/>
      <c r="E525" s="26">
        <f>SUM(E526:E528)</f>
        <v>342</v>
      </c>
      <c r="F525" s="26">
        <v>342</v>
      </c>
      <c r="G525" s="25"/>
      <c r="H525" s="430"/>
      <c r="I525" s="430"/>
      <c r="J525" s="32" t="s">
        <v>2791</v>
      </c>
      <c r="K525" s="391"/>
      <c r="L525" s="26">
        <f>SUM(L526:L528)</f>
        <v>544</v>
      </c>
      <c r="M525" s="211">
        <v>1</v>
      </c>
      <c r="N525" s="211">
        <v>1</v>
      </c>
      <c r="O525" s="374"/>
    </row>
    <row r="526" spans="1:15" hidden="1" x14ac:dyDescent="0.25">
      <c r="A526" s="262" t="s">
        <v>2280</v>
      </c>
      <c r="B526" s="263" t="s">
        <v>2774</v>
      </c>
      <c r="C526" s="262" t="s">
        <v>2791</v>
      </c>
      <c r="D526" s="262" t="s">
        <v>2791</v>
      </c>
      <c r="E526" s="36">
        <v>182</v>
      </c>
      <c r="F526" s="36">
        <v>182</v>
      </c>
      <c r="G526" s="187"/>
      <c r="H526" s="72"/>
      <c r="I526" s="72" t="s">
        <v>2792</v>
      </c>
      <c r="J526" s="34" t="s">
        <v>2791</v>
      </c>
      <c r="K526" s="431" t="s">
        <v>2791</v>
      </c>
      <c r="L526" s="432">
        <v>254</v>
      </c>
      <c r="M526" s="198"/>
      <c r="N526" s="198"/>
      <c r="O526" s="433"/>
    </row>
    <row r="527" spans="1:15" hidden="1" x14ac:dyDescent="0.25">
      <c r="A527" s="262" t="s">
        <v>2280</v>
      </c>
      <c r="B527" s="263" t="s">
        <v>2774</v>
      </c>
      <c r="C527" s="262" t="s">
        <v>2791</v>
      </c>
      <c r="D527" s="262" t="s">
        <v>2793</v>
      </c>
      <c r="E527" s="36">
        <v>58</v>
      </c>
      <c r="F527" s="36">
        <v>58</v>
      </c>
      <c r="G527" s="187"/>
      <c r="H527" s="72"/>
      <c r="I527" s="72"/>
      <c r="J527" s="34" t="s">
        <v>2791</v>
      </c>
      <c r="K527" s="72" t="s">
        <v>2793</v>
      </c>
      <c r="L527" s="432">
        <v>131</v>
      </c>
      <c r="M527" s="198"/>
      <c r="N527" s="198"/>
      <c r="O527" s="433"/>
    </row>
    <row r="528" spans="1:15" hidden="1" x14ac:dyDescent="0.25">
      <c r="A528" s="262" t="s">
        <v>2280</v>
      </c>
      <c r="B528" s="263" t="s">
        <v>2774</v>
      </c>
      <c r="C528" s="262" t="s">
        <v>2791</v>
      </c>
      <c r="D528" s="262" t="s">
        <v>2794</v>
      </c>
      <c r="E528" s="36">
        <v>102</v>
      </c>
      <c r="F528" s="36">
        <v>102</v>
      </c>
      <c r="G528" s="187"/>
      <c r="H528" s="72"/>
      <c r="I528" s="72"/>
      <c r="J528" s="34" t="s">
        <v>2791</v>
      </c>
      <c r="K528" s="72" t="s">
        <v>2794</v>
      </c>
      <c r="L528" s="432">
        <v>159</v>
      </c>
      <c r="M528" s="198"/>
      <c r="N528" s="198"/>
      <c r="O528" s="433"/>
    </row>
    <row r="529" spans="1:15" hidden="1" x14ac:dyDescent="0.25">
      <c r="A529" s="258" t="s">
        <v>2280</v>
      </c>
      <c r="B529" s="258" t="s">
        <v>2774</v>
      </c>
      <c r="C529" s="258" t="s">
        <v>2795</v>
      </c>
      <c r="D529" s="258"/>
      <c r="E529" s="26">
        <f>SUM(E530:E532)</f>
        <v>1572</v>
      </c>
      <c r="F529" s="26">
        <v>1572</v>
      </c>
      <c r="G529" s="25"/>
      <c r="H529" s="430"/>
      <c r="I529" s="430"/>
      <c r="J529" s="32" t="s">
        <v>2795</v>
      </c>
      <c r="K529" s="391"/>
      <c r="L529" s="26">
        <f>SUM(L530:L532)</f>
        <v>1865</v>
      </c>
      <c r="M529" s="211">
        <v>1</v>
      </c>
      <c r="N529" s="211">
        <v>1</v>
      </c>
      <c r="O529" s="374"/>
    </row>
    <row r="530" spans="1:15" hidden="1" x14ac:dyDescent="0.25">
      <c r="A530" s="262" t="s">
        <v>2280</v>
      </c>
      <c r="B530" s="263" t="s">
        <v>2774</v>
      </c>
      <c r="C530" s="262" t="s">
        <v>2795</v>
      </c>
      <c r="D530" s="262" t="s">
        <v>2795</v>
      </c>
      <c r="E530" s="36">
        <v>628</v>
      </c>
      <c r="F530" s="36">
        <v>628</v>
      </c>
      <c r="G530" s="187"/>
      <c r="H530" s="72"/>
      <c r="I530" s="72" t="s">
        <v>2796</v>
      </c>
      <c r="J530" s="34" t="s">
        <v>2795</v>
      </c>
      <c r="K530" s="431" t="s">
        <v>2795</v>
      </c>
      <c r="L530" s="432">
        <v>1176</v>
      </c>
      <c r="M530" s="198"/>
      <c r="N530" s="198"/>
      <c r="O530" s="433"/>
    </row>
    <row r="531" spans="1:15" hidden="1" x14ac:dyDescent="0.25">
      <c r="A531" s="262" t="s">
        <v>2280</v>
      </c>
      <c r="B531" s="263" t="s">
        <v>2774</v>
      </c>
      <c r="C531" s="262" t="s">
        <v>2795</v>
      </c>
      <c r="D531" s="262" t="s">
        <v>2797</v>
      </c>
      <c r="E531" s="36">
        <v>501</v>
      </c>
      <c r="F531" s="36">
        <v>501</v>
      </c>
      <c r="G531" s="187"/>
      <c r="H531" s="72"/>
      <c r="I531" s="72"/>
      <c r="J531" s="34" t="s">
        <v>2795</v>
      </c>
      <c r="K531" s="72" t="s">
        <v>2797</v>
      </c>
      <c r="L531" s="432">
        <v>420</v>
      </c>
      <c r="M531" s="198"/>
      <c r="N531" s="198"/>
      <c r="O531" s="433"/>
    </row>
    <row r="532" spans="1:15" hidden="1" x14ac:dyDescent="0.25">
      <c r="A532" s="262" t="s">
        <v>2280</v>
      </c>
      <c r="B532" s="263" t="s">
        <v>2774</v>
      </c>
      <c r="C532" s="262" t="s">
        <v>2795</v>
      </c>
      <c r="D532" s="262" t="s">
        <v>2798</v>
      </c>
      <c r="E532" s="36">
        <v>443</v>
      </c>
      <c r="F532" s="36">
        <v>443</v>
      </c>
      <c r="G532" s="187"/>
      <c r="H532" s="72"/>
      <c r="I532" s="72"/>
      <c r="J532" s="34" t="s">
        <v>2795</v>
      </c>
      <c r="K532" s="72" t="s">
        <v>2798</v>
      </c>
      <c r="L532" s="432">
        <v>269</v>
      </c>
      <c r="M532" s="198"/>
      <c r="N532" s="198"/>
      <c r="O532" s="433"/>
    </row>
    <row r="533" spans="1:15" hidden="1" x14ac:dyDescent="0.25">
      <c r="A533" s="258" t="s">
        <v>2280</v>
      </c>
      <c r="B533" s="258" t="s">
        <v>2774</v>
      </c>
      <c r="C533" s="258" t="s">
        <v>2799</v>
      </c>
      <c r="D533" s="258"/>
      <c r="E533" s="26">
        <f>SUM(E534:E535)</f>
        <v>1366</v>
      </c>
      <c r="F533" s="26">
        <v>1366</v>
      </c>
      <c r="G533" s="25"/>
      <c r="H533" s="430"/>
      <c r="I533" s="430"/>
      <c r="J533" s="32" t="s">
        <v>2800</v>
      </c>
      <c r="K533" s="391"/>
      <c r="L533" s="26">
        <f>SUM(L534:L535)</f>
        <v>2039</v>
      </c>
      <c r="M533" s="211">
        <v>1</v>
      </c>
      <c r="N533" s="211">
        <v>1</v>
      </c>
      <c r="O533" s="374"/>
    </row>
    <row r="534" spans="1:15" hidden="1" x14ac:dyDescent="0.25">
      <c r="A534" s="262" t="s">
        <v>2280</v>
      </c>
      <c r="B534" s="263" t="s">
        <v>2774</v>
      </c>
      <c r="C534" s="262" t="s">
        <v>2799</v>
      </c>
      <c r="D534" s="262" t="s">
        <v>2799</v>
      </c>
      <c r="E534" s="36">
        <v>1192</v>
      </c>
      <c r="F534" s="36">
        <v>1192</v>
      </c>
      <c r="G534" s="187"/>
      <c r="H534" s="72"/>
      <c r="I534" s="72" t="s">
        <v>1751</v>
      </c>
      <c r="J534" s="34" t="s">
        <v>2800</v>
      </c>
      <c r="K534" s="431" t="s">
        <v>2800</v>
      </c>
      <c r="L534" s="432">
        <v>1446</v>
      </c>
      <c r="M534" s="198"/>
      <c r="N534" s="198"/>
      <c r="O534" s="433"/>
    </row>
    <row r="535" spans="1:15" hidden="1" x14ac:dyDescent="0.25">
      <c r="A535" s="262" t="s">
        <v>2280</v>
      </c>
      <c r="B535" s="263" t="s">
        <v>2774</v>
      </c>
      <c r="C535" s="262" t="s">
        <v>2799</v>
      </c>
      <c r="D535" s="262" t="s">
        <v>2801</v>
      </c>
      <c r="E535" s="36">
        <v>174</v>
      </c>
      <c r="F535" s="36">
        <v>174</v>
      </c>
      <c r="G535" s="187"/>
      <c r="H535" s="72"/>
      <c r="I535" s="72"/>
      <c r="J535" s="34" t="s">
        <v>2800</v>
      </c>
      <c r="K535" s="72" t="s">
        <v>2801</v>
      </c>
      <c r="L535" s="432">
        <v>593</v>
      </c>
      <c r="M535" s="198"/>
      <c r="N535" s="198"/>
      <c r="O535" s="433"/>
    </row>
    <row r="536" spans="1:15" hidden="1" x14ac:dyDescent="0.25">
      <c r="A536" s="258" t="s">
        <v>2280</v>
      </c>
      <c r="B536" s="258" t="s">
        <v>2774</v>
      </c>
      <c r="C536" s="258" t="s">
        <v>2802</v>
      </c>
      <c r="D536" s="258"/>
      <c r="E536" s="26">
        <f>SUM(E537:E539)</f>
        <v>1461</v>
      </c>
      <c r="F536" s="26">
        <v>1461</v>
      </c>
      <c r="G536" s="25"/>
      <c r="H536" s="430"/>
      <c r="I536" s="430"/>
      <c r="J536" s="32" t="s">
        <v>2803</v>
      </c>
      <c r="K536" s="391"/>
      <c r="L536" s="26">
        <f>SUM(L537:L539)</f>
        <v>2299</v>
      </c>
      <c r="M536" s="211">
        <v>1</v>
      </c>
      <c r="N536" s="211">
        <v>1</v>
      </c>
      <c r="O536" s="374"/>
    </row>
    <row r="537" spans="1:15" hidden="1" x14ac:dyDescent="0.25">
      <c r="A537" s="262" t="s">
        <v>2280</v>
      </c>
      <c r="B537" s="263" t="s">
        <v>2774</v>
      </c>
      <c r="C537" s="262" t="s">
        <v>2802</v>
      </c>
      <c r="D537" s="262" t="s">
        <v>2804</v>
      </c>
      <c r="E537" s="36">
        <v>724</v>
      </c>
      <c r="F537" s="36">
        <v>724</v>
      </c>
      <c r="G537" s="187"/>
      <c r="H537" s="72"/>
      <c r="I537" s="72" t="s">
        <v>2805</v>
      </c>
      <c r="J537" s="434" t="s">
        <v>2803</v>
      </c>
      <c r="K537" s="34" t="s">
        <v>2804</v>
      </c>
      <c r="L537" s="432">
        <v>1110</v>
      </c>
      <c r="M537" s="198"/>
      <c r="N537" s="198"/>
      <c r="O537" s="433"/>
    </row>
    <row r="538" spans="1:15" hidden="1" x14ac:dyDescent="0.25">
      <c r="A538" s="262" t="s">
        <v>2280</v>
      </c>
      <c r="B538" s="263" t="s">
        <v>2774</v>
      </c>
      <c r="C538" s="262" t="s">
        <v>2802</v>
      </c>
      <c r="D538" s="262" t="s">
        <v>2806</v>
      </c>
      <c r="E538" s="36">
        <v>76</v>
      </c>
      <c r="F538" s="36">
        <v>76</v>
      </c>
      <c r="G538" s="187"/>
      <c r="H538" s="72"/>
      <c r="I538" s="72"/>
      <c r="J538" s="434" t="s">
        <v>2803</v>
      </c>
      <c r="K538" s="34" t="s">
        <v>2806</v>
      </c>
      <c r="L538" s="432">
        <v>540</v>
      </c>
      <c r="M538" s="198"/>
      <c r="N538" s="198"/>
      <c r="O538" s="433"/>
    </row>
    <row r="539" spans="1:15" hidden="1" x14ac:dyDescent="0.25">
      <c r="A539" s="262" t="s">
        <v>2280</v>
      </c>
      <c r="B539" s="263" t="s">
        <v>2774</v>
      </c>
      <c r="C539" s="262" t="s">
        <v>2802</v>
      </c>
      <c r="D539" s="262" t="s">
        <v>2807</v>
      </c>
      <c r="E539" s="36">
        <v>661</v>
      </c>
      <c r="F539" s="36">
        <v>661</v>
      </c>
      <c r="G539" s="187"/>
      <c r="H539" s="72"/>
      <c r="I539" s="72"/>
      <c r="J539" s="434" t="s">
        <v>2803</v>
      </c>
      <c r="K539" s="34" t="s">
        <v>2807</v>
      </c>
      <c r="L539" s="432">
        <v>649</v>
      </c>
      <c r="M539" s="198"/>
      <c r="N539" s="198"/>
      <c r="O539" s="433"/>
    </row>
    <row r="540" spans="1:15" hidden="1" x14ac:dyDescent="0.25">
      <c r="A540" s="258" t="s">
        <v>2280</v>
      </c>
      <c r="B540" s="258" t="s">
        <v>2774</v>
      </c>
      <c r="C540" s="258" t="s">
        <v>2808</v>
      </c>
      <c r="D540" s="258"/>
      <c r="E540" s="26">
        <f>SUM(E541:E543)</f>
        <v>2609</v>
      </c>
      <c r="F540" s="26">
        <v>2609</v>
      </c>
      <c r="G540" s="25"/>
      <c r="H540" s="430"/>
      <c r="I540" s="430"/>
      <c r="J540" s="32" t="s">
        <v>2808</v>
      </c>
      <c r="K540" s="391"/>
      <c r="L540" s="26">
        <f>SUM(L541:L543)</f>
        <v>4157</v>
      </c>
      <c r="M540" s="211">
        <v>2</v>
      </c>
      <c r="N540" s="211">
        <v>2</v>
      </c>
      <c r="O540" s="374"/>
    </row>
    <row r="541" spans="1:15" hidden="1" x14ac:dyDescent="0.25">
      <c r="A541" s="262" t="s">
        <v>2280</v>
      </c>
      <c r="B541" s="263" t="s">
        <v>2774</v>
      </c>
      <c r="C541" s="262" t="s">
        <v>2808</v>
      </c>
      <c r="D541" s="262" t="s">
        <v>2808</v>
      </c>
      <c r="E541" s="36">
        <v>1413</v>
      </c>
      <c r="F541" s="36">
        <v>1413</v>
      </c>
      <c r="G541" s="187"/>
      <c r="H541" s="72"/>
      <c r="I541" s="72" t="s">
        <v>2340</v>
      </c>
      <c r="J541" s="34" t="s">
        <v>2808</v>
      </c>
      <c r="K541" s="431" t="s">
        <v>2808</v>
      </c>
      <c r="L541" s="432">
        <v>1860</v>
      </c>
      <c r="M541" s="198"/>
      <c r="N541" s="198"/>
      <c r="O541" s="433"/>
    </row>
    <row r="542" spans="1:15" hidden="1" x14ac:dyDescent="0.25">
      <c r="A542" s="262" t="s">
        <v>2280</v>
      </c>
      <c r="B542" s="263" t="s">
        <v>2774</v>
      </c>
      <c r="C542" s="262" t="s">
        <v>2808</v>
      </c>
      <c r="D542" s="262" t="s">
        <v>2809</v>
      </c>
      <c r="E542" s="36">
        <v>785</v>
      </c>
      <c r="F542" s="36">
        <v>785</v>
      </c>
      <c r="G542" s="187"/>
      <c r="H542" s="72"/>
      <c r="I542" s="72"/>
      <c r="J542" s="34" t="s">
        <v>2808</v>
      </c>
      <c r="K542" s="72" t="s">
        <v>2810</v>
      </c>
      <c r="L542" s="432">
        <v>1635</v>
      </c>
      <c r="M542" s="198"/>
      <c r="N542" s="198"/>
      <c r="O542" s="433"/>
    </row>
    <row r="543" spans="1:15" hidden="1" x14ac:dyDescent="0.25">
      <c r="A543" s="262" t="s">
        <v>2280</v>
      </c>
      <c r="B543" s="263" t="s">
        <v>2774</v>
      </c>
      <c r="C543" s="262" t="s">
        <v>2808</v>
      </c>
      <c r="D543" s="262" t="s">
        <v>2787</v>
      </c>
      <c r="E543" s="36">
        <v>411</v>
      </c>
      <c r="F543" s="36">
        <v>411</v>
      </c>
      <c r="G543" s="187"/>
      <c r="H543" s="72"/>
      <c r="I543" s="72"/>
      <c r="J543" s="34" t="s">
        <v>2808</v>
      </c>
      <c r="K543" s="72" t="s">
        <v>492</v>
      </c>
      <c r="L543" s="432">
        <v>662</v>
      </c>
      <c r="M543" s="198"/>
      <c r="N543" s="198"/>
      <c r="O543" s="433"/>
    </row>
    <row r="544" spans="1:15" hidden="1" x14ac:dyDescent="0.25">
      <c r="A544" s="255" t="s">
        <v>2280</v>
      </c>
      <c r="B544" s="255" t="s">
        <v>2811</v>
      </c>
      <c r="C544" s="256"/>
      <c r="D544" s="255"/>
      <c r="E544" s="20">
        <f>E545+E552+E560+E564+E569+E572+E576+E580+E585+E589+E594+E599+E602+E606</f>
        <v>26158</v>
      </c>
      <c r="F544" s="20">
        <v>26158</v>
      </c>
      <c r="G544" s="204"/>
      <c r="H544" s="204"/>
      <c r="I544" s="204"/>
      <c r="J544" s="19"/>
      <c r="K544" s="19"/>
      <c r="L544" s="213"/>
      <c r="M544" s="213">
        <f>SUM(M545:M611)</f>
        <v>20</v>
      </c>
      <c r="N544" s="213">
        <f>SUM(N545:N611)</f>
        <v>21</v>
      </c>
      <c r="O544" s="429"/>
    </row>
    <row r="545" spans="1:15" x14ac:dyDescent="0.25">
      <c r="A545" s="258" t="s">
        <v>2280</v>
      </c>
      <c r="B545" s="258" t="s">
        <v>2811</v>
      </c>
      <c r="C545" s="258" t="s">
        <v>2811</v>
      </c>
      <c r="D545" s="258"/>
      <c r="E545" s="26">
        <f>SUM(E546:E551)</f>
        <v>6388</v>
      </c>
      <c r="F545" s="26">
        <v>6388</v>
      </c>
      <c r="G545" s="25"/>
      <c r="H545" s="430"/>
      <c r="I545" s="430"/>
      <c r="J545" s="25"/>
      <c r="K545" s="25"/>
      <c r="L545" s="29"/>
      <c r="M545" s="29"/>
      <c r="N545" s="29"/>
      <c r="O545" s="374"/>
    </row>
    <row r="546" spans="1:15" s="73" customFormat="1" x14ac:dyDescent="0.25">
      <c r="A546" s="259" t="s">
        <v>2280</v>
      </c>
      <c r="B546" s="259" t="s">
        <v>2811</v>
      </c>
      <c r="C546" s="259" t="s">
        <v>2811</v>
      </c>
      <c r="D546" s="260" t="s">
        <v>2812</v>
      </c>
      <c r="E546" s="52">
        <v>3847</v>
      </c>
      <c r="F546" s="52">
        <v>3847</v>
      </c>
      <c r="G546" s="35"/>
      <c r="H546" s="35"/>
      <c r="I546" s="35"/>
      <c r="J546" s="35"/>
      <c r="K546" s="35"/>
      <c r="L546" s="51"/>
      <c r="M546" s="51"/>
      <c r="N546" s="51"/>
      <c r="O546" s="76"/>
    </row>
    <row r="547" spans="1:15" hidden="1" x14ac:dyDescent="0.25">
      <c r="A547" s="262" t="s">
        <v>2280</v>
      </c>
      <c r="B547" s="263" t="s">
        <v>2811</v>
      </c>
      <c r="C547" s="259" t="s">
        <v>2811</v>
      </c>
      <c r="D547" s="259" t="s">
        <v>2813</v>
      </c>
      <c r="E547" s="36">
        <v>492</v>
      </c>
      <c r="F547" s="36">
        <v>492</v>
      </c>
      <c r="G547" s="187"/>
      <c r="H547" s="72"/>
      <c r="I547" s="72"/>
      <c r="J547" s="35"/>
      <c r="K547" s="35"/>
      <c r="L547" s="51"/>
      <c r="M547" s="43"/>
      <c r="N547" s="43"/>
      <c r="O547" s="433"/>
    </row>
    <row r="548" spans="1:15" hidden="1" x14ac:dyDescent="0.25">
      <c r="A548" s="262" t="s">
        <v>2280</v>
      </c>
      <c r="B548" s="263" t="s">
        <v>2811</v>
      </c>
      <c r="C548" s="259" t="s">
        <v>2811</v>
      </c>
      <c r="D548" s="259" t="s">
        <v>2814</v>
      </c>
      <c r="E548" s="36">
        <v>215</v>
      </c>
      <c r="F548" s="36">
        <v>215</v>
      </c>
      <c r="G548" s="187"/>
      <c r="H548" s="72"/>
      <c r="I548" s="72"/>
      <c r="J548" s="35"/>
      <c r="K548" s="35"/>
      <c r="L548" s="51"/>
      <c r="M548" s="43"/>
      <c r="N548" s="43"/>
      <c r="O548" s="433"/>
    </row>
    <row r="549" spans="1:15" hidden="1" x14ac:dyDescent="0.25">
      <c r="A549" s="262" t="s">
        <v>2280</v>
      </c>
      <c r="B549" s="263" t="s">
        <v>2811</v>
      </c>
      <c r="C549" s="259" t="s">
        <v>2811</v>
      </c>
      <c r="D549" s="259" t="s">
        <v>2815</v>
      </c>
      <c r="E549" s="36">
        <v>680</v>
      </c>
      <c r="F549" s="36">
        <v>680</v>
      </c>
      <c r="G549" s="187"/>
      <c r="H549" s="72"/>
      <c r="I549" s="72"/>
      <c r="J549" s="35"/>
      <c r="K549" s="35"/>
      <c r="L549" s="51"/>
      <c r="M549" s="43"/>
      <c r="N549" s="43"/>
      <c r="O549" s="433"/>
    </row>
    <row r="550" spans="1:15" hidden="1" x14ac:dyDescent="0.25">
      <c r="A550" s="262" t="s">
        <v>2280</v>
      </c>
      <c r="B550" s="263" t="s">
        <v>2811</v>
      </c>
      <c r="C550" s="259" t="s">
        <v>2811</v>
      </c>
      <c r="D550" s="259" t="s">
        <v>2816</v>
      </c>
      <c r="E550" s="36">
        <v>379</v>
      </c>
      <c r="F550" s="36">
        <v>379</v>
      </c>
      <c r="G550" s="187"/>
      <c r="H550" s="72"/>
      <c r="I550" s="72"/>
      <c r="J550" s="35"/>
      <c r="K550" s="35"/>
      <c r="L550" s="51"/>
      <c r="M550" s="43"/>
      <c r="N550" s="43"/>
      <c r="O550" s="433"/>
    </row>
    <row r="551" spans="1:15" hidden="1" x14ac:dyDescent="0.25">
      <c r="A551" s="262" t="s">
        <v>2280</v>
      </c>
      <c r="B551" s="263" t="s">
        <v>2811</v>
      </c>
      <c r="C551" s="259" t="s">
        <v>2811</v>
      </c>
      <c r="D551" s="259" t="s">
        <v>2817</v>
      </c>
      <c r="E551" s="36">
        <v>775</v>
      </c>
      <c r="F551" s="36">
        <v>775</v>
      </c>
      <c r="G551" s="187"/>
      <c r="H551" s="72"/>
      <c r="I551" s="72"/>
      <c r="J551" s="32" t="s">
        <v>2817</v>
      </c>
      <c r="K551" s="391"/>
      <c r="L551" s="453"/>
      <c r="M551" s="211">
        <v>1</v>
      </c>
      <c r="N551" s="211">
        <v>1</v>
      </c>
      <c r="O551" s="374"/>
    </row>
    <row r="552" spans="1:15" x14ac:dyDescent="0.25">
      <c r="A552" s="258" t="s">
        <v>2280</v>
      </c>
      <c r="B552" s="258" t="s">
        <v>2811</v>
      </c>
      <c r="C552" s="258" t="s">
        <v>172</v>
      </c>
      <c r="D552" s="258"/>
      <c r="E552" s="26">
        <f>SUM(E553:E557)</f>
        <v>4361</v>
      </c>
      <c r="F552" s="26">
        <v>4361</v>
      </c>
      <c r="G552" s="25"/>
      <c r="H552" s="430"/>
      <c r="I552" s="430"/>
      <c r="J552" s="25"/>
      <c r="K552" s="25"/>
      <c r="L552" s="29"/>
      <c r="M552" s="29"/>
      <c r="N552" s="29"/>
      <c r="O552" s="374"/>
    </row>
    <row r="553" spans="1:15" s="73" customFormat="1" hidden="1" x14ac:dyDescent="0.25">
      <c r="A553" s="259" t="s">
        <v>2280</v>
      </c>
      <c r="B553" s="259" t="s">
        <v>2811</v>
      </c>
      <c r="C553" s="259" t="s">
        <v>172</v>
      </c>
      <c r="D553" s="260" t="s">
        <v>2818</v>
      </c>
      <c r="E553" s="52">
        <v>763</v>
      </c>
      <c r="F553" s="52">
        <v>763</v>
      </c>
      <c r="G553" s="35"/>
      <c r="H553" s="35"/>
      <c r="I553" s="35" t="s">
        <v>1751</v>
      </c>
      <c r="J553" s="35"/>
      <c r="K553" s="35"/>
      <c r="L553" s="51"/>
      <c r="M553" s="51"/>
      <c r="N553" s="51"/>
      <c r="O553" s="76"/>
    </row>
    <row r="554" spans="1:15" hidden="1" x14ac:dyDescent="0.25">
      <c r="A554" s="262" t="s">
        <v>2280</v>
      </c>
      <c r="B554" s="263" t="s">
        <v>2811</v>
      </c>
      <c r="C554" s="259" t="s">
        <v>172</v>
      </c>
      <c r="D554" s="259" t="s">
        <v>2819</v>
      </c>
      <c r="E554" s="52">
        <v>399</v>
      </c>
      <c r="F554" s="52">
        <v>399</v>
      </c>
      <c r="G554" s="35"/>
      <c r="H554" s="39"/>
      <c r="I554" s="39"/>
      <c r="J554" s="35"/>
      <c r="K554" s="35"/>
      <c r="L554" s="51"/>
      <c r="M554" s="43"/>
      <c r="N554" s="43"/>
      <c r="O554" s="433"/>
    </row>
    <row r="555" spans="1:15" hidden="1" x14ac:dyDescent="0.25">
      <c r="A555" s="262" t="s">
        <v>2280</v>
      </c>
      <c r="B555" s="263" t="s">
        <v>2811</v>
      </c>
      <c r="C555" s="259" t="s">
        <v>172</v>
      </c>
      <c r="D555" s="259" t="s">
        <v>2820</v>
      </c>
      <c r="E555" s="52">
        <v>42</v>
      </c>
      <c r="F555" s="52">
        <v>42</v>
      </c>
      <c r="G555" s="35"/>
      <c r="H555" s="39"/>
      <c r="I555" s="39"/>
      <c r="J555" s="35"/>
      <c r="K555" s="35"/>
      <c r="L555" s="51"/>
      <c r="M555" s="43"/>
      <c r="N555" s="43"/>
      <c r="O555" s="433"/>
    </row>
    <row r="556" spans="1:15" hidden="1" x14ac:dyDescent="0.25">
      <c r="A556" s="262" t="s">
        <v>2280</v>
      </c>
      <c r="B556" s="263" t="s">
        <v>2811</v>
      </c>
      <c r="C556" s="259" t="s">
        <v>172</v>
      </c>
      <c r="D556" s="259"/>
      <c r="E556" s="52"/>
      <c r="F556" s="52"/>
      <c r="G556" s="35"/>
      <c r="H556" s="39"/>
      <c r="I556" s="39"/>
      <c r="J556" s="32" t="s">
        <v>172</v>
      </c>
      <c r="K556" s="391"/>
      <c r="L556" s="453">
        <f>SUM(L557:L559)</f>
        <v>9083</v>
      </c>
      <c r="M556" s="454">
        <v>4</v>
      </c>
      <c r="N556" s="454">
        <v>4</v>
      </c>
      <c r="O556" s="374"/>
    </row>
    <row r="557" spans="1:15" x14ac:dyDescent="0.25">
      <c r="A557" s="262" t="s">
        <v>2280</v>
      </c>
      <c r="B557" s="263" t="s">
        <v>2811</v>
      </c>
      <c r="C557" s="259" t="s">
        <v>172</v>
      </c>
      <c r="D557" s="259" t="s">
        <v>172</v>
      </c>
      <c r="E557" s="52">
        <v>3157</v>
      </c>
      <c r="F557" s="52">
        <v>3157</v>
      </c>
      <c r="G557" s="35"/>
      <c r="H557" s="39"/>
      <c r="I557" s="39"/>
      <c r="J557" s="455" t="s">
        <v>172</v>
      </c>
      <c r="K557" s="455" t="s">
        <v>172</v>
      </c>
      <c r="L557" s="432">
        <v>8480</v>
      </c>
      <c r="M557" s="43"/>
      <c r="N557" s="43"/>
      <c r="O557" s="433"/>
    </row>
    <row r="558" spans="1:15" hidden="1" x14ac:dyDescent="0.25">
      <c r="A558" s="262" t="s">
        <v>2280</v>
      </c>
      <c r="B558" s="263" t="s">
        <v>2811</v>
      </c>
      <c r="C558" s="259" t="s">
        <v>172</v>
      </c>
      <c r="D558" s="259"/>
      <c r="E558" s="52"/>
      <c r="F558" s="52"/>
      <c r="G558" s="35"/>
      <c r="H558" s="39"/>
      <c r="I558" s="39"/>
      <c r="J558" s="455" t="s">
        <v>172</v>
      </c>
      <c r="K558" s="455" t="s">
        <v>2821</v>
      </c>
      <c r="L558" s="51"/>
      <c r="M558" s="43"/>
      <c r="N558" s="43"/>
      <c r="O558" s="433"/>
    </row>
    <row r="559" spans="1:15" hidden="1" x14ac:dyDescent="0.25">
      <c r="A559" s="262" t="s">
        <v>2280</v>
      </c>
      <c r="B559" s="263" t="s">
        <v>2811</v>
      </c>
      <c r="C559" s="259" t="s">
        <v>172</v>
      </c>
      <c r="D559" s="259"/>
      <c r="E559" s="52"/>
      <c r="F559" s="52"/>
      <c r="G559" s="35"/>
      <c r="H559" s="39"/>
      <c r="I559" s="39"/>
      <c r="J559" s="455" t="s">
        <v>172</v>
      </c>
      <c r="K559" s="455" t="s">
        <v>2822</v>
      </c>
      <c r="L559" s="432">
        <v>603</v>
      </c>
      <c r="M559" s="43"/>
      <c r="N559" s="43"/>
      <c r="O559" s="433"/>
    </row>
    <row r="560" spans="1:15" hidden="1" x14ac:dyDescent="0.25">
      <c r="A560" s="258" t="s">
        <v>2280</v>
      </c>
      <c r="B560" s="258" t="s">
        <v>2811</v>
      </c>
      <c r="C560" s="258" t="s">
        <v>566</v>
      </c>
      <c r="D560" s="258"/>
      <c r="E560" s="26">
        <f>SUM(E561:E563)</f>
        <v>740</v>
      </c>
      <c r="F560" s="26">
        <v>740</v>
      </c>
      <c r="G560" s="25"/>
      <c r="H560" s="430"/>
      <c r="I560" s="430"/>
      <c r="J560" s="32" t="s">
        <v>566</v>
      </c>
      <c r="K560" s="391"/>
      <c r="L560" s="26">
        <f>SUM(L561:L563)</f>
        <v>1092</v>
      </c>
      <c r="M560" s="211">
        <v>1</v>
      </c>
      <c r="N560" s="211">
        <v>1</v>
      </c>
      <c r="O560" s="374"/>
    </row>
    <row r="561" spans="1:15" hidden="1" x14ac:dyDescent="0.25">
      <c r="A561" s="262" t="s">
        <v>2280</v>
      </c>
      <c r="B561" s="263" t="s">
        <v>2811</v>
      </c>
      <c r="C561" s="262" t="s">
        <v>566</v>
      </c>
      <c r="D561" s="262" t="s">
        <v>566</v>
      </c>
      <c r="E561" s="36">
        <v>386</v>
      </c>
      <c r="F561" s="36">
        <v>386</v>
      </c>
      <c r="G561" s="187"/>
      <c r="H561" s="72"/>
      <c r="I561" s="72" t="s">
        <v>1751</v>
      </c>
      <c r="J561" s="456" t="s">
        <v>566</v>
      </c>
      <c r="K561" s="456" t="s">
        <v>566</v>
      </c>
      <c r="L561" s="432">
        <v>1092</v>
      </c>
      <c r="M561" s="198"/>
      <c r="N561" s="198"/>
      <c r="O561" s="433"/>
    </row>
    <row r="562" spans="1:15" hidden="1" x14ac:dyDescent="0.25">
      <c r="A562" s="262" t="s">
        <v>2280</v>
      </c>
      <c r="B562" s="263" t="s">
        <v>2811</v>
      </c>
      <c r="C562" s="262" t="s">
        <v>566</v>
      </c>
      <c r="D562" s="262" t="s">
        <v>2823</v>
      </c>
      <c r="E562" s="36">
        <v>168</v>
      </c>
      <c r="F562" s="36">
        <v>168</v>
      </c>
      <c r="G562" s="187"/>
      <c r="H562" s="72"/>
      <c r="I562" s="72"/>
      <c r="J562" s="456" t="s">
        <v>566</v>
      </c>
      <c r="K562" s="35"/>
      <c r="L562" s="43"/>
      <c r="M562" s="43"/>
      <c r="N562" s="43"/>
      <c r="O562" s="433"/>
    </row>
    <row r="563" spans="1:15" hidden="1" x14ac:dyDescent="0.25">
      <c r="A563" s="262" t="s">
        <v>2280</v>
      </c>
      <c r="B563" s="263" t="s">
        <v>2811</v>
      </c>
      <c r="C563" s="262" t="s">
        <v>566</v>
      </c>
      <c r="D563" s="262" t="s">
        <v>2824</v>
      </c>
      <c r="E563" s="36">
        <v>186</v>
      </c>
      <c r="F563" s="36">
        <v>186</v>
      </c>
      <c r="G563" s="187"/>
      <c r="H563" s="72"/>
      <c r="I563" s="72"/>
      <c r="J563" s="456" t="s">
        <v>566</v>
      </c>
      <c r="K563" s="35"/>
      <c r="L563" s="43"/>
      <c r="M563" s="43"/>
      <c r="N563" s="43"/>
      <c r="O563" s="433"/>
    </row>
    <row r="564" spans="1:15" hidden="1" x14ac:dyDescent="0.25">
      <c r="A564" s="258" t="s">
        <v>2280</v>
      </c>
      <c r="B564" s="258" t="s">
        <v>2811</v>
      </c>
      <c r="C564" s="258" t="s">
        <v>2825</v>
      </c>
      <c r="D564" s="258"/>
      <c r="E564" s="26">
        <f>SUM(E565:E568)</f>
        <v>2734</v>
      </c>
      <c r="F564" s="26">
        <v>2734</v>
      </c>
      <c r="G564" s="25"/>
      <c r="H564" s="430"/>
      <c r="I564" s="430"/>
      <c r="J564" s="32" t="s">
        <v>2825</v>
      </c>
      <c r="K564" s="391"/>
      <c r="L564" s="26">
        <f>SUM(L565:L568)</f>
        <v>4433</v>
      </c>
      <c r="M564" s="211">
        <v>3</v>
      </c>
      <c r="N564" s="211">
        <v>3</v>
      </c>
      <c r="O564" s="374"/>
    </row>
    <row r="565" spans="1:15" hidden="1" x14ac:dyDescent="0.25">
      <c r="A565" s="262" t="s">
        <v>2280</v>
      </c>
      <c r="B565" s="263" t="s">
        <v>2811</v>
      </c>
      <c r="C565" s="262" t="s">
        <v>2825</v>
      </c>
      <c r="D565" s="262" t="s">
        <v>2825</v>
      </c>
      <c r="E565" s="36">
        <v>1523</v>
      </c>
      <c r="F565" s="36">
        <v>1523</v>
      </c>
      <c r="G565" s="187"/>
      <c r="H565" s="72"/>
      <c r="I565" s="72" t="s">
        <v>1751</v>
      </c>
      <c r="J565" s="34" t="s">
        <v>2825</v>
      </c>
      <c r="K565" s="431" t="s">
        <v>2825</v>
      </c>
      <c r="L565" s="432">
        <v>2810</v>
      </c>
      <c r="M565" s="198"/>
      <c r="N565" s="198"/>
      <c r="O565" s="433"/>
    </row>
    <row r="566" spans="1:15" hidden="1" x14ac:dyDescent="0.25">
      <c r="A566" s="262" t="s">
        <v>2280</v>
      </c>
      <c r="B566" s="263" t="s">
        <v>2811</v>
      </c>
      <c r="C566" s="262" t="s">
        <v>2825</v>
      </c>
      <c r="D566" s="262" t="s">
        <v>2826</v>
      </c>
      <c r="E566" s="36">
        <v>402</v>
      </c>
      <c r="F566" s="36">
        <v>402</v>
      </c>
      <c r="G566" s="187"/>
      <c r="H566" s="72"/>
      <c r="I566" s="72"/>
      <c r="J566" s="34" t="s">
        <v>2825</v>
      </c>
      <c r="K566" s="456" t="s">
        <v>2826</v>
      </c>
      <c r="L566" s="432">
        <v>752</v>
      </c>
      <c r="M566" s="198"/>
      <c r="N566" s="198"/>
      <c r="O566" s="433"/>
    </row>
    <row r="567" spans="1:15" hidden="1" x14ac:dyDescent="0.25">
      <c r="A567" s="262" t="s">
        <v>2280</v>
      </c>
      <c r="B567" s="263" t="s">
        <v>2811</v>
      </c>
      <c r="C567" s="262" t="s">
        <v>2825</v>
      </c>
      <c r="D567" s="262" t="s">
        <v>2827</v>
      </c>
      <c r="E567" s="36">
        <v>370</v>
      </c>
      <c r="F567" s="36">
        <v>370</v>
      </c>
      <c r="G567" s="187"/>
      <c r="H567" s="72"/>
      <c r="I567" s="72"/>
      <c r="J567" s="34" t="s">
        <v>2825</v>
      </c>
      <c r="K567" s="35"/>
      <c r="L567" s="457"/>
      <c r="M567" s="198"/>
      <c r="N567" s="198"/>
      <c r="O567" s="433"/>
    </row>
    <row r="568" spans="1:15" hidden="1" x14ac:dyDescent="0.25">
      <c r="A568" s="262" t="s">
        <v>2280</v>
      </c>
      <c r="B568" s="263" t="s">
        <v>2811</v>
      </c>
      <c r="C568" s="262" t="s">
        <v>2825</v>
      </c>
      <c r="D568" s="262" t="s">
        <v>2828</v>
      </c>
      <c r="E568" s="36">
        <v>439</v>
      </c>
      <c r="F568" s="36">
        <v>439</v>
      </c>
      <c r="G568" s="187"/>
      <c r="H568" s="72"/>
      <c r="I568" s="72"/>
      <c r="J568" s="34" t="s">
        <v>2825</v>
      </c>
      <c r="K568" s="456" t="s">
        <v>2828</v>
      </c>
      <c r="L568" s="432">
        <v>871</v>
      </c>
      <c r="M568" s="43"/>
      <c r="N568" s="43"/>
      <c r="O568" s="433"/>
    </row>
    <row r="569" spans="1:15" hidden="1" x14ac:dyDescent="0.25">
      <c r="A569" s="258" t="s">
        <v>2280</v>
      </c>
      <c r="B569" s="258" t="s">
        <v>2811</v>
      </c>
      <c r="C569" s="258" t="s">
        <v>2829</v>
      </c>
      <c r="D569" s="258"/>
      <c r="E569" s="26">
        <f>SUM(E570:E571)</f>
        <v>568</v>
      </c>
      <c r="F569" s="26">
        <v>568</v>
      </c>
      <c r="G569" s="25"/>
      <c r="H569" s="430"/>
      <c r="I569" s="430"/>
      <c r="J569" s="32" t="s">
        <v>2829</v>
      </c>
      <c r="K569" s="391"/>
      <c r="L569" s="26">
        <f>SUM(L570:L571)</f>
        <v>937</v>
      </c>
      <c r="M569" s="211">
        <v>1</v>
      </c>
      <c r="N569" s="211">
        <v>1</v>
      </c>
      <c r="O569" s="374"/>
    </row>
    <row r="570" spans="1:15" hidden="1" x14ac:dyDescent="0.25">
      <c r="A570" s="262" t="s">
        <v>2280</v>
      </c>
      <c r="B570" s="263" t="s">
        <v>2811</v>
      </c>
      <c r="C570" s="262" t="s">
        <v>2829</v>
      </c>
      <c r="D570" s="262" t="s">
        <v>2829</v>
      </c>
      <c r="E570" s="36">
        <v>328</v>
      </c>
      <c r="F570" s="36">
        <v>328</v>
      </c>
      <c r="G570" s="187"/>
      <c r="H570" s="72"/>
      <c r="I570" s="72" t="s">
        <v>1751</v>
      </c>
      <c r="J570" s="34" t="s">
        <v>2829</v>
      </c>
      <c r="K570" s="431" t="s">
        <v>2829</v>
      </c>
      <c r="L570" s="432">
        <v>553</v>
      </c>
      <c r="M570" s="198"/>
      <c r="N570" s="198"/>
      <c r="O570" s="433"/>
    </row>
    <row r="571" spans="1:15" hidden="1" x14ac:dyDescent="0.25">
      <c r="A571" s="262" t="s">
        <v>2280</v>
      </c>
      <c r="B571" s="263" t="s">
        <v>2811</v>
      </c>
      <c r="C571" s="262" t="s">
        <v>2829</v>
      </c>
      <c r="D571" s="262" t="s">
        <v>2830</v>
      </c>
      <c r="E571" s="36">
        <v>240</v>
      </c>
      <c r="F571" s="36">
        <v>240</v>
      </c>
      <c r="G571" s="187"/>
      <c r="H571" s="72"/>
      <c r="I571" s="72"/>
      <c r="J571" s="34" t="s">
        <v>2829</v>
      </c>
      <c r="K571" s="456" t="s">
        <v>2830</v>
      </c>
      <c r="L571" s="432">
        <v>384</v>
      </c>
      <c r="M571" s="198"/>
      <c r="N571" s="198"/>
      <c r="O571" s="433"/>
    </row>
    <row r="572" spans="1:15" hidden="1" x14ac:dyDescent="0.25">
      <c r="A572" s="258" t="s">
        <v>2280</v>
      </c>
      <c r="B572" s="258" t="s">
        <v>2811</v>
      </c>
      <c r="C572" s="258" t="s">
        <v>2831</v>
      </c>
      <c r="D572" s="258"/>
      <c r="E572" s="26">
        <f>SUM(E573:E575)</f>
        <v>770</v>
      </c>
      <c r="F572" s="26">
        <v>770</v>
      </c>
      <c r="G572" s="25"/>
      <c r="H572" s="430"/>
      <c r="I572" s="430"/>
      <c r="J572" s="32" t="s">
        <v>2831</v>
      </c>
      <c r="K572" s="391"/>
      <c r="L572" s="26">
        <f>SUM(L573:L575)</f>
        <v>1220</v>
      </c>
      <c r="M572" s="211">
        <v>1</v>
      </c>
      <c r="N572" s="211">
        <v>1</v>
      </c>
      <c r="O572" s="374"/>
    </row>
    <row r="573" spans="1:15" hidden="1" x14ac:dyDescent="0.25">
      <c r="A573" s="262" t="s">
        <v>2280</v>
      </c>
      <c r="B573" s="263" t="s">
        <v>2811</v>
      </c>
      <c r="C573" s="262" t="s">
        <v>2831</v>
      </c>
      <c r="D573" s="262" t="s">
        <v>2831</v>
      </c>
      <c r="E573" s="36">
        <v>393</v>
      </c>
      <c r="F573" s="36">
        <v>393</v>
      </c>
      <c r="G573" s="187"/>
      <c r="H573" s="72"/>
      <c r="I573" s="72" t="s">
        <v>1751</v>
      </c>
      <c r="J573" s="34" t="s">
        <v>2831</v>
      </c>
      <c r="K573" s="34" t="s">
        <v>2831</v>
      </c>
      <c r="L573" s="432">
        <v>447</v>
      </c>
      <c r="M573" s="198"/>
      <c r="N573" s="198"/>
      <c r="O573" s="433"/>
    </row>
    <row r="574" spans="1:15" hidden="1" x14ac:dyDescent="0.25">
      <c r="A574" s="262" t="s">
        <v>2280</v>
      </c>
      <c r="B574" s="263" t="s">
        <v>2811</v>
      </c>
      <c r="C574" s="262" t="s">
        <v>2831</v>
      </c>
      <c r="D574" s="262" t="s">
        <v>2832</v>
      </c>
      <c r="E574" s="36">
        <v>167</v>
      </c>
      <c r="F574" s="36">
        <v>167</v>
      </c>
      <c r="G574" s="187"/>
      <c r="H574" s="72"/>
      <c r="I574" s="72"/>
      <c r="J574" s="34" t="s">
        <v>2831</v>
      </c>
      <c r="K574" s="34" t="s">
        <v>2832</v>
      </c>
      <c r="L574" s="432">
        <v>368</v>
      </c>
      <c r="M574" s="198"/>
      <c r="N574" s="198"/>
      <c r="O574" s="433"/>
    </row>
    <row r="575" spans="1:15" hidden="1" x14ac:dyDescent="0.25">
      <c r="A575" s="262" t="s">
        <v>2280</v>
      </c>
      <c r="B575" s="263" t="s">
        <v>2811</v>
      </c>
      <c r="C575" s="262" t="s">
        <v>2831</v>
      </c>
      <c r="D575" s="262" t="s">
        <v>2833</v>
      </c>
      <c r="E575" s="36">
        <v>210</v>
      </c>
      <c r="F575" s="36">
        <v>210</v>
      </c>
      <c r="G575" s="187"/>
      <c r="H575" s="72"/>
      <c r="I575" s="72"/>
      <c r="J575" s="34" t="s">
        <v>2831</v>
      </c>
      <c r="K575" s="34" t="s">
        <v>2834</v>
      </c>
      <c r="L575" s="432">
        <v>405</v>
      </c>
      <c r="M575" s="198"/>
      <c r="N575" s="198"/>
      <c r="O575" s="433"/>
    </row>
    <row r="576" spans="1:15" hidden="1" x14ac:dyDescent="0.25">
      <c r="A576" s="258" t="s">
        <v>2280</v>
      </c>
      <c r="B576" s="258" t="s">
        <v>2811</v>
      </c>
      <c r="C576" s="258" t="s">
        <v>2835</v>
      </c>
      <c r="D576" s="258"/>
      <c r="E576" s="26">
        <f>SUM(E577:E579)</f>
        <v>719</v>
      </c>
      <c r="F576" s="26">
        <v>719</v>
      </c>
      <c r="G576" s="25"/>
      <c r="H576" s="430"/>
      <c r="I576" s="430"/>
      <c r="J576" s="32" t="s">
        <v>2835</v>
      </c>
      <c r="K576" s="391"/>
      <c r="L576" s="26">
        <f>SUM(L577:L579)</f>
        <v>1064</v>
      </c>
      <c r="M576" s="211">
        <v>1</v>
      </c>
      <c r="N576" s="211">
        <v>1</v>
      </c>
      <c r="O576" s="374"/>
    </row>
    <row r="577" spans="1:15" hidden="1" x14ac:dyDescent="0.25">
      <c r="A577" s="262" t="s">
        <v>2280</v>
      </c>
      <c r="B577" s="263" t="s">
        <v>2811</v>
      </c>
      <c r="C577" s="262" t="s">
        <v>2835</v>
      </c>
      <c r="D577" s="262" t="s">
        <v>2836</v>
      </c>
      <c r="E577" s="36">
        <v>264</v>
      </c>
      <c r="F577" s="36">
        <v>264</v>
      </c>
      <c r="G577" s="187"/>
      <c r="H577" s="72"/>
      <c r="I577" s="72" t="s">
        <v>1751</v>
      </c>
      <c r="J577" s="34" t="s">
        <v>2835</v>
      </c>
      <c r="K577" s="34" t="s">
        <v>2836</v>
      </c>
      <c r="L577" s="432">
        <v>372</v>
      </c>
      <c r="M577" s="439"/>
      <c r="N577" s="439"/>
      <c r="O577" s="433"/>
    </row>
    <row r="578" spans="1:15" hidden="1" x14ac:dyDescent="0.25">
      <c r="A578" s="262" t="s">
        <v>2280</v>
      </c>
      <c r="B578" s="263" t="s">
        <v>2811</v>
      </c>
      <c r="C578" s="262" t="s">
        <v>2835</v>
      </c>
      <c r="D578" s="262" t="s">
        <v>2835</v>
      </c>
      <c r="E578" s="36">
        <v>298</v>
      </c>
      <c r="F578" s="36">
        <v>298</v>
      </c>
      <c r="G578" s="187"/>
      <c r="H578" s="72"/>
      <c r="I578" s="72"/>
      <c r="J578" s="34" t="s">
        <v>2835</v>
      </c>
      <c r="K578" s="34" t="s">
        <v>2835</v>
      </c>
      <c r="L578" s="432">
        <v>367</v>
      </c>
      <c r="M578" s="439"/>
      <c r="N578" s="439"/>
      <c r="O578" s="433"/>
    </row>
    <row r="579" spans="1:15" hidden="1" x14ac:dyDescent="0.25">
      <c r="A579" s="262" t="s">
        <v>2280</v>
      </c>
      <c r="B579" s="263" t="s">
        <v>2811</v>
      </c>
      <c r="C579" s="262" t="s">
        <v>2835</v>
      </c>
      <c r="D579" s="262" t="s">
        <v>2837</v>
      </c>
      <c r="E579" s="36">
        <v>157</v>
      </c>
      <c r="F579" s="36">
        <v>157</v>
      </c>
      <c r="G579" s="187"/>
      <c r="H579" s="72"/>
      <c r="I579" s="72"/>
      <c r="J579" s="34" t="s">
        <v>2835</v>
      </c>
      <c r="K579" s="34" t="s">
        <v>2837</v>
      </c>
      <c r="L579" s="432">
        <v>325</v>
      </c>
      <c r="M579" s="439"/>
      <c r="N579" s="439"/>
      <c r="O579" s="433"/>
    </row>
    <row r="580" spans="1:15" hidden="1" x14ac:dyDescent="0.25">
      <c r="A580" s="258" t="s">
        <v>2280</v>
      </c>
      <c r="B580" s="258" t="s">
        <v>2811</v>
      </c>
      <c r="C580" s="258" t="s">
        <v>2838</v>
      </c>
      <c r="D580" s="258"/>
      <c r="E580" s="26">
        <f>SUM(E581:E584)</f>
        <v>1386</v>
      </c>
      <c r="F580" s="26">
        <v>1386</v>
      </c>
      <c r="G580" s="25"/>
      <c r="H580" s="430"/>
      <c r="I580" s="430"/>
      <c r="J580" s="32" t="s">
        <v>2838</v>
      </c>
      <c r="K580" s="391"/>
      <c r="L580" s="26">
        <f>SUM(L581:L584)</f>
        <v>2077</v>
      </c>
      <c r="M580" s="211">
        <v>1</v>
      </c>
      <c r="N580" s="211">
        <v>1</v>
      </c>
      <c r="O580" s="374"/>
    </row>
    <row r="581" spans="1:15" hidden="1" x14ac:dyDescent="0.25">
      <c r="A581" s="262" t="s">
        <v>2280</v>
      </c>
      <c r="B581" s="263" t="s">
        <v>2811</v>
      </c>
      <c r="C581" s="262" t="s">
        <v>2838</v>
      </c>
      <c r="D581" s="262" t="s">
        <v>2838</v>
      </c>
      <c r="E581" s="36">
        <v>753</v>
      </c>
      <c r="F581" s="36">
        <v>753</v>
      </c>
      <c r="G581" s="187"/>
      <c r="H581" s="72"/>
      <c r="I581" s="72" t="s">
        <v>1751</v>
      </c>
      <c r="J581" s="34" t="s">
        <v>2838</v>
      </c>
      <c r="K581" s="431" t="s">
        <v>2838</v>
      </c>
      <c r="L581" s="432">
        <v>1750</v>
      </c>
      <c r="M581" s="198"/>
      <c r="N581" s="198"/>
      <c r="O581" s="433"/>
    </row>
    <row r="582" spans="1:15" hidden="1" x14ac:dyDescent="0.25">
      <c r="A582" s="262" t="s">
        <v>2280</v>
      </c>
      <c r="B582" s="263" t="s">
        <v>2811</v>
      </c>
      <c r="C582" s="262" t="s">
        <v>2838</v>
      </c>
      <c r="D582" s="262" t="s">
        <v>2839</v>
      </c>
      <c r="E582" s="36">
        <v>188</v>
      </c>
      <c r="F582" s="36">
        <v>188</v>
      </c>
      <c r="G582" s="187"/>
      <c r="H582" s="72"/>
      <c r="I582" s="72"/>
      <c r="J582" s="34" t="s">
        <v>2838</v>
      </c>
      <c r="K582" s="35"/>
      <c r="L582" s="458"/>
      <c r="M582" s="198"/>
      <c r="N582" s="198"/>
      <c r="O582" s="433"/>
    </row>
    <row r="583" spans="1:15" hidden="1" x14ac:dyDescent="0.25">
      <c r="A583" s="262" t="s">
        <v>2280</v>
      </c>
      <c r="B583" s="263" t="s">
        <v>2811</v>
      </c>
      <c r="C583" s="262" t="s">
        <v>2838</v>
      </c>
      <c r="D583" s="262" t="s">
        <v>2840</v>
      </c>
      <c r="E583" s="36">
        <v>170</v>
      </c>
      <c r="F583" s="36">
        <v>170</v>
      </c>
      <c r="G583" s="187"/>
      <c r="H583" s="72"/>
      <c r="I583" s="72"/>
      <c r="J583" s="34" t="s">
        <v>2838</v>
      </c>
      <c r="K583" s="35"/>
      <c r="L583" s="51"/>
      <c r="M583" s="43"/>
      <c r="N583" s="43"/>
      <c r="O583" s="433"/>
    </row>
    <row r="584" spans="1:15" hidden="1" x14ac:dyDescent="0.25">
      <c r="A584" s="262" t="s">
        <v>2280</v>
      </c>
      <c r="B584" s="263" t="s">
        <v>2811</v>
      </c>
      <c r="C584" s="262" t="s">
        <v>2838</v>
      </c>
      <c r="D584" s="262" t="s">
        <v>2841</v>
      </c>
      <c r="E584" s="36">
        <v>275</v>
      </c>
      <c r="F584" s="36">
        <v>275</v>
      </c>
      <c r="G584" s="187"/>
      <c r="H584" s="72"/>
      <c r="I584" s="72"/>
      <c r="J584" s="34" t="s">
        <v>2838</v>
      </c>
      <c r="K584" s="456" t="s">
        <v>2841</v>
      </c>
      <c r="L584" s="432">
        <v>327</v>
      </c>
      <c r="M584" s="43"/>
      <c r="N584" s="43"/>
      <c r="O584" s="433"/>
    </row>
    <row r="585" spans="1:15" hidden="1" x14ac:dyDescent="0.25">
      <c r="A585" s="258" t="s">
        <v>2280</v>
      </c>
      <c r="B585" s="258" t="s">
        <v>2811</v>
      </c>
      <c r="C585" s="258" t="s">
        <v>2842</v>
      </c>
      <c r="D585" s="258"/>
      <c r="E585" s="26">
        <f>SUM(E586:E588)</f>
        <v>1276</v>
      </c>
      <c r="F585" s="26">
        <v>1276</v>
      </c>
      <c r="G585" s="25"/>
      <c r="H585" s="430"/>
      <c r="I585" s="430"/>
      <c r="J585" s="32" t="s">
        <v>2842</v>
      </c>
      <c r="K585" s="391"/>
      <c r="L585" s="26">
        <f>SUM(L586:L588)</f>
        <v>2037</v>
      </c>
      <c r="M585" s="211">
        <v>1</v>
      </c>
      <c r="N585" s="211">
        <v>1</v>
      </c>
      <c r="O585" s="374"/>
    </row>
    <row r="586" spans="1:15" hidden="1" x14ac:dyDescent="0.25">
      <c r="A586" s="262" t="s">
        <v>2280</v>
      </c>
      <c r="B586" s="263" t="s">
        <v>2811</v>
      </c>
      <c r="C586" s="262" t="s">
        <v>2842</v>
      </c>
      <c r="D586" s="262" t="s">
        <v>2842</v>
      </c>
      <c r="E586" s="36">
        <v>706</v>
      </c>
      <c r="F586" s="36">
        <v>706</v>
      </c>
      <c r="G586" s="187"/>
      <c r="H586" s="72"/>
      <c r="I586" s="72" t="s">
        <v>1751</v>
      </c>
      <c r="J586" s="34" t="s">
        <v>2842</v>
      </c>
      <c r="K586" s="431" t="s">
        <v>2842</v>
      </c>
      <c r="L586" s="432">
        <v>1178</v>
      </c>
      <c r="M586" s="198"/>
      <c r="N586" s="198"/>
      <c r="O586" s="433"/>
    </row>
    <row r="587" spans="1:15" hidden="1" x14ac:dyDescent="0.25">
      <c r="A587" s="262" t="s">
        <v>2280</v>
      </c>
      <c r="B587" s="263" t="s">
        <v>2811</v>
      </c>
      <c r="C587" s="262" t="s">
        <v>2842</v>
      </c>
      <c r="D587" s="262" t="s">
        <v>2843</v>
      </c>
      <c r="E587" s="36">
        <v>333</v>
      </c>
      <c r="F587" s="36">
        <v>333</v>
      </c>
      <c r="G587" s="187"/>
      <c r="H587" s="72"/>
      <c r="I587" s="72"/>
      <c r="J587" s="34" t="s">
        <v>2842</v>
      </c>
      <c r="K587" s="456" t="s">
        <v>2843</v>
      </c>
      <c r="L587" s="432">
        <v>482</v>
      </c>
      <c r="M587" s="198"/>
      <c r="N587" s="198"/>
      <c r="O587" s="433"/>
    </row>
    <row r="588" spans="1:15" hidden="1" x14ac:dyDescent="0.25">
      <c r="A588" s="262" t="s">
        <v>2280</v>
      </c>
      <c r="B588" s="263" t="s">
        <v>2811</v>
      </c>
      <c r="C588" s="262" t="s">
        <v>2842</v>
      </c>
      <c r="D588" s="262" t="s">
        <v>2844</v>
      </c>
      <c r="E588" s="36">
        <v>237</v>
      </c>
      <c r="F588" s="36">
        <v>237</v>
      </c>
      <c r="G588" s="187"/>
      <c r="H588" s="72"/>
      <c r="I588" s="72"/>
      <c r="J588" s="34" t="s">
        <v>2842</v>
      </c>
      <c r="K588" s="456" t="s">
        <v>2844</v>
      </c>
      <c r="L588" s="432">
        <v>377</v>
      </c>
      <c r="M588" s="198"/>
      <c r="N588" s="198"/>
      <c r="O588" s="433"/>
    </row>
    <row r="589" spans="1:15" ht="15" hidden="1" x14ac:dyDescent="0.25">
      <c r="A589" s="258" t="s">
        <v>2280</v>
      </c>
      <c r="B589" s="258" t="s">
        <v>2811</v>
      </c>
      <c r="C589" s="258" t="s">
        <v>97</v>
      </c>
      <c r="D589" s="258"/>
      <c r="E589" s="26">
        <f>SUM(E590:E593)</f>
        <v>1706</v>
      </c>
      <c r="F589" s="26">
        <v>1706</v>
      </c>
      <c r="G589" s="25"/>
      <c r="H589" s="437" t="s">
        <v>18</v>
      </c>
      <c r="I589" s="430"/>
      <c r="J589" s="32" t="s">
        <v>97</v>
      </c>
      <c r="K589" s="391"/>
      <c r="L589" s="26">
        <f>SUM(L590:L593)</f>
        <v>2323</v>
      </c>
      <c r="M589" s="211">
        <v>1</v>
      </c>
      <c r="N589" s="211">
        <v>2</v>
      </c>
      <c r="O589" s="374"/>
    </row>
    <row r="590" spans="1:15" hidden="1" x14ac:dyDescent="0.25">
      <c r="A590" s="262" t="s">
        <v>2280</v>
      </c>
      <c r="B590" s="263" t="s">
        <v>2811</v>
      </c>
      <c r="C590" s="262" t="s">
        <v>97</v>
      </c>
      <c r="D590" s="262" t="s">
        <v>2845</v>
      </c>
      <c r="E590" s="36">
        <v>355</v>
      </c>
      <c r="F590" s="36">
        <v>355</v>
      </c>
      <c r="G590" s="187"/>
      <c r="H590" s="72"/>
      <c r="I590" s="72" t="s">
        <v>2354</v>
      </c>
      <c r="J590" s="34" t="s">
        <v>97</v>
      </c>
      <c r="K590" s="456" t="s">
        <v>2845</v>
      </c>
      <c r="L590" s="432">
        <v>531</v>
      </c>
      <c r="M590" s="198"/>
      <c r="N590" s="198"/>
      <c r="O590" s="433"/>
    </row>
    <row r="591" spans="1:15" hidden="1" x14ac:dyDescent="0.25">
      <c r="A591" s="262" t="s">
        <v>2280</v>
      </c>
      <c r="B591" s="263" t="s">
        <v>2811</v>
      </c>
      <c r="C591" s="262" t="s">
        <v>97</v>
      </c>
      <c r="D591" s="262" t="s">
        <v>97</v>
      </c>
      <c r="E591" s="36">
        <v>838</v>
      </c>
      <c r="F591" s="36">
        <v>838</v>
      </c>
      <c r="G591" s="187"/>
      <c r="H591" s="72"/>
      <c r="I591" s="72"/>
      <c r="J591" s="34" t="s">
        <v>97</v>
      </c>
      <c r="K591" s="665" t="s">
        <v>97</v>
      </c>
      <c r="L591" s="666">
        <v>1296</v>
      </c>
      <c r="M591" s="43"/>
      <c r="N591" s="43"/>
      <c r="O591" s="433"/>
    </row>
    <row r="592" spans="1:15" hidden="1" x14ac:dyDescent="0.25">
      <c r="A592" s="262" t="s">
        <v>2280</v>
      </c>
      <c r="B592" s="263" t="s">
        <v>2811</v>
      </c>
      <c r="C592" s="262" t="s">
        <v>97</v>
      </c>
      <c r="D592" s="262" t="s">
        <v>2846</v>
      </c>
      <c r="E592" s="36">
        <v>193</v>
      </c>
      <c r="F592" s="36">
        <v>193</v>
      </c>
      <c r="G592" s="187"/>
      <c r="H592" s="72"/>
      <c r="I592" s="72"/>
      <c r="J592" s="34" t="s">
        <v>97</v>
      </c>
      <c r="K592" s="665"/>
      <c r="L592" s="666"/>
      <c r="M592" s="198"/>
      <c r="N592" s="198"/>
      <c r="O592" s="433"/>
    </row>
    <row r="593" spans="1:15" hidden="1" x14ac:dyDescent="0.25">
      <c r="A593" s="262" t="s">
        <v>2280</v>
      </c>
      <c r="B593" s="263" t="s">
        <v>2811</v>
      </c>
      <c r="C593" s="262" t="s">
        <v>97</v>
      </c>
      <c r="D593" s="262" t="s">
        <v>2847</v>
      </c>
      <c r="E593" s="36">
        <v>320</v>
      </c>
      <c r="F593" s="36">
        <v>320</v>
      </c>
      <c r="G593" s="187"/>
      <c r="H593" s="72"/>
      <c r="I593" s="72"/>
      <c r="J593" s="34" t="s">
        <v>97</v>
      </c>
      <c r="K593" s="456" t="s">
        <v>2847</v>
      </c>
      <c r="L593" s="432">
        <v>496</v>
      </c>
      <c r="M593" s="198"/>
      <c r="N593" s="198"/>
      <c r="O593" s="433"/>
    </row>
    <row r="594" spans="1:15" hidden="1" x14ac:dyDescent="0.25">
      <c r="A594" s="258" t="s">
        <v>2280</v>
      </c>
      <c r="B594" s="258" t="s">
        <v>2811</v>
      </c>
      <c r="C594" s="258" t="s">
        <v>2848</v>
      </c>
      <c r="D594" s="258"/>
      <c r="E594" s="26">
        <f>SUM(E595:E598)</f>
        <v>1320</v>
      </c>
      <c r="F594" s="26">
        <v>1320</v>
      </c>
      <c r="G594" s="25"/>
      <c r="H594" s="430"/>
      <c r="I594" s="430"/>
      <c r="J594" s="32" t="s">
        <v>2848</v>
      </c>
      <c r="K594" s="391"/>
      <c r="L594" s="26">
        <f>SUM(L595:L598)</f>
        <v>3793</v>
      </c>
      <c r="M594" s="211">
        <v>2</v>
      </c>
      <c r="N594" s="211">
        <v>2</v>
      </c>
      <c r="O594" s="374"/>
    </row>
    <row r="595" spans="1:15" hidden="1" x14ac:dyDescent="0.25">
      <c r="A595" s="262" t="s">
        <v>2280</v>
      </c>
      <c r="B595" s="263" t="s">
        <v>2811</v>
      </c>
      <c r="C595" s="262" t="s">
        <v>2848</v>
      </c>
      <c r="D595" s="262" t="s">
        <v>2848</v>
      </c>
      <c r="E595" s="36">
        <v>273</v>
      </c>
      <c r="F595" s="36">
        <v>273</v>
      </c>
      <c r="G595" s="187"/>
      <c r="H595" s="72"/>
      <c r="I595" s="72" t="s">
        <v>2849</v>
      </c>
      <c r="J595" s="34" t="s">
        <v>2848</v>
      </c>
      <c r="K595" s="34" t="s">
        <v>2848</v>
      </c>
      <c r="L595" s="432">
        <v>1165</v>
      </c>
      <c r="M595" s="198"/>
      <c r="N595" s="198"/>
      <c r="O595" s="24"/>
    </row>
    <row r="596" spans="1:15" ht="33.75" hidden="1" x14ac:dyDescent="0.25">
      <c r="A596" s="262" t="s">
        <v>2280</v>
      </c>
      <c r="B596" s="263" t="s">
        <v>2811</v>
      </c>
      <c r="C596" s="262" t="s">
        <v>2848</v>
      </c>
      <c r="D596" s="262" t="s">
        <v>2850</v>
      </c>
      <c r="E596" s="36">
        <v>292</v>
      </c>
      <c r="F596" s="36">
        <v>292</v>
      </c>
      <c r="G596" s="187"/>
      <c r="H596" s="72"/>
      <c r="I596" s="72"/>
      <c r="J596" s="34" t="s">
        <v>2848</v>
      </c>
      <c r="K596" s="34" t="s">
        <v>2850</v>
      </c>
      <c r="L596" s="432">
        <v>482</v>
      </c>
      <c r="M596" s="198"/>
      <c r="N596" s="198"/>
      <c r="O596" s="436" t="s">
        <v>2851</v>
      </c>
    </row>
    <row r="597" spans="1:15" hidden="1" x14ac:dyDescent="0.25">
      <c r="A597" s="262" t="s">
        <v>2280</v>
      </c>
      <c r="B597" s="263" t="s">
        <v>2811</v>
      </c>
      <c r="C597" s="262" t="s">
        <v>2848</v>
      </c>
      <c r="D597" s="262" t="s">
        <v>2852</v>
      </c>
      <c r="E597" s="36">
        <v>343</v>
      </c>
      <c r="F597" s="36">
        <v>343</v>
      </c>
      <c r="G597" s="187"/>
      <c r="H597" s="72"/>
      <c r="I597" s="72"/>
      <c r="J597" s="34" t="s">
        <v>2848</v>
      </c>
      <c r="K597" s="34" t="s">
        <v>2852</v>
      </c>
      <c r="L597" s="432">
        <v>1000</v>
      </c>
      <c r="M597" s="198"/>
      <c r="N597" s="198"/>
      <c r="O597" s="436"/>
    </row>
    <row r="598" spans="1:15" hidden="1" x14ac:dyDescent="0.25">
      <c r="A598" s="262" t="s">
        <v>2280</v>
      </c>
      <c r="B598" s="263" t="s">
        <v>2811</v>
      </c>
      <c r="C598" s="262" t="s">
        <v>2848</v>
      </c>
      <c r="D598" s="262" t="s">
        <v>2853</v>
      </c>
      <c r="E598" s="36">
        <v>412</v>
      </c>
      <c r="F598" s="36">
        <v>412</v>
      </c>
      <c r="G598" s="187"/>
      <c r="H598" s="72"/>
      <c r="I598" s="72"/>
      <c r="J598" s="34" t="s">
        <v>2848</v>
      </c>
      <c r="K598" s="34" t="s">
        <v>2853</v>
      </c>
      <c r="L598" s="432">
        <v>1146</v>
      </c>
      <c r="M598" s="198"/>
      <c r="N598" s="198"/>
      <c r="O598" s="433"/>
    </row>
    <row r="599" spans="1:15" hidden="1" x14ac:dyDescent="0.25">
      <c r="A599" s="258" t="s">
        <v>2280</v>
      </c>
      <c r="B599" s="258" t="s">
        <v>2811</v>
      </c>
      <c r="C599" s="258" t="s">
        <v>2854</v>
      </c>
      <c r="D599" s="258"/>
      <c r="E599" s="26">
        <f>SUM(E600:E601)</f>
        <v>685</v>
      </c>
      <c r="F599" s="26">
        <v>685</v>
      </c>
      <c r="G599" s="25"/>
      <c r="H599" s="430"/>
      <c r="I599" s="430"/>
      <c r="J599" s="32" t="s">
        <v>2854</v>
      </c>
      <c r="K599" s="391"/>
      <c r="L599" s="26">
        <f>SUM(L600:L601)</f>
        <v>1238</v>
      </c>
      <c r="M599" s="211">
        <v>1</v>
      </c>
      <c r="N599" s="211">
        <v>1</v>
      </c>
      <c r="O599" s="374"/>
    </row>
    <row r="600" spans="1:15" hidden="1" x14ac:dyDescent="0.25">
      <c r="A600" s="262" t="s">
        <v>2280</v>
      </c>
      <c r="B600" s="263" t="s">
        <v>2811</v>
      </c>
      <c r="C600" s="262" t="s">
        <v>2854</v>
      </c>
      <c r="D600" s="262" t="s">
        <v>2854</v>
      </c>
      <c r="E600" s="36">
        <v>409</v>
      </c>
      <c r="F600" s="36">
        <v>409</v>
      </c>
      <c r="G600" s="187"/>
      <c r="H600" s="72"/>
      <c r="I600" s="72" t="s">
        <v>2805</v>
      </c>
      <c r="J600" s="34" t="s">
        <v>2854</v>
      </c>
      <c r="K600" s="34" t="s">
        <v>2854</v>
      </c>
      <c r="L600" s="432">
        <v>574</v>
      </c>
      <c r="M600" s="198"/>
      <c r="N600" s="198"/>
      <c r="O600" s="433"/>
    </row>
    <row r="601" spans="1:15" hidden="1" x14ac:dyDescent="0.25">
      <c r="A601" s="262" t="s">
        <v>2280</v>
      </c>
      <c r="B601" s="263" t="s">
        <v>2811</v>
      </c>
      <c r="C601" s="262" t="s">
        <v>2854</v>
      </c>
      <c r="D601" s="262" t="s">
        <v>2855</v>
      </c>
      <c r="E601" s="36">
        <v>276</v>
      </c>
      <c r="F601" s="36">
        <v>276</v>
      </c>
      <c r="G601" s="187"/>
      <c r="H601" s="72"/>
      <c r="I601" s="72"/>
      <c r="J601" s="34" t="s">
        <v>2854</v>
      </c>
      <c r="K601" s="34" t="s">
        <v>2856</v>
      </c>
      <c r="L601" s="432">
        <v>664</v>
      </c>
      <c r="M601" s="198"/>
      <c r="N601" s="198"/>
      <c r="O601" s="433"/>
    </row>
    <row r="602" spans="1:15" hidden="1" x14ac:dyDescent="0.25">
      <c r="A602" s="258" t="s">
        <v>2280</v>
      </c>
      <c r="B602" s="258" t="s">
        <v>2811</v>
      </c>
      <c r="C602" s="258" t="s">
        <v>2704</v>
      </c>
      <c r="D602" s="258"/>
      <c r="E602" s="26">
        <f>SUM(E603:E605)</f>
        <v>1466</v>
      </c>
      <c r="F602" s="26">
        <v>1466</v>
      </c>
      <c r="G602" s="25"/>
      <c r="H602" s="430"/>
      <c r="I602" s="430"/>
      <c r="J602" s="32" t="s">
        <v>2704</v>
      </c>
      <c r="K602" s="391"/>
      <c r="L602" s="26">
        <f>SUM(L603:L605)</f>
        <v>2784</v>
      </c>
      <c r="M602" s="211">
        <v>1</v>
      </c>
      <c r="N602" s="211">
        <v>1</v>
      </c>
      <c r="O602" s="374"/>
    </row>
    <row r="603" spans="1:15" hidden="1" x14ac:dyDescent="0.25">
      <c r="A603" s="262" t="s">
        <v>2280</v>
      </c>
      <c r="B603" s="263" t="s">
        <v>2811</v>
      </c>
      <c r="C603" s="262" t="s">
        <v>2704</v>
      </c>
      <c r="D603" s="262" t="s">
        <v>2704</v>
      </c>
      <c r="E603" s="36">
        <v>900</v>
      </c>
      <c r="F603" s="36">
        <v>900</v>
      </c>
      <c r="G603" s="187"/>
      <c r="H603" s="72"/>
      <c r="I603" s="72" t="s">
        <v>1751</v>
      </c>
      <c r="J603" s="34" t="s">
        <v>2704</v>
      </c>
      <c r="K603" s="431" t="s">
        <v>2704</v>
      </c>
      <c r="L603" s="432">
        <v>1305</v>
      </c>
      <c r="M603" s="198"/>
      <c r="N603" s="198"/>
      <c r="O603" s="433"/>
    </row>
    <row r="604" spans="1:15" hidden="1" x14ac:dyDescent="0.25">
      <c r="A604" s="262" t="s">
        <v>2280</v>
      </c>
      <c r="B604" s="263" t="s">
        <v>2811</v>
      </c>
      <c r="C604" s="262" t="s">
        <v>2704</v>
      </c>
      <c r="D604" s="262" t="s">
        <v>2857</v>
      </c>
      <c r="E604" s="36">
        <v>260</v>
      </c>
      <c r="F604" s="36">
        <v>260</v>
      </c>
      <c r="G604" s="187"/>
      <c r="H604" s="72"/>
      <c r="I604" s="72"/>
      <c r="J604" s="34" t="s">
        <v>2704</v>
      </c>
      <c r="K604" s="456" t="s">
        <v>2857</v>
      </c>
      <c r="L604" s="432">
        <v>448</v>
      </c>
      <c r="M604" s="198"/>
      <c r="N604" s="198"/>
      <c r="O604" s="433"/>
    </row>
    <row r="605" spans="1:15" hidden="1" x14ac:dyDescent="0.25">
      <c r="A605" s="262" t="s">
        <v>2280</v>
      </c>
      <c r="B605" s="263" t="s">
        <v>2811</v>
      </c>
      <c r="C605" s="262" t="s">
        <v>2704</v>
      </c>
      <c r="D605" s="262" t="s">
        <v>2822</v>
      </c>
      <c r="E605" s="36">
        <v>306</v>
      </c>
      <c r="F605" s="36">
        <v>306</v>
      </c>
      <c r="G605" s="187"/>
      <c r="H605" s="72"/>
      <c r="I605" s="72"/>
      <c r="J605" s="34" t="s">
        <v>2704</v>
      </c>
      <c r="K605" s="459" t="s">
        <v>2858</v>
      </c>
      <c r="L605" s="432">
        <v>1031</v>
      </c>
      <c r="M605" s="198"/>
      <c r="N605" s="198"/>
      <c r="O605" s="433"/>
    </row>
    <row r="606" spans="1:15" hidden="1" x14ac:dyDescent="0.25">
      <c r="A606" s="258" t="s">
        <v>2280</v>
      </c>
      <c r="B606" s="258" t="s">
        <v>2811</v>
      </c>
      <c r="C606" s="258" t="s">
        <v>2859</v>
      </c>
      <c r="D606" s="258"/>
      <c r="E606" s="26">
        <f>SUM(E607:E611)</f>
        <v>2039</v>
      </c>
      <c r="F606" s="26">
        <v>2039</v>
      </c>
      <c r="G606" s="25"/>
      <c r="H606" s="430"/>
      <c r="I606" s="430"/>
      <c r="J606" s="32" t="s">
        <v>2859</v>
      </c>
      <c r="K606" s="391"/>
      <c r="L606" s="26">
        <f>SUM(L607:L611)</f>
        <v>2906</v>
      </c>
      <c r="M606" s="211">
        <v>1</v>
      </c>
      <c r="N606" s="211">
        <v>1</v>
      </c>
      <c r="O606" s="374"/>
    </row>
    <row r="607" spans="1:15" hidden="1" x14ac:dyDescent="0.25">
      <c r="A607" s="262" t="s">
        <v>2280</v>
      </c>
      <c r="B607" s="263" t="s">
        <v>2811</v>
      </c>
      <c r="C607" s="262" t="s">
        <v>2859</v>
      </c>
      <c r="D607" s="262" t="s">
        <v>2859</v>
      </c>
      <c r="E607" s="36">
        <v>1022</v>
      </c>
      <c r="F607" s="36">
        <v>1022</v>
      </c>
      <c r="G607" s="187"/>
      <c r="H607" s="72"/>
      <c r="I607" s="72" t="s">
        <v>2860</v>
      </c>
      <c r="J607" s="34" t="s">
        <v>2859</v>
      </c>
      <c r="K607" s="431" t="s">
        <v>2859</v>
      </c>
      <c r="L607" s="432">
        <v>1562</v>
      </c>
      <c r="M607" s="198"/>
      <c r="N607" s="198"/>
      <c r="O607" s="433"/>
    </row>
    <row r="608" spans="1:15" hidden="1" x14ac:dyDescent="0.25">
      <c r="A608" s="262" t="s">
        <v>2280</v>
      </c>
      <c r="B608" s="263" t="s">
        <v>2811</v>
      </c>
      <c r="C608" s="262" t="s">
        <v>2859</v>
      </c>
      <c r="D608" s="262" t="s">
        <v>2861</v>
      </c>
      <c r="E608" s="36">
        <v>252</v>
      </c>
      <c r="F608" s="36">
        <v>252</v>
      </c>
      <c r="G608" s="187"/>
      <c r="H608" s="72"/>
      <c r="I608" s="72"/>
      <c r="J608" s="34" t="s">
        <v>2859</v>
      </c>
      <c r="K608" s="456" t="s">
        <v>2862</v>
      </c>
      <c r="L608" s="432">
        <v>335</v>
      </c>
      <c r="M608" s="198"/>
      <c r="N608" s="198"/>
      <c r="O608" s="433"/>
    </row>
    <row r="609" spans="1:15" hidden="1" x14ac:dyDescent="0.25">
      <c r="A609" s="262" t="s">
        <v>2280</v>
      </c>
      <c r="B609" s="263" t="s">
        <v>2811</v>
      </c>
      <c r="C609" s="262" t="s">
        <v>2859</v>
      </c>
      <c r="D609" s="262" t="s">
        <v>2863</v>
      </c>
      <c r="E609" s="36">
        <v>420</v>
      </c>
      <c r="F609" s="36">
        <v>420</v>
      </c>
      <c r="G609" s="187"/>
      <c r="H609" s="72"/>
      <c r="I609" s="72"/>
      <c r="J609" s="34" t="s">
        <v>2859</v>
      </c>
      <c r="K609" s="456" t="s">
        <v>2864</v>
      </c>
      <c r="L609" s="432">
        <v>503</v>
      </c>
      <c r="M609" s="198"/>
      <c r="N609" s="198"/>
      <c r="O609" s="433"/>
    </row>
    <row r="610" spans="1:15" hidden="1" x14ac:dyDescent="0.25">
      <c r="A610" s="262" t="s">
        <v>2280</v>
      </c>
      <c r="B610" s="263" t="s">
        <v>2811</v>
      </c>
      <c r="C610" s="262" t="s">
        <v>2859</v>
      </c>
      <c r="D610" s="262" t="s">
        <v>2865</v>
      </c>
      <c r="E610" s="36">
        <v>169</v>
      </c>
      <c r="F610" s="36">
        <v>169</v>
      </c>
      <c r="G610" s="187"/>
      <c r="H610" s="72"/>
      <c r="I610" s="72"/>
      <c r="J610" s="34" t="s">
        <v>2859</v>
      </c>
      <c r="K610" s="456" t="s">
        <v>2865</v>
      </c>
      <c r="L610" s="432">
        <v>182</v>
      </c>
      <c r="M610" s="198"/>
      <c r="N610" s="198"/>
      <c r="O610" s="433"/>
    </row>
    <row r="611" spans="1:15" hidden="1" x14ac:dyDescent="0.25">
      <c r="A611" s="262" t="s">
        <v>2280</v>
      </c>
      <c r="B611" s="263" t="s">
        <v>2811</v>
      </c>
      <c r="C611" s="262" t="s">
        <v>2859</v>
      </c>
      <c r="D611" s="262" t="s">
        <v>2866</v>
      </c>
      <c r="E611" s="36">
        <v>176</v>
      </c>
      <c r="F611" s="36">
        <v>176</v>
      </c>
      <c r="G611" s="187"/>
      <c r="H611" s="72"/>
      <c r="I611" s="72"/>
      <c r="J611" s="34" t="s">
        <v>2859</v>
      </c>
      <c r="K611" s="456" t="s">
        <v>2866</v>
      </c>
      <c r="L611" s="432">
        <v>324</v>
      </c>
      <c r="M611" s="198"/>
      <c r="N611" s="198"/>
      <c r="O611" s="433"/>
    </row>
    <row r="612" spans="1:15" hidden="1" x14ac:dyDescent="0.25">
      <c r="A612" s="255" t="s">
        <v>2280</v>
      </c>
      <c r="B612" s="255" t="s">
        <v>2867</v>
      </c>
      <c r="C612" s="256"/>
      <c r="D612" s="255"/>
      <c r="E612" s="20">
        <f>E613+E614+E618+E623+E626+E630+E642+E645+E649+E654+E658+E664+E669+E675+E679</f>
        <v>30548</v>
      </c>
      <c r="F612" s="20">
        <v>30548</v>
      </c>
      <c r="G612" s="204"/>
      <c r="H612" s="204"/>
      <c r="I612" s="204"/>
      <c r="J612" s="19"/>
      <c r="K612" s="19"/>
      <c r="L612" s="213"/>
      <c r="M612" s="213">
        <f>SUM(M613:M684)</f>
        <v>18</v>
      </c>
      <c r="N612" s="213">
        <f>SUM(N613:N684)</f>
        <v>21</v>
      </c>
      <c r="O612" s="429"/>
    </row>
    <row r="613" spans="1:15" x14ac:dyDescent="0.25">
      <c r="A613" s="258" t="s">
        <v>2280</v>
      </c>
      <c r="B613" s="258" t="s">
        <v>2867</v>
      </c>
      <c r="C613" s="258" t="s">
        <v>2868</v>
      </c>
      <c r="D613" s="258"/>
      <c r="E613" s="26">
        <v>4242</v>
      </c>
      <c r="F613" s="26">
        <v>4242</v>
      </c>
      <c r="G613" s="25"/>
      <c r="H613" s="430"/>
      <c r="I613" s="430"/>
      <c r="J613" s="25"/>
      <c r="K613" s="25"/>
      <c r="L613" s="29"/>
      <c r="M613" s="29"/>
      <c r="N613" s="29"/>
      <c r="O613" s="374"/>
    </row>
    <row r="614" spans="1:15" hidden="1" x14ac:dyDescent="0.25">
      <c r="A614" s="258" t="s">
        <v>2280</v>
      </c>
      <c r="B614" s="258" t="s">
        <v>2867</v>
      </c>
      <c r="C614" s="258" t="s">
        <v>269</v>
      </c>
      <c r="D614" s="258"/>
      <c r="E614" s="26">
        <f>SUM(E615:E617)</f>
        <v>1440</v>
      </c>
      <c r="F614" s="26">
        <v>1440</v>
      </c>
      <c r="G614" s="25"/>
      <c r="H614" s="430"/>
      <c r="I614" s="430"/>
      <c r="J614" s="32" t="s">
        <v>269</v>
      </c>
      <c r="K614" s="391"/>
      <c r="L614" s="26">
        <f>SUM(L615:L617)</f>
        <v>1698</v>
      </c>
      <c r="M614" s="211">
        <v>1</v>
      </c>
      <c r="N614" s="211">
        <v>1</v>
      </c>
      <c r="O614" s="374"/>
    </row>
    <row r="615" spans="1:15" hidden="1" x14ac:dyDescent="0.25">
      <c r="A615" s="262" t="s">
        <v>2280</v>
      </c>
      <c r="B615" s="263" t="s">
        <v>2867</v>
      </c>
      <c r="C615" s="262" t="s">
        <v>269</v>
      </c>
      <c r="D615" s="262" t="s">
        <v>269</v>
      </c>
      <c r="E615" s="36">
        <v>713</v>
      </c>
      <c r="F615" s="36">
        <v>713</v>
      </c>
      <c r="G615" s="187"/>
      <c r="H615" s="72"/>
      <c r="I615" s="72" t="s">
        <v>1751</v>
      </c>
      <c r="J615" s="431" t="s">
        <v>269</v>
      </c>
      <c r="K615" s="431" t="s">
        <v>269</v>
      </c>
      <c r="L615" s="432">
        <v>805</v>
      </c>
      <c r="M615" s="198"/>
      <c r="N615" s="198"/>
      <c r="O615" s="433"/>
    </row>
    <row r="616" spans="1:15" hidden="1" x14ac:dyDescent="0.25">
      <c r="A616" s="262" t="s">
        <v>2280</v>
      </c>
      <c r="B616" s="263" t="s">
        <v>2867</v>
      </c>
      <c r="C616" s="262" t="s">
        <v>269</v>
      </c>
      <c r="D616" s="262" t="s">
        <v>291</v>
      </c>
      <c r="E616" s="36">
        <v>0</v>
      </c>
      <c r="F616" s="36">
        <v>0</v>
      </c>
      <c r="G616" s="187"/>
      <c r="H616" s="72"/>
      <c r="I616" s="72"/>
      <c r="J616" s="431" t="s">
        <v>269</v>
      </c>
      <c r="K616" s="72" t="s">
        <v>2869</v>
      </c>
      <c r="L616" s="432">
        <v>893</v>
      </c>
      <c r="M616" s="198"/>
      <c r="N616" s="198"/>
      <c r="O616" s="433"/>
    </row>
    <row r="617" spans="1:15" hidden="1" x14ac:dyDescent="0.25">
      <c r="A617" s="262" t="s">
        <v>2280</v>
      </c>
      <c r="B617" s="263" t="s">
        <v>2867</v>
      </c>
      <c r="C617" s="262" t="s">
        <v>269</v>
      </c>
      <c r="D617" s="262" t="s">
        <v>2870</v>
      </c>
      <c r="E617" s="36">
        <v>727</v>
      </c>
      <c r="F617" s="36">
        <v>727</v>
      </c>
      <c r="G617" s="187"/>
      <c r="H617" s="72"/>
      <c r="I617" s="72"/>
      <c r="J617" s="431" t="s">
        <v>269</v>
      </c>
      <c r="K617" s="35"/>
      <c r="L617" s="51"/>
      <c r="M617" s="43"/>
      <c r="N617" s="43"/>
      <c r="O617" s="433"/>
    </row>
    <row r="618" spans="1:15" ht="25.5" hidden="1" x14ac:dyDescent="0.25">
      <c r="A618" s="258" t="s">
        <v>2280</v>
      </c>
      <c r="B618" s="258" t="s">
        <v>2867</v>
      </c>
      <c r="C618" s="32" t="s">
        <v>2871</v>
      </c>
      <c r="D618" s="258"/>
      <c r="E618" s="26">
        <f>SUM(E619:E622)</f>
        <v>2369</v>
      </c>
      <c r="F618" s="26">
        <v>1657</v>
      </c>
      <c r="G618" s="25"/>
      <c r="H618" s="430"/>
      <c r="I618" s="430"/>
      <c r="J618" s="32" t="s">
        <v>2871</v>
      </c>
      <c r="K618" s="391"/>
      <c r="L618" s="26">
        <f>SUM(L619:L622)</f>
        <v>3086</v>
      </c>
      <c r="M618" s="211">
        <v>2</v>
      </c>
      <c r="N618" s="211">
        <v>2</v>
      </c>
      <c r="O618" s="374"/>
    </row>
    <row r="619" spans="1:15" hidden="1" x14ac:dyDescent="0.25">
      <c r="A619" s="262" t="s">
        <v>2280</v>
      </c>
      <c r="B619" s="263" t="s">
        <v>2867</v>
      </c>
      <c r="C619" s="262" t="s">
        <v>2872</v>
      </c>
      <c r="D619" s="262" t="s">
        <v>2872</v>
      </c>
      <c r="E619" s="36">
        <v>395</v>
      </c>
      <c r="F619" s="36">
        <v>395</v>
      </c>
      <c r="G619" s="187"/>
      <c r="H619" s="72"/>
      <c r="I619" s="72" t="s">
        <v>2470</v>
      </c>
      <c r="J619" s="281" t="s">
        <v>2872</v>
      </c>
      <c r="K619" s="281" t="s">
        <v>2872</v>
      </c>
      <c r="L619" s="432">
        <v>639</v>
      </c>
      <c r="M619" s="198"/>
      <c r="N619" s="198"/>
      <c r="O619" s="433"/>
    </row>
    <row r="620" spans="1:15" hidden="1" x14ac:dyDescent="0.25">
      <c r="A620" s="262" t="s">
        <v>2280</v>
      </c>
      <c r="B620" s="263" t="s">
        <v>2867</v>
      </c>
      <c r="C620" s="262" t="s">
        <v>2872</v>
      </c>
      <c r="D620" s="262" t="s">
        <v>2873</v>
      </c>
      <c r="E620" s="36">
        <v>622</v>
      </c>
      <c r="F620" s="36">
        <v>622</v>
      </c>
      <c r="G620" s="187"/>
      <c r="H620" s="72"/>
      <c r="I620" s="72"/>
      <c r="J620" s="281" t="s">
        <v>2872</v>
      </c>
      <c r="K620" s="281" t="s">
        <v>2873</v>
      </c>
      <c r="L620" s="432">
        <v>776</v>
      </c>
      <c r="M620" s="198"/>
      <c r="N620" s="198"/>
      <c r="O620" s="433"/>
    </row>
    <row r="621" spans="1:15" hidden="1" x14ac:dyDescent="0.25">
      <c r="A621" s="262" t="s">
        <v>2280</v>
      </c>
      <c r="B621" s="263" t="s">
        <v>2867</v>
      </c>
      <c r="C621" s="262" t="s">
        <v>2872</v>
      </c>
      <c r="D621" s="262" t="s">
        <v>2874</v>
      </c>
      <c r="E621" s="36">
        <v>640</v>
      </c>
      <c r="F621" s="36">
        <v>640</v>
      </c>
      <c r="G621" s="187"/>
      <c r="H621" s="72"/>
      <c r="I621" s="72"/>
      <c r="J621" s="281" t="s">
        <v>2872</v>
      </c>
      <c r="K621" s="281" t="s">
        <v>2874</v>
      </c>
      <c r="L621" s="432">
        <v>772</v>
      </c>
      <c r="M621" s="198"/>
      <c r="N621" s="198"/>
      <c r="O621" s="433"/>
    </row>
    <row r="622" spans="1:15" hidden="1" x14ac:dyDescent="0.25">
      <c r="A622" s="262" t="s">
        <v>2280</v>
      </c>
      <c r="B622" s="263" t="s">
        <v>2867</v>
      </c>
      <c r="C622" s="262" t="s">
        <v>2875</v>
      </c>
      <c r="D622" s="262" t="s">
        <v>2876</v>
      </c>
      <c r="E622" s="36">
        <v>712</v>
      </c>
      <c r="F622" s="36">
        <v>712</v>
      </c>
      <c r="G622" s="187"/>
      <c r="H622" s="72"/>
      <c r="I622" s="72" t="s">
        <v>2286</v>
      </c>
      <c r="J622" s="281" t="s">
        <v>2876</v>
      </c>
      <c r="K622" s="281" t="s">
        <v>2876</v>
      </c>
      <c r="L622" s="432">
        <v>899</v>
      </c>
      <c r="M622" s="198"/>
      <c r="N622" s="198"/>
      <c r="O622" s="436"/>
    </row>
    <row r="623" spans="1:15" hidden="1" x14ac:dyDescent="0.25">
      <c r="A623" s="258" t="s">
        <v>2280</v>
      </c>
      <c r="B623" s="258" t="s">
        <v>2867</v>
      </c>
      <c r="C623" s="258" t="s">
        <v>2877</v>
      </c>
      <c r="D623" s="258"/>
      <c r="E623" s="26">
        <f>SUM(E624:E625)</f>
        <v>780</v>
      </c>
      <c r="F623" s="26">
        <v>780</v>
      </c>
      <c r="G623" s="25"/>
      <c r="H623" s="430"/>
      <c r="I623" s="430"/>
      <c r="J623" s="25"/>
      <c r="K623" s="25"/>
      <c r="L623" s="25"/>
      <c r="M623" s="25"/>
      <c r="N623" s="25"/>
      <c r="O623" s="56"/>
    </row>
    <row r="624" spans="1:15" hidden="1" x14ac:dyDescent="0.25">
      <c r="A624" s="262" t="s">
        <v>2280</v>
      </c>
      <c r="B624" s="263" t="s">
        <v>2867</v>
      </c>
      <c r="C624" s="262" t="s">
        <v>2877</v>
      </c>
      <c r="D624" s="262" t="s">
        <v>2878</v>
      </c>
      <c r="E624" s="36">
        <v>429</v>
      </c>
      <c r="F624" s="36">
        <v>429</v>
      </c>
      <c r="G624" s="187"/>
      <c r="H624" s="72"/>
      <c r="I624" s="72"/>
      <c r="J624" s="35"/>
      <c r="K624" s="35"/>
      <c r="L624" s="51"/>
      <c r="M624" s="43"/>
      <c r="N624" s="43"/>
      <c r="O624" s="433"/>
    </row>
    <row r="625" spans="1:15" hidden="1" x14ac:dyDescent="0.25">
      <c r="A625" s="262" t="s">
        <v>2280</v>
      </c>
      <c r="B625" s="263" t="s">
        <v>2867</v>
      </c>
      <c r="C625" s="262" t="s">
        <v>2877</v>
      </c>
      <c r="D625" s="262" t="s">
        <v>2879</v>
      </c>
      <c r="E625" s="36">
        <v>351</v>
      </c>
      <c r="F625" s="36">
        <v>351</v>
      </c>
      <c r="G625" s="187"/>
      <c r="H625" s="72"/>
      <c r="I625" s="72"/>
      <c r="J625" s="35"/>
      <c r="K625" s="35"/>
      <c r="L625" s="51"/>
      <c r="M625" s="43"/>
      <c r="N625" s="43"/>
      <c r="O625" s="433"/>
    </row>
    <row r="626" spans="1:15" hidden="1" x14ac:dyDescent="0.25">
      <c r="A626" s="258" t="s">
        <v>2280</v>
      </c>
      <c r="B626" s="258" t="s">
        <v>2867</v>
      </c>
      <c r="C626" s="258" t="s">
        <v>2880</v>
      </c>
      <c r="D626" s="258"/>
      <c r="E626" s="26">
        <f>SUM(E627:E629)</f>
        <v>958</v>
      </c>
      <c r="F626" s="26">
        <v>958</v>
      </c>
      <c r="G626" s="25"/>
      <c r="H626" s="430"/>
      <c r="I626" s="430"/>
      <c r="J626" s="32" t="s">
        <v>2880</v>
      </c>
      <c r="K626" s="391"/>
      <c r="L626" s="26">
        <f>SUM(L627:L629)</f>
        <v>1526</v>
      </c>
      <c r="M626" s="211">
        <v>1</v>
      </c>
      <c r="N626" s="211">
        <v>1</v>
      </c>
      <c r="O626" s="374"/>
    </row>
    <row r="627" spans="1:15" hidden="1" x14ac:dyDescent="0.25">
      <c r="A627" s="262" t="s">
        <v>2280</v>
      </c>
      <c r="B627" s="263" t="s">
        <v>2867</v>
      </c>
      <c r="C627" s="262" t="s">
        <v>2880</v>
      </c>
      <c r="D627" s="262" t="s">
        <v>2881</v>
      </c>
      <c r="E627" s="36">
        <v>535</v>
      </c>
      <c r="F627" s="36">
        <v>535</v>
      </c>
      <c r="G627" s="187"/>
      <c r="H627" s="72"/>
      <c r="I627" s="72" t="s">
        <v>1976</v>
      </c>
      <c r="J627" s="39" t="s">
        <v>2880</v>
      </c>
      <c r="K627" s="435" t="s">
        <v>2881</v>
      </c>
      <c r="L627" s="432">
        <v>668</v>
      </c>
      <c r="M627" s="439"/>
      <c r="N627" s="439"/>
      <c r="O627" s="433"/>
    </row>
    <row r="628" spans="1:15" hidden="1" x14ac:dyDescent="0.25">
      <c r="A628" s="262" t="s">
        <v>2280</v>
      </c>
      <c r="B628" s="263" t="s">
        <v>2867</v>
      </c>
      <c r="C628" s="262" t="s">
        <v>2880</v>
      </c>
      <c r="D628" s="262" t="s">
        <v>2882</v>
      </c>
      <c r="E628" s="36">
        <v>237</v>
      </c>
      <c r="F628" s="36">
        <v>237</v>
      </c>
      <c r="G628" s="187"/>
      <c r="H628" s="72"/>
      <c r="I628" s="72"/>
      <c r="J628" s="39" t="s">
        <v>2880</v>
      </c>
      <c r="K628" s="435" t="s">
        <v>2882</v>
      </c>
      <c r="L628" s="432">
        <v>396</v>
      </c>
      <c r="M628" s="439"/>
      <c r="N628" s="439"/>
      <c r="O628" s="433"/>
    </row>
    <row r="629" spans="1:15" hidden="1" x14ac:dyDescent="0.25">
      <c r="A629" s="262" t="s">
        <v>2280</v>
      </c>
      <c r="B629" s="263" t="s">
        <v>2867</v>
      </c>
      <c r="C629" s="262" t="s">
        <v>2880</v>
      </c>
      <c r="D629" s="262" t="s">
        <v>2883</v>
      </c>
      <c r="E629" s="36">
        <v>186</v>
      </c>
      <c r="F629" s="36">
        <v>186</v>
      </c>
      <c r="G629" s="187"/>
      <c r="H629" s="72"/>
      <c r="I629" s="72"/>
      <c r="J629" s="39" t="s">
        <v>2880</v>
      </c>
      <c r="K629" s="72" t="s">
        <v>2883</v>
      </c>
      <c r="L629" s="432">
        <v>462</v>
      </c>
      <c r="M629" s="198"/>
      <c r="N629" s="198"/>
      <c r="O629" s="433"/>
    </row>
    <row r="630" spans="1:15" ht="25.5" x14ac:dyDescent="0.25">
      <c r="A630" s="258" t="s">
        <v>2280</v>
      </c>
      <c r="B630" s="258" t="s">
        <v>2867</v>
      </c>
      <c r="C630" s="32" t="s">
        <v>2884</v>
      </c>
      <c r="D630" s="258"/>
      <c r="E630" s="26">
        <f>SUM(E631:E641)</f>
        <v>3246</v>
      </c>
      <c r="F630" s="26">
        <v>2085</v>
      </c>
      <c r="G630" s="25"/>
      <c r="H630" s="430"/>
      <c r="I630" s="430"/>
      <c r="J630" s="32" t="s">
        <v>2884</v>
      </c>
      <c r="K630" s="391"/>
      <c r="L630" s="26">
        <f>SUM(L631:L641)</f>
        <v>4670</v>
      </c>
      <c r="M630" s="211">
        <v>2</v>
      </c>
      <c r="N630" s="211">
        <v>3</v>
      </c>
      <c r="O630" s="374"/>
    </row>
    <row r="631" spans="1:15" hidden="1" x14ac:dyDescent="0.25">
      <c r="A631" s="262" t="s">
        <v>2280</v>
      </c>
      <c r="B631" s="263" t="s">
        <v>2867</v>
      </c>
      <c r="C631" s="262" t="s">
        <v>2503</v>
      </c>
      <c r="D631" s="262" t="s">
        <v>2503</v>
      </c>
      <c r="E631" s="36">
        <v>996</v>
      </c>
      <c r="F631" s="36">
        <v>996</v>
      </c>
      <c r="G631" s="187"/>
      <c r="H631" s="72"/>
      <c r="I631" s="72" t="s">
        <v>2286</v>
      </c>
      <c r="J631" s="431" t="s">
        <v>2503</v>
      </c>
      <c r="K631" s="431" t="s">
        <v>2503</v>
      </c>
      <c r="L631" s="432">
        <v>1610</v>
      </c>
      <c r="M631" s="198"/>
      <c r="N631" s="198"/>
      <c r="O631" s="433"/>
    </row>
    <row r="632" spans="1:15" hidden="1" x14ac:dyDescent="0.25">
      <c r="A632" s="262" t="s">
        <v>2280</v>
      </c>
      <c r="B632" s="263" t="s">
        <v>2867</v>
      </c>
      <c r="C632" s="262" t="s">
        <v>2503</v>
      </c>
      <c r="D632" s="262" t="s">
        <v>2885</v>
      </c>
      <c r="E632" s="36">
        <v>403</v>
      </c>
      <c r="F632" s="36">
        <v>403</v>
      </c>
      <c r="G632" s="187"/>
      <c r="H632" s="72"/>
      <c r="I632" s="72"/>
      <c r="J632" s="431" t="s">
        <v>2503</v>
      </c>
      <c r="K632" s="72" t="s">
        <v>2885</v>
      </c>
      <c r="L632" s="432">
        <v>524</v>
      </c>
      <c r="M632" s="198"/>
      <c r="N632" s="198"/>
      <c r="O632" s="433"/>
    </row>
    <row r="633" spans="1:15" hidden="1" x14ac:dyDescent="0.25">
      <c r="A633" s="262" t="s">
        <v>2280</v>
      </c>
      <c r="B633" s="263" t="s">
        <v>2867</v>
      </c>
      <c r="C633" s="262" t="s">
        <v>2503</v>
      </c>
      <c r="D633" s="262" t="s">
        <v>2886</v>
      </c>
      <c r="E633" s="36">
        <v>63</v>
      </c>
      <c r="F633" s="36">
        <v>63</v>
      </c>
      <c r="G633" s="187"/>
      <c r="H633" s="72"/>
      <c r="I633" s="72"/>
      <c r="J633" s="431" t="s">
        <v>2503</v>
      </c>
      <c r="K633" s="72" t="s">
        <v>2886</v>
      </c>
      <c r="L633" s="432">
        <v>246</v>
      </c>
      <c r="M633" s="198"/>
      <c r="N633" s="198"/>
      <c r="O633" s="433"/>
    </row>
    <row r="634" spans="1:15" hidden="1" x14ac:dyDescent="0.25">
      <c r="A634" s="262" t="s">
        <v>2280</v>
      </c>
      <c r="B634" s="263" t="s">
        <v>2867</v>
      </c>
      <c r="C634" s="262" t="s">
        <v>2503</v>
      </c>
      <c r="D634" s="262" t="s">
        <v>2887</v>
      </c>
      <c r="E634" s="36">
        <v>206</v>
      </c>
      <c r="F634" s="36">
        <v>206</v>
      </c>
      <c r="G634" s="187"/>
      <c r="H634" s="72"/>
      <c r="I634" s="72"/>
      <c r="J634" s="431" t="s">
        <v>2503</v>
      </c>
      <c r="K634" s="72" t="s">
        <v>2887</v>
      </c>
      <c r="L634" s="432">
        <v>262</v>
      </c>
      <c r="M634" s="198"/>
      <c r="N634" s="198"/>
      <c r="O634" s="433"/>
    </row>
    <row r="635" spans="1:15" hidden="1" x14ac:dyDescent="0.25">
      <c r="A635" s="262" t="s">
        <v>2280</v>
      </c>
      <c r="B635" s="263" t="s">
        <v>2867</v>
      </c>
      <c r="C635" s="262" t="s">
        <v>2503</v>
      </c>
      <c r="D635" s="262" t="s">
        <v>2888</v>
      </c>
      <c r="E635" s="36">
        <v>417</v>
      </c>
      <c r="F635" s="36">
        <v>417</v>
      </c>
      <c r="G635" s="187"/>
      <c r="H635" s="72"/>
      <c r="I635" s="72"/>
      <c r="J635" s="431" t="s">
        <v>2503</v>
      </c>
      <c r="K635" s="72" t="s">
        <v>2888</v>
      </c>
      <c r="L635" s="432">
        <v>220</v>
      </c>
      <c r="M635" s="198"/>
      <c r="N635" s="198"/>
      <c r="O635" s="433"/>
    </row>
    <row r="636" spans="1:15" hidden="1" x14ac:dyDescent="0.25">
      <c r="A636" s="262" t="s">
        <v>2280</v>
      </c>
      <c r="B636" s="263" t="s">
        <v>2867</v>
      </c>
      <c r="C636" s="262" t="s">
        <v>2889</v>
      </c>
      <c r="D636" s="262" t="s">
        <v>2889</v>
      </c>
      <c r="E636" s="36">
        <v>380</v>
      </c>
      <c r="F636" s="36">
        <v>380</v>
      </c>
      <c r="G636" s="187"/>
      <c r="H636" s="72"/>
      <c r="I636" s="72"/>
      <c r="J636" s="431" t="s">
        <v>2889</v>
      </c>
      <c r="K636" s="431" t="s">
        <v>2889</v>
      </c>
      <c r="L636" s="432">
        <v>297</v>
      </c>
      <c r="M636" s="44"/>
      <c r="N636" s="44"/>
      <c r="O636" s="436"/>
    </row>
    <row r="637" spans="1:15" hidden="1" x14ac:dyDescent="0.25">
      <c r="A637" s="262" t="s">
        <v>2280</v>
      </c>
      <c r="B637" s="263" t="s">
        <v>2867</v>
      </c>
      <c r="C637" s="262" t="s">
        <v>2889</v>
      </c>
      <c r="D637" s="262" t="s">
        <v>2890</v>
      </c>
      <c r="E637" s="36">
        <v>207</v>
      </c>
      <c r="F637" s="36">
        <v>207</v>
      </c>
      <c r="G637" s="187"/>
      <c r="H637" s="72"/>
      <c r="I637" s="72"/>
      <c r="J637" s="431" t="s">
        <v>2889</v>
      </c>
      <c r="K637" s="39" t="s">
        <v>2890</v>
      </c>
      <c r="L637" s="432">
        <v>319</v>
      </c>
      <c r="M637" s="44"/>
      <c r="N637" s="44"/>
      <c r="O637" s="433"/>
    </row>
    <row r="638" spans="1:15" hidden="1" x14ac:dyDescent="0.25">
      <c r="A638" s="262" t="s">
        <v>2280</v>
      </c>
      <c r="B638" s="263" t="s">
        <v>2867</v>
      </c>
      <c r="C638" s="262" t="s">
        <v>2889</v>
      </c>
      <c r="D638" s="262" t="s">
        <v>2891</v>
      </c>
      <c r="E638" s="36">
        <v>32</v>
      </c>
      <c r="F638" s="36">
        <v>32</v>
      </c>
      <c r="G638" s="187"/>
      <c r="H638" s="72"/>
      <c r="I638" s="72"/>
      <c r="J638" s="431" t="s">
        <v>2889</v>
      </c>
      <c r="K638" s="39" t="s">
        <v>2891</v>
      </c>
      <c r="L638" s="432">
        <v>409</v>
      </c>
      <c r="M638" s="44"/>
      <c r="N638" s="44"/>
      <c r="O638" s="433"/>
    </row>
    <row r="639" spans="1:15" hidden="1" x14ac:dyDescent="0.25">
      <c r="A639" s="262" t="s">
        <v>2280</v>
      </c>
      <c r="B639" s="263" t="s">
        <v>2867</v>
      </c>
      <c r="C639" s="262" t="s">
        <v>2892</v>
      </c>
      <c r="D639" s="262" t="s">
        <v>2892</v>
      </c>
      <c r="E639" s="36">
        <v>145</v>
      </c>
      <c r="F639" s="36">
        <v>145</v>
      </c>
      <c r="G639" s="187"/>
      <c r="H639" s="72"/>
      <c r="I639" s="72"/>
      <c r="J639" s="70" t="s">
        <v>2892</v>
      </c>
      <c r="K639" s="39" t="s">
        <v>2892</v>
      </c>
      <c r="L639" s="432">
        <v>363</v>
      </c>
      <c r="M639" s="51"/>
      <c r="N639" s="51"/>
      <c r="O639" s="436"/>
    </row>
    <row r="640" spans="1:15" hidden="1" x14ac:dyDescent="0.25">
      <c r="A640" s="262" t="s">
        <v>2280</v>
      </c>
      <c r="B640" s="263" t="s">
        <v>2867</v>
      </c>
      <c r="C640" s="262" t="s">
        <v>2892</v>
      </c>
      <c r="D640" s="262" t="s">
        <v>2893</v>
      </c>
      <c r="E640" s="36">
        <v>99</v>
      </c>
      <c r="F640" s="36">
        <v>99</v>
      </c>
      <c r="G640" s="187"/>
      <c r="H640" s="72"/>
      <c r="I640" s="72"/>
      <c r="J640" s="70" t="s">
        <v>2892</v>
      </c>
      <c r="K640" s="39" t="s">
        <v>2893</v>
      </c>
      <c r="L640" s="432">
        <v>374</v>
      </c>
      <c r="M640" s="51"/>
      <c r="N640" s="51"/>
      <c r="O640" s="433"/>
    </row>
    <row r="641" spans="1:15" hidden="1" x14ac:dyDescent="0.25">
      <c r="A641" s="262" t="s">
        <v>2280</v>
      </c>
      <c r="B641" s="263" t="s">
        <v>2867</v>
      </c>
      <c r="C641" s="262" t="s">
        <v>2892</v>
      </c>
      <c r="D641" s="262" t="s">
        <v>2894</v>
      </c>
      <c r="E641" s="36">
        <v>298</v>
      </c>
      <c r="F641" s="36">
        <v>298</v>
      </c>
      <c r="G641" s="187"/>
      <c r="H641" s="72"/>
      <c r="I641" s="72"/>
      <c r="J641" s="70" t="s">
        <v>2892</v>
      </c>
      <c r="K641" s="39" t="s">
        <v>2894</v>
      </c>
      <c r="L641" s="432">
        <v>46</v>
      </c>
      <c r="M641" s="51"/>
      <c r="N641" s="51"/>
      <c r="O641" s="433"/>
    </row>
    <row r="642" spans="1:15" hidden="1" x14ac:dyDescent="0.25">
      <c r="A642" s="258" t="s">
        <v>2280</v>
      </c>
      <c r="B642" s="258" t="s">
        <v>2867</v>
      </c>
      <c r="C642" s="258" t="s">
        <v>2895</v>
      </c>
      <c r="D642" s="258"/>
      <c r="E642" s="26">
        <f>SUM(E643:E644)</f>
        <v>1523</v>
      </c>
      <c r="F642" s="26">
        <v>942</v>
      </c>
      <c r="G642" s="25"/>
      <c r="H642" s="430"/>
      <c r="I642" s="430"/>
      <c r="J642" s="32" t="s">
        <v>2896</v>
      </c>
      <c r="K642" s="391"/>
      <c r="L642" s="26">
        <f>SUM(L643:L644)</f>
        <v>3381</v>
      </c>
      <c r="M642" s="211">
        <v>2</v>
      </c>
      <c r="N642" s="211">
        <v>2</v>
      </c>
      <c r="O642" s="374"/>
    </row>
    <row r="643" spans="1:15" hidden="1" x14ac:dyDescent="0.25">
      <c r="A643" s="262" t="s">
        <v>2280</v>
      </c>
      <c r="B643" s="263" t="s">
        <v>2867</v>
      </c>
      <c r="C643" s="262" t="s">
        <v>2896</v>
      </c>
      <c r="D643" s="262" t="s">
        <v>2896</v>
      </c>
      <c r="E643" s="36">
        <v>942</v>
      </c>
      <c r="F643" s="36">
        <v>942</v>
      </c>
      <c r="G643" s="187"/>
      <c r="H643" s="72"/>
      <c r="I643" s="72" t="s">
        <v>1751</v>
      </c>
      <c r="J643" s="431" t="s">
        <v>2896</v>
      </c>
      <c r="K643" s="431" t="s">
        <v>2896</v>
      </c>
      <c r="L643" s="432">
        <v>2151</v>
      </c>
      <c r="M643" s="198"/>
      <c r="N643" s="198"/>
      <c r="O643" s="433"/>
    </row>
    <row r="644" spans="1:15" ht="15" hidden="1" x14ac:dyDescent="0.25">
      <c r="A644" s="262" t="s">
        <v>2280</v>
      </c>
      <c r="B644" s="263" t="s">
        <v>2867</v>
      </c>
      <c r="C644" s="262" t="s">
        <v>2897</v>
      </c>
      <c r="D644" s="262" t="s">
        <v>2897</v>
      </c>
      <c r="E644" s="36">
        <v>581</v>
      </c>
      <c r="F644" s="36">
        <v>581</v>
      </c>
      <c r="G644" s="187"/>
      <c r="H644" s="437" t="s">
        <v>18</v>
      </c>
      <c r="I644" s="72" t="s">
        <v>2354</v>
      </c>
      <c r="J644" s="431" t="s">
        <v>2896</v>
      </c>
      <c r="K644" s="72" t="s">
        <v>2897</v>
      </c>
      <c r="L644" s="432">
        <v>1230</v>
      </c>
      <c r="M644" s="43"/>
      <c r="N644" s="43"/>
      <c r="O644" s="436"/>
    </row>
    <row r="645" spans="1:15" hidden="1" x14ac:dyDescent="0.25">
      <c r="A645" s="258" t="s">
        <v>2280</v>
      </c>
      <c r="B645" s="258" t="s">
        <v>2867</v>
      </c>
      <c r="C645" s="258" t="s">
        <v>67</v>
      </c>
      <c r="D645" s="258"/>
      <c r="E645" s="26">
        <f>SUM(E646:E648)</f>
        <v>1746</v>
      </c>
      <c r="F645" s="26">
        <v>1746</v>
      </c>
      <c r="G645" s="25"/>
      <c r="H645" s="430"/>
      <c r="I645" s="430"/>
      <c r="J645" s="32" t="s">
        <v>67</v>
      </c>
      <c r="K645" s="391"/>
      <c r="L645" s="26">
        <f>SUM(L646:L648)</f>
        <v>2638</v>
      </c>
      <c r="M645" s="211">
        <v>1</v>
      </c>
      <c r="N645" s="211">
        <v>1</v>
      </c>
      <c r="O645" s="374"/>
    </row>
    <row r="646" spans="1:15" hidden="1" x14ac:dyDescent="0.25">
      <c r="A646" s="262" t="s">
        <v>2280</v>
      </c>
      <c r="B646" s="263" t="s">
        <v>2867</v>
      </c>
      <c r="C646" s="262" t="s">
        <v>67</v>
      </c>
      <c r="D646" s="262" t="s">
        <v>2898</v>
      </c>
      <c r="E646" s="36">
        <v>743</v>
      </c>
      <c r="F646" s="36">
        <v>743</v>
      </c>
      <c r="G646" s="187"/>
      <c r="H646" s="72"/>
      <c r="I646" s="72" t="s">
        <v>2286</v>
      </c>
      <c r="J646" s="434" t="s">
        <v>67</v>
      </c>
      <c r="K646" s="72" t="s">
        <v>2898</v>
      </c>
      <c r="L646" s="432">
        <v>1522</v>
      </c>
      <c r="M646" s="198"/>
      <c r="N646" s="198"/>
      <c r="O646" s="433"/>
    </row>
    <row r="647" spans="1:15" hidden="1" x14ac:dyDescent="0.25">
      <c r="A647" s="262" t="s">
        <v>2280</v>
      </c>
      <c r="B647" s="263" t="s">
        <v>2867</v>
      </c>
      <c r="C647" s="262" t="s">
        <v>67</v>
      </c>
      <c r="D647" s="262" t="s">
        <v>2899</v>
      </c>
      <c r="E647" s="36">
        <v>704</v>
      </c>
      <c r="F647" s="36">
        <v>704</v>
      </c>
      <c r="G647" s="187"/>
      <c r="H647" s="72"/>
      <c r="I647" s="72"/>
      <c r="J647" s="434" t="s">
        <v>67</v>
      </c>
      <c r="K647" s="72" t="s">
        <v>2899</v>
      </c>
      <c r="L647" s="432">
        <v>723</v>
      </c>
      <c r="M647" s="198"/>
      <c r="N647" s="198"/>
      <c r="O647" s="433"/>
    </row>
    <row r="648" spans="1:15" hidden="1" x14ac:dyDescent="0.25">
      <c r="A648" s="262" t="s">
        <v>2280</v>
      </c>
      <c r="B648" s="263" t="s">
        <v>2867</v>
      </c>
      <c r="C648" s="262" t="s">
        <v>67</v>
      </c>
      <c r="D648" s="262" t="s">
        <v>2900</v>
      </c>
      <c r="E648" s="36">
        <v>299</v>
      </c>
      <c r="F648" s="36">
        <v>299</v>
      </c>
      <c r="G648" s="187"/>
      <c r="H648" s="72"/>
      <c r="I648" s="72"/>
      <c r="J648" s="434" t="s">
        <v>67</v>
      </c>
      <c r="K648" s="72" t="s">
        <v>2900</v>
      </c>
      <c r="L648" s="432">
        <v>393</v>
      </c>
      <c r="M648" s="198"/>
      <c r="N648" s="198"/>
      <c r="O648" s="433"/>
    </row>
    <row r="649" spans="1:15" hidden="1" x14ac:dyDescent="0.25">
      <c r="A649" s="258" t="s">
        <v>2280</v>
      </c>
      <c r="B649" s="258" t="s">
        <v>2867</v>
      </c>
      <c r="C649" s="258" t="s">
        <v>2901</v>
      </c>
      <c r="D649" s="258"/>
      <c r="E649" s="26">
        <f>SUM(E650:E653)</f>
        <v>2401</v>
      </c>
      <c r="F649" s="26">
        <v>2401</v>
      </c>
      <c r="G649" s="25"/>
      <c r="H649" s="430"/>
      <c r="I649" s="430"/>
      <c r="J649" s="32" t="s">
        <v>2901</v>
      </c>
      <c r="K649" s="391"/>
      <c r="L649" s="26">
        <f>SUM(L650:L653)</f>
        <v>3429</v>
      </c>
      <c r="M649" s="211">
        <v>1</v>
      </c>
      <c r="N649" s="211">
        <v>1</v>
      </c>
      <c r="O649" s="374"/>
    </row>
    <row r="650" spans="1:15" hidden="1" x14ac:dyDescent="0.25">
      <c r="A650" s="262" t="s">
        <v>2280</v>
      </c>
      <c r="B650" s="263" t="s">
        <v>2867</v>
      </c>
      <c r="C650" s="262" t="s">
        <v>2901</v>
      </c>
      <c r="D650" s="262" t="s">
        <v>2886</v>
      </c>
      <c r="E650" s="36">
        <v>1263</v>
      </c>
      <c r="F650" s="36">
        <v>1263</v>
      </c>
      <c r="G650" s="187"/>
      <c r="H650" s="72"/>
      <c r="I650" s="72" t="s">
        <v>1751</v>
      </c>
      <c r="J650" s="434" t="s">
        <v>2901</v>
      </c>
      <c r="K650" s="72" t="s">
        <v>2886</v>
      </c>
      <c r="L650" s="432">
        <v>655</v>
      </c>
      <c r="M650" s="198"/>
      <c r="N650" s="198"/>
      <c r="O650" s="433"/>
    </row>
    <row r="651" spans="1:15" hidden="1" x14ac:dyDescent="0.25">
      <c r="A651" s="262" t="s">
        <v>2280</v>
      </c>
      <c r="B651" s="263" t="s">
        <v>2867</v>
      </c>
      <c r="C651" s="262" t="s">
        <v>2901</v>
      </c>
      <c r="D651" s="262" t="s">
        <v>2902</v>
      </c>
      <c r="E651" s="36">
        <v>378</v>
      </c>
      <c r="F651" s="36">
        <v>378</v>
      </c>
      <c r="G651" s="187"/>
      <c r="H651" s="72"/>
      <c r="I651" s="72"/>
      <c r="J651" s="434" t="s">
        <v>2901</v>
      </c>
      <c r="K651" s="72" t="s">
        <v>2902</v>
      </c>
      <c r="L651" s="432">
        <v>652</v>
      </c>
      <c r="M651" s="198"/>
      <c r="N651" s="198"/>
      <c r="O651" s="436" t="s">
        <v>706</v>
      </c>
    </row>
    <row r="652" spans="1:15" hidden="1" x14ac:dyDescent="0.25">
      <c r="A652" s="262" t="s">
        <v>2280</v>
      </c>
      <c r="B652" s="263" t="s">
        <v>2867</v>
      </c>
      <c r="C652" s="262" t="s">
        <v>2901</v>
      </c>
      <c r="D652" s="262" t="s">
        <v>2874</v>
      </c>
      <c r="E652" s="36">
        <v>110</v>
      </c>
      <c r="F652" s="36">
        <v>110</v>
      </c>
      <c r="G652" s="187"/>
      <c r="H652" s="72"/>
      <c r="I652" s="72"/>
      <c r="J652" s="434" t="s">
        <v>2901</v>
      </c>
      <c r="K652" s="72" t="s">
        <v>2874</v>
      </c>
      <c r="L652" s="432">
        <v>1177</v>
      </c>
      <c r="M652" s="198"/>
      <c r="N652" s="198"/>
      <c r="O652" s="433"/>
    </row>
    <row r="653" spans="1:15" hidden="1" x14ac:dyDescent="0.25">
      <c r="A653" s="262" t="s">
        <v>2280</v>
      </c>
      <c r="B653" s="263" t="s">
        <v>2867</v>
      </c>
      <c r="C653" s="262" t="s">
        <v>2901</v>
      </c>
      <c r="D653" s="262" t="s">
        <v>2903</v>
      </c>
      <c r="E653" s="36">
        <v>650</v>
      </c>
      <c r="F653" s="36">
        <v>650</v>
      </c>
      <c r="G653" s="187"/>
      <c r="H653" s="72"/>
      <c r="I653" s="72"/>
      <c r="J653" s="434" t="s">
        <v>2901</v>
      </c>
      <c r="K653" s="72" t="s">
        <v>2903</v>
      </c>
      <c r="L653" s="432">
        <v>945</v>
      </c>
      <c r="M653" s="198"/>
      <c r="N653" s="198"/>
      <c r="O653" s="433"/>
    </row>
    <row r="654" spans="1:15" hidden="1" x14ac:dyDescent="0.25">
      <c r="A654" s="258" t="s">
        <v>2280</v>
      </c>
      <c r="B654" s="258" t="s">
        <v>2867</v>
      </c>
      <c r="C654" s="32" t="s">
        <v>2904</v>
      </c>
      <c r="D654" s="258"/>
      <c r="E654" s="26">
        <f>SUM(E655:E657)</f>
        <v>1024</v>
      </c>
      <c r="F654" s="26">
        <v>744</v>
      </c>
      <c r="G654" s="25"/>
      <c r="H654" s="430"/>
      <c r="I654" s="430"/>
      <c r="J654" s="32" t="s">
        <v>2904</v>
      </c>
      <c r="K654" s="391"/>
      <c r="L654" s="26">
        <f>SUM(L655:L657)</f>
        <v>1257</v>
      </c>
      <c r="M654" s="211">
        <v>1</v>
      </c>
      <c r="N654" s="211">
        <v>1</v>
      </c>
      <c r="O654" s="374"/>
    </row>
    <row r="655" spans="1:15" hidden="1" x14ac:dyDescent="0.25">
      <c r="A655" s="262" t="s">
        <v>2280</v>
      </c>
      <c r="B655" s="263" t="s">
        <v>2867</v>
      </c>
      <c r="C655" s="262" t="s">
        <v>2905</v>
      </c>
      <c r="D655" s="262" t="s">
        <v>2906</v>
      </c>
      <c r="E655" s="36">
        <v>476</v>
      </c>
      <c r="F655" s="36">
        <v>476</v>
      </c>
      <c r="G655" s="187"/>
      <c r="H655" s="72"/>
      <c r="I655" s="72" t="s">
        <v>1976</v>
      </c>
      <c r="J655" s="434" t="s">
        <v>2905</v>
      </c>
      <c r="K655" s="72" t="s">
        <v>2906</v>
      </c>
      <c r="L655" s="432">
        <v>575</v>
      </c>
      <c r="M655" s="198"/>
      <c r="N655" s="198"/>
      <c r="O655" s="433"/>
    </row>
    <row r="656" spans="1:15" hidden="1" x14ac:dyDescent="0.25">
      <c r="A656" s="262" t="s">
        <v>2280</v>
      </c>
      <c r="B656" s="263" t="s">
        <v>2867</v>
      </c>
      <c r="C656" s="262" t="s">
        <v>2905</v>
      </c>
      <c r="D656" s="262" t="s">
        <v>2907</v>
      </c>
      <c r="E656" s="36">
        <v>268</v>
      </c>
      <c r="F656" s="36">
        <v>268</v>
      </c>
      <c r="G656" s="187"/>
      <c r="H656" s="72"/>
      <c r="I656" s="72"/>
      <c r="J656" s="434" t="s">
        <v>2905</v>
      </c>
      <c r="K656" s="72" t="s">
        <v>2907</v>
      </c>
      <c r="L656" s="432">
        <v>324</v>
      </c>
      <c r="M656" s="198"/>
      <c r="N656" s="198"/>
      <c r="O656" s="433"/>
    </row>
    <row r="657" spans="1:15" hidden="1" x14ac:dyDescent="0.25">
      <c r="A657" s="262" t="s">
        <v>2280</v>
      </c>
      <c r="B657" s="263" t="s">
        <v>2867</v>
      </c>
      <c r="C657" s="262" t="s">
        <v>2908</v>
      </c>
      <c r="D657" s="262" t="s">
        <v>2908</v>
      </c>
      <c r="E657" s="36">
        <v>280</v>
      </c>
      <c r="F657" s="36">
        <v>280</v>
      </c>
      <c r="G657" s="187"/>
      <c r="H657" s="72"/>
      <c r="I657" s="72" t="s">
        <v>1976</v>
      </c>
      <c r="J657" s="72" t="s">
        <v>2908</v>
      </c>
      <c r="K657" s="72" t="s">
        <v>2908</v>
      </c>
      <c r="L657" s="432">
        <v>358</v>
      </c>
      <c r="M657" s="43"/>
      <c r="N657" s="43"/>
      <c r="O657" s="436" t="s">
        <v>706</v>
      </c>
    </row>
    <row r="658" spans="1:15" hidden="1" x14ac:dyDescent="0.25">
      <c r="A658" s="258" t="s">
        <v>2280</v>
      </c>
      <c r="B658" s="258" t="s">
        <v>2867</v>
      </c>
      <c r="C658" s="258" t="s">
        <v>2909</v>
      </c>
      <c r="D658" s="258"/>
      <c r="E658" s="26">
        <f>SUM(E659:E663)</f>
        <v>2445</v>
      </c>
      <c r="F658" s="26">
        <v>2445</v>
      </c>
      <c r="G658" s="25"/>
      <c r="H658" s="430"/>
      <c r="I658" s="430"/>
      <c r="J658" s="32" t="s">
        <v>2909</v>
      </c>
      <c r="K658" s="391"/>
      <c r="L658" s="26">
        <f>SUM(L659:L663)</f>
        <v>3141</v>
      </c>
      <c r="M658" s="211">
        <v>2</v>
      </c>
      <c r="N658" s="211">
        <v>2</v>
      </c>
      <c r="O658" s="374"/>
    </row>
    <row r="659" spans="1:15" hidden="1" x14ac:dyDescent="0.25">
      <c r="A659" s="262" t="s">
        <v>2280</v>
      </c>
      <c r="B659" s="263" t="s">
        <v>2867</v>
      </c>
      <c r="C659" s="262" t="s">
        <v>2909</v>
      </c>
      <c r="D659" s="262" t="s">
        <v>2910</v>
      </c>
      <c r="E659" s="36">
        <v>700</v>
      </c>
      <c r="F659" s="36">
        <v>700</v>
      </c>
      <c r="G659" s="187"/>
      <c r="H659" s="72"/>
      <c r="I659" s="72" t="s">
        <v>1976</v>
      </c>
      <c r="J659" s="434" t="s">
        <v>2909</v>
      </c>
      <c r="K659" s="34" t="s">
        <v>2910</v>
      </c>
      <c r="L659" s="432">
        <v>897</v>
      </c>
      <c r="M659" s="198"/>
      <c r="N659" s="198"/>
      <c r="O659" s="433"/>
    </row>
    <row r="660" spans="1:15" hidden="1" x14ac:dyDescent="0.25">
      <c r="A660" s="262" t="s">
        <v>2280</v>
      </c>
      <c r="B660" s="263" t="s">
        <v>2867</v>
      </c>
      <c r="C660" s="262" t="s">
        <v>2909</v>
      </c>
      <c r="D660" s="262" t="s">
        <v>2911</v>
      </c>
      <c r="E660" s="36">
        <v>431</v>
      </c>
      <c r="F660" s="36">
        <v>431</v>
      </c>
      <c r="G660" s="187"/>
      <c r="H660" s="72"/>
      <c r="I660" s="72"/>
      <c r="J660" s="434" t="s">
        <v>2909</v>
      </c>
      <c r="K660" s="34" t="s">
        <v>2911</v>
      </c>
      <c r="L660" s="432">
        <v>557</v>
      </c>
      <c r="M660" s="198"/>
      <c r="N660" s="198"/>
      <c r="O660" s="433"/>
    </row>
    <row r="661" spans="1:15" hidden="1" x14ac:dyDescent="0.25">
      <c r="A661" s="262" t="s">
        <v>2280</v>
      </c>
      <c r="B661" s="263" t="s">
        <v>2867</v>
      </c>
      <c r="C661" s="262" t="s">
        <v>2909</v>
      </c>
      <c r="D661" s="262" t="s">
        <v>2912</v>
      </c>
      <c r="E661" s="36">
        <v>361</v>
      </c>
      <c r="F661" s="36">
        <v>361</v>
      </c>
      <c r="G661" s="187"/>
      <c r="H661" s="72"/>
      <c r="I661" s="72"/>
      <c r="J661" s="434" t="s">
        <v>2909</v>
      </c>
      <c r="K661" s="34" t="s">
        <v>2912</v>
      </c>
      <c r="L661" s="432">
        <v>416</v>
      </c>
      <c r="M661" s="198"/>
      <c r="N661" s="198"/>
      <c r="O661" s="433"/>
    </row>
    <row r="662" spans="1:15" hidden="1" x14ac:dyDescent="0.25">
      <c r="A662" s="262" t="s">
        <v>2280</v>
      </c>
      <c r="B662" s="263" t="s">
        <v>2867</v>
      </c>
      <c r="C662" s="262" t="s">
        <v>2909</v>
      </c>
      <c r="D662" s="262" t="s">
        <v>2913</v>
      </c>
      <c r="E662" s="36">
        <v>585</v>
      </c>
      <c r="F662" s="36">
        <v>585</v>
      </c>
      <c r="G662" s="187"/>
      <c r="H662" s="72"/>
      <c r="I662" s="72"/>
      <c r="J662" s="434" t="s">
        <v>2909</v>
      </c>
      <c r="K662" s="34" t="s">
        <v>2913</v>
      </c>
      <c r="L662" s="432">
        <v>913</v>
      </c>
      <c r="M662" s="198"/>
      <c r="N662" s="198"/>
      <c r="O662" s="433"/>
    </row>
    <row r="663" spans="1:15" hidden="1" x14ac:dyDescent="0.25">
      <c r="A663" s="262" t="s">
        <v>2280</v>
      </c>
      <c r="B663" s="263" t="s">
        <v>2867</v>
      </c>
      <c r="C663" s="262" t="s">
        <v>2909</v>
      </c>
      <c r="D663" s="262" t="s">
        <v>2914</v>
      </c>
      <c r="E663" s="36">
        <v>368</v>
      </c>
      <c r="F663" s="36">
        <v>368</v>
      </c>
      <c r="G663" s="187"/>
      <c r="H663" s="72"/>
      <c r="I663" s="72"/>
      <c r="J663" s="434" t="s">
        <v>2909</v>
      </c>
      <c r="K663" s="34" t="s">
        <v>2914</v>
      </c>
      <c r="L663" s="432">
        <v>358</v>
      </c>
      <c r="M663" s="198"/>
      <c r="N663" s="198"/>
      <c r="O663" s="433"/>
    </row>
    <row r="664" spans="1:15" ht="25.5" hidden="1" x14ac:dyDescent="0.25">
      <c r="A664" s="258" t="s">
        <v>2280</v>
      </c>
      <c r="B664" s="258" t="s">
        <v>2867</v>
      </c>
      <c r="C664" s="32" t="s">
        <v>2915</v>
      </c>
      <c r="D664" s="258"/>
      <c r="E664" s="26">
        <f>SUM(E665:E668)</f>
        <v>1771</v>
      </c>
      <c r="F664" s="26">
        <v>1170</v>
      </c>
      <c r="G664" s="25"/>
      <c r="H664" s="430"/>
      <c r="I664" s="430"/>
      <c r="J664" s="32" t="s">
        <v>2915</v>
      </c>
      <c r="K664" s="391"/>
      <c r="L664" s="26">
        <f>SUM(L665:L668)</f>
        <v>2350</v>
      </c>
      <c r="M664" s="211">
        <v>1</v>
      </c>
      <c r="N664" s="211">
        <v>2</v>
      </c>
      <c r="O664" s="374"/>
    </row>
    <row r="665" spans="1:15" hidden="1" x14ac:dyDescent="0.25">
      <c r="A665" s="262" t="s">
        <v>2280</v>
      </c>
      <c r="B665" s="263" t="s">
        <v>2867</v>
      </c>
      <c r="C665" s="262" t="s">
        <v>2916</v>
      </c>
      <c r="D665" s="262" t="s">
        <v>2917</v>
      </c>
      <c r="E665" s="36">
        <v>573</v>
      </c>
      <c r="F665" s="36">
        <v>573</v>
      </c>
      <c r="G665" s="187"/>
      <c r="H665" s="72"/>
      <c r="I665" s="72" t="s">
        <v>2286</v>
      </c>
      <c r="J665" s="442" t="s">
        <v>2916</v>
      </c>
      <c r="K665" s="431" t="s">
        <v>2917</v>
      </c>
      <c r="L665" s="432">
        <v>791</v>
      </c>
      <c r="M665" s="198"/>
      <c r="N665" s="198"/>
      <c r="O665" s="433"/>
    </row>
    <row r="666" spans="1:15" hidden="1" x14ac:dyDescent="0.25">
      <c r="A666" s="262" t="s">
        <v>2280</v>
      </c>
      <c r="B666" s="263" t="s">
        <v>2867</v>
      </c>
      <c r="C666" s="262" t="s">
        <v>2916</v>
      </c>
      <c r="D666" s="262" t="s">
        <v>2918</v>
      </c>
      <c r="E666" s="36">
        <v>407</v>
      </c>
      <c r="F666" s="36">
        <v>407</v>
      </c>
      <c r="G666" s="187"/>
      <c r="H666" s="72"/>
      <c r="I666" s="72"/>
      <c r="J666" s="72" t="s">
        <v>2916</v>
      </c>
      <c r="K666" s="72" t="s">
        <v>2918</v>
      </c>
      <c r="L666" s="432">
        <v>509</v>
      </c>
      <c r="M666" s="198"/>
      <c r="N666" s="198"/>
      <c r="O666" s="433"/>
    </row>
    <row r="667" spans="1:15" hidden="1" x14ac:dyDescent="0.25">
      <c r="A667" s="262" t="s">
        <v>2280</v>
      </c>
      <c r="B667" s="263" t="s">
        <v>2867</v>
      </c>
      <c r="C667" s="262" t="s">
        <v>2916</v>
      </c>
      <c r="D667" s="262" t="s">
        <v>2919</v>
      </c>
      <c r="E667" s="36">
        <v>190</v>
      </c>
      <c r="F667" s="36">
        <v>190</v>
      </c>
      <c r="G667" s="187"/>
      <c r="H667" s="72"/>
      <c r="I667" s="72"/>
      <c r="J667" s="72" t="s">
        <v>2916</v>
      </c>
      <c r="K667" s="72" t="s">
        <v>2919</v>
      </c>
      <c r="L667" s="432">
        <v>280</v>
      </c>
      <c r="M667" s="198"/>
      <c r="N667" s="198"/>
      <c r="O667" s="433"/>
    </row>
    <row r="668" spans="1:15" hidden="1" x14ac:dyDescent="0.25">
      <c r="A668" s="262" t="s">
        <v>2280</v>
      </c>
      <c r="B668" s="263" t="s">
        <v>2867</v>
      </c>
      <c r="C668" s="262" t="s">
        <v>2920</v>
      </c>
      <c r="D668" s="262" t="s">
        <v>2921</v>
      </c>
      <c r="E668" s="36">
        <v>601</v>
      </c>
      <c r="F668" s="36">
        <v>601</v>
      </c>
      <c r="G668" s="187"/>
      <c r="H668" s="72"/>
      <c r="I668" s="72" t="s">
        <v>2286</v>
      </c>
      <c r="J668" s="434" t="s">
        <v>2920</v>
      </c>
      <c r="K668" s="72" t="s">
        <v>2921</v>
      </c>
      <c r="L668" s="432">
        <v>770</v>
      </c>
      <c r="M668" s="43"/>
      <c r="N668" s="43"/>
      <c r="O668" s="436"/>
    </row>
    <row r="669" spans="1:15" ht="25.5" hidden="1" x14ac:dyDescent="0.25">
      <c r="A669" s="258" t="s">
        <v>2280</v>
      </c>
      <c r="B669" s="258" t="s">
        <v>2867</v>
      </c>
      <c r="C669" s="32" t="s">
        <v>2922</v>
      </c>
      <c r="D669" s="258"/>
      <c r="E669" s="26">
        <f>SUM(E670:E674)</f>
        <v>2594</v>
      </c>
      <c r="F669" s="26">
        <v>2063</v>
      </c>
      <c r="G669" s="25"/>
      <c r="H669" s="430"/>
      <c r="I669" s="430"/>
      <c r="J669" s="32" t="s">
        <v>2922</v>
      </c>
      <c r="K669" s="391"/>
      <c r="L669" s="26">
        <f>SUM(L670:L674)</f>
        <v>3404</v>
      </c>
      <c r="M669" s="211">
        <v>1</v>
      </c>
      <c r="N669" s="211">
        <v>2</v>
      </c>
      <c r="O669" s="374"/>
    </row>
    <row r="670" spans="1:15" hidden="1" x14ac:dyDescent="0.25">
      <c r="A670" s="262" t="s">
        <v>2280</v>
      </c>
      <c r="B670" s="263" t="s">
        <v>2867</v>
      </c>
      <c r="C670" s="262" t="s">
        <v>2923</v>
      </c>
      <c r="D670" s="262" t="s">
        <v>2924</v>
      </c>
      <c r="E670" s="36">
        <v>1448</v>
      </c>
      <c r="F670" s="36">
        <v>1448</v>
      </c>
      <c r="G670" s="187"/>
      <c r="H670" s="72"/>
      <c r="I670" s="72" t="s">
        <v>1976</v>
      </c>
      <c r="J670" s="434" t="s">
        <v>2923</v>
      </c>
      <c r="K670" s="72" t="s">
        <v>2924</v>
      </c>
      <c r="L670" s="432">
        <v>1861</v>
      </c>
      <c r="M670" s="198"/>
      <c r="N670" s="198"/>
      <c r="O670" s="433"/>
    </row>
    <row r="671" spans="1:15" hidden="1" x14ac:dyDescent="0.25">
      <c r="A671" s="262" t="s">
        <v>2280</v>
      </c>
      <c r="B671" s="263" t="s">
        <v>2867</v>
      </c>
      <c r="C671" s="262" t="s">
        <v>2923</v>
      </c>
      <c r="D671" s="262" t="s">
        <v>2925</v>
      </c>
      <c r="E671" s="36">
        <v>20</v>
      </c>
      <c r="F671" s="36">
        <v>20</v>
      </c>
      <c r="G671" s="187"/>
      <c r="H671" s="72"/>
      <c r="I671" s="72"/>
      <c r="J671" s="434" t="s">
        <v>2923</v>
      </c>
      <c r="K671" s="72" t="s">
        <v>2925</v>
      </c>
      <c r="L671" s="432">
        <v>79</v>
      </c>
      <c r="M671" s="198"/>
      <c r="N671" s="198"/>
      <c r="O671" s="433"/>
    </row>
    <row r="672" spans="1:15" hidden="1" x14ac:dyDescent="0.25">
      <c r="A672" s="262" t="s">
        <v>2280</v>
      </c>
      <c r="B672" s="263" t="s">
        <v>2867</v>
      </c>
      <c r="C672" s="262" t="s">
        <v>2923</v>
      </c>
      <c r="D672" s="262" t="s">
        <v>2926</v>
      </c>
      <c r="E672" s="36">
        <v>285</v>
      </c>
      <c r="F672" s="36">
        <v>285</v>
      </c>
      <c r="G672" s="187"/>
      <c r="H672" s="72"/>
      <c r="I672" s="72"/>
      <c r="J672" s="434" t="s">
        <v>2923</v>
      </c>
      <c r="K672" s="72" t="s">
        <v>2927</v>
      </c>
      <c r="L672" s="432">
        <v>373</v>
      </c>
      <c r="M672" s="198"/>
      <c r="N672" s="198"/>
      <c r="O672" s="433"/>
    </row>
    <row r="673" spans="1:15" hidden="1" x14ac:dyDescent="0.25">
      <c r="A673" s="262" t="s">
        <v>2280</v>
      </c>
      <c r="B673" s="263" t="s">
        <v>2867</v>
      </c>
      <c r="C673" s="262" t="s">
        <v>2923</v>
      </c>
      <c r="D673" s="262" t="s">
        <v>2928</v>
      </c>
      <c r="E673" s="36">
        <v>310</v>
      </c>
      <c r="F673" s="36">
        <v>310</v>
      </c>
      <c r="G673" s="187"/>
      <c r="H673" s="72"/>
      <c r="I673" s="72"/>
      <c r="J673" s="434" t="s">
        <v>2923</v>
      </c>
      <c r="K673" s="72" t="s">
        <v>2928</v>
      </c>
      <c r="L673" s="432">
        <v>414</v>
      </c>
      <c r="M673" s="198"/>
      <c r="N673" s="198"/>
      <c r="O673" s="433"/>
    </row>
    <row r="674" spans="1:15" hidden="1" x14ac:dyDescent="0.25">
      <c r="A674" s="262" t="s">
        <v>2280</v>
      </c>
      <c r="B674" s="263" t="s">
        <v>2867</v>
      </c>
      <c r="C674" s="262" t="s">
        <v>2722</v>
      </c>
      <c r="D674" s="262" t="s">
        <v>2722</v>
      </c>
      <c r="E674" s="36">
        <v>531</v>
      </c>
      <c r="F674" s="36">
        <v>531</v>
      </c>
      <c r="G674" s="187"/>
      <c r="H674" s="72"/>
      <c r="I674" s="72"/>
      <c r="J674" s="72" t="s">
        <v>2722</v>
      </c>
      <c r="K674" s="72" t="s">
        <v>2722</v>
      </c>
      <c r="L674" s="432">
        <v>677</v>
      </c>
      <c r="M674" s="43"/>
      <c r="N674" s="43"/>
      <c r="O674" s="436"/>
    </row>
    <row r="675" spans="1:15" hidden="1" x14ac:dyDescent="0.25">
      <c r="A675" s="258" t="s">
        <v>2280</v>
      </c>
      <c r="B675" s="258" t="s">
        <v>2867</v>
      </c>
      <c r="C675" s="258" t="s">
        <v>2929</v>
      </c>
      <c r="D675" s="258"/>
      <c r="E675" s="26">
        <f>SUM(E676:E678)</f>
        <v>1234</v>
      </c>
      <c r="F675" s="26">
        <v>1234</v>
      </c>
      <c r="G675" s="25"/>
      <c r="H675" s="430"/>
      <c r="I675" s="430"/>
      <c r="J675" s="32" t="s">
        <v>2930</v>
      </c>
      <c r="K675" s="391"/>
      <c r="L675" s="26">
        <f>SUM(L676:L678)</f>
        <v>1912</v>
      </c>
      <c r="M675" s="211">
        <v>1</v>
      </c>
      <c r="N675" s="211">
        <v>1</v>
      </c>
      <c r="O675" s="374"/>
    </row>
    <row r="676" spans="1:15" hidden="1" x14ac:dyDescent="0.25">
      <c r="A676" s="262" t="s">
        <v>2280</v>
      </c>
      <c r="B676" s="263" t="s">
        <v>2867</v>
      </c>
      <c r="C676" s="262" t="s">
        <v>2929</v>
      </c>
      <c r="D676" s="262" t="s">
        <v>2929</v>
      </c>
      <c r="E676" s="36">
        <v>443</v>
      </c>
      <c r="F676" s="36">
        <v>443</v>
      </c>
      <c r="G676" s="187"/>
      <c r="H676" s="72"/>
      <c r="I676" s="72" t="s">
        <v>1751</v>
      </c>
      <c r="J676" s="431" t="s">
        <v>2929</v>
      </c>
      <c r="K676" s="431" t="s">
        <v>2929</v>
      </c>
      <c r="L676" s="432">
        <v>706</v>
      </c>
      <c r="M676" s="198"/>
      <c r="N676" s="198"/>
      <c r="O676" s="433"/>
    </row>
    <row r="677" spans="1:15" hidden="1" x14ac:dyDescent="0.25">
      <c r="A677" s="262" t="s">
        <v>2280</v>
      </c>
      <c r="B677" s="263" t="s">
        <v>2867</v>
      </c>
      <c r="C677" s="262" t="s">
        <v>2929</v>
      </c>
      <c r="D677" s="262" t="s">
        <v>2931</v>
      </c>
      <c r="E677" s="36">
        <v>382</v>
      </c>
      <c r="F677" s="36">
        <v>382</v>
      </c>
      <c r="G677" s="187"/>
      <c r="H677" s="72"/>
      <c r="I677" s="72"/>
      <c r="J677" s="431" t="s">
        <v>2929</v>
      </c>
      <c r="K677" s="72" t="s">
        <v>2931</v>
      </c>
      <c r="L677" s="432">
        <v>565</v>
      </c>
      <c r="M677" s="198"/>
      <c r="N677" s="198"/>
      <c r="O677" s="433"/>
    </row>
    <row r="678" spans="1:15" hidden="1" x14ac:dyDescent="0.25">
      <c r="A678" s="262" t="s">
        <v>2280</v>
      </c>
      <c r="B678" s="263" t="s">
        <v>2867</v>
      </c>
      <c r="C678" s="262" t="s">
        <v>2929</v>
      </c>
      <c r="D678" s="262" t="s">
        <v>2932</v>
      </c>
      <c r="E678" s="36">
        <v>409</v>
      </c>
      <c r="F678" s="36">
        <v>409</v>
      </c>
      <c r="G678" s="187"/>
      <c r="H678" s="72"/>
      <c r="I678" s="72"/>
      <c r="J678" s="431" t="s">
        <v>2929</v>
      </c>
      <c r="K678" s="72" t="s">
        <v>2932</v>
      </c>
      <c r="L678" s="432">
        <v>641</v>
      </c>
      <c r="M678" s="198"/>
      <c r="N678" s="198"/>
      <c r="O678" s="433"/>
    </row>
    <row r="679" spans="1:15" hidden="1" x14ac:dyDescent="0.25">
      <c r="A679" s="258" t="s">
        <v>2280</v>
      </c>
      <c r="B679" s="258" t="s">
        <v>2867</v>
      </c>
      <c r="C679" s="258" t="s">
        <v>2933</v>
      </c>
      <c r="D679" s="258"/>
      <c r="E679" s="26">
        <f>SUM(E680:E684)</f>
        <v>2775</v>
      </c>
      <c r="F679" s="26">
        <v>2775</v>
      </c>
      <c r="G679" s="25"/>
      <c r="H679" s="430"/>
      <c r="I679" s="430"/>
      <c r="J679" s="32" t="s">
        <v>2933</v>
      </c>
      <c r="K679" s="391"/>
      <c r="L679" s="26">
        <f>SUM(L680:L684)</f>
        <v>3978</v>
      </c>
      <c r="M679" s="211">
        <v>2</v>
      </c>
      <c r="N679" s="211">
        <v>2</v>
      </c>
      <c r="O679" s="374"/>
    </row>
    <row r="680" spans="1:15" hidden="1" x14ac:dyDescent="0.25">
      <c r="A680" s="262" t="s">
        <v>2280</v>
      </c>
      <c r="B680" s="263" t="s">
        <v>2867</v>
      </c>
      <c r="C680" s="262" t="s">
        <v>2933</v>
      </c>
      <c r="D680" s="262" t="s">
        <v>2934</v>
      </c>
      <c r="E680" s="36">
        <v>1103</v>
      </c>
      <c r="F680" s="36">
        <v>1103</v>
      </c>
      <c r="G680" s="187"/>
      <c r="H680" s="72"/>
      <c r="I680" s="72" t="s">
        <v>1751</v>
      </c>
      <c r="J680" s="434" t="s">
        <v>2933</v>
      </c>
      <c r="K680" s="72" t="s">
        <v>2934</v>
      </c>
      <c r="L680" s="432">
        <v>1790</v>
      </c>
      <c r="M680" s="198"/>
      <c r="N680" s="198"/>
      <c r="O680" s="433"/>
    </row>
    <row r="681" spans="1:15" hidden="1" x14ac:dyDescent="0.25">
      <c r="A681" s="262" t="s">
        <v>2280</v>
      </c>
      <c r="B681" s="263" t="s">
        <v>2867</v>
      </c>
      <c r="C681" s="262" t="s">
        <v>2933</v>
      </c>
      <c r="D681" s="262" t="s">
        <v>2935</v>
      </c>
      <c r="E681" s="36">
        <v>269</v>
      </c>
      <c r="F681" s="36">
        <v>269</v>
      </c>
      <c r="G681" s="187"/>
      <c r="H681" s="72"/>
      <c r="I681" s="72"/>
      <c r="J681" s="434" t="s">
        <v>2933</v>
      </c>
      <c r="K681" s="72" t="s">
        <v>2935</v>
      </c>
      <c r="L681" s="432">
        <v>380</v>
      </c>
      <c r="M681" s="198"/>
      <c r="N681" s="198"/>
      <c r="O681" s="433"/>
    </row>
    <row r="682" spans="1:15" hidden="1" x14ac:dyDescent="0.25">
      <c r="A682" s="262" t="s">
        <v>2280</v>
      </c>
      <c r="B682" s="263" t="s">
        <v>2867</v>
      </c>
      <c r="C682" s="262" t="s">
        <v>2933</v>
      </c>
      <c r="D682" s="262" t="s">
        <v>2936</v>
      </c>
      <c r="E682" s="36">
        <v>391</v>
      </c>
      <c r="F682" s="36">
        <v>391</v>
      </c>
      <c r="G682" s="187"/>
      <c r="H682" s="72"/>
      <c r="I682" s="72"/>
      <c r="J682" s="434" t="s">
        <v>2933</v>
      </c>
      <c r="K682" s="72" t="s">
        <v>2936</v>
      </c>
      <c r="L682" s="432">
        <v>463</v>
      </c>
      <c r="M682" s="198"/>
      <c r="N682" s="198"/>
      <c r="O682" s="433"/>
    </row>
    <row r="683" spans="1:15" hidden="1" x14ac:dyDescent="0.25">
      <c r="A683" s="262" t="s">
        <v>2280</v>
      </c>
      <c r="B683" s="263" t="s">
        <v>2867</v>
      </c>
      <c r="C683" s="262" t="s">
        <v>2933</v>
      </c>
      <c r="D683" s="262" t="s">
        <v>2937</v>
      </c>
      <c r="E683" s="36">
        <v>648</v>
      </c>
      <c r="F683" s="36">
        <v>648</v>
      </c>
      <c r="G683" s="187"/>
      <c r="H683" s="72"/>
      <c r="I683" s="72"/>
      <c r="J683" s="434" t="s">
        <v>2933</v>
      </c>
      <c r="K683" s="72" t="s">
        <v>2937</v>
      </c>
      <c r="L683" s="432">
        <v>670</v>
      </c>
      <c r="M683" s="198"/>
      <c r="N683" s="198"/>
      <c r="O683" s="433"/>
    </row>
    <row r="684" spans="1:15" hidden="1" x14ac:dyDescent="0.25">
      <c r="A684" s="262" t="s">
        <v>2280</v>
      </c>
      <c r="B684" s="263" t="s">
        <v>2867</v>
      </c>
      <c r="C684" s="262" t="s">
        <v>2933</v>
      </c>
      <c r="D684" s="262" t="s">
        <v>2933</v>
      </c>
      <c r="E684" s="36">
        <v>364</v>
      </c>
      <c r="F684" s="36">
        <v>364</v>
      </c>
      <c r="G684" s="187"/>
      <c r="H684" s="72"/>
      <c r="I684" s="72"/>
      <c r="J684" s="434" t="s">
        <v>2933</v>
      </c>
      <c r="K684" s="431" t="s">
        <v>2933</v>
      </c>
      <c r="L684" s="432">
        <v>675</v>
      </c>
      <c r="M684" s="198"/>
      <c r="N684" s="198"/>
      <c r="O684" s="433"/>
    </row>
  </sheetData>
  <autoFilter ref="A1:O684">
    <filterColumn colId="4">
      <filters>
        <filter val="2,972"/>
        <filter val="2,998"/>
        <filter val="3,001"/>
        <filter val="3,084"/>
        <filter val="3,121"/>
        <filter val="3,141"/>
        <filter val="3,157"/>
        <filter val="3,208"/>
        <filter val="3,246"/>
        <filter val="3,293"/>
        <filter val="3,309"/>
        <filter val="3,640"/>
        <filter val="3,716"/>
        <filter val="3,847"/>
        <filter val="4,024"/>
        <filter val="4,049"/>
        <filter val="4,242"/>
        <filter val="4,361"/>
        <filter val="4,425"/>
        <filter val="4,825"/>
        <filter val="4,834"/>
        <filter val="4,941"/>
        <filter val="5,530"/>
        <filter val="6,388"/>
      </filters>
    </filterColumn>
    <filterColumn colId="7" showButton="0"/>
  </autoFilter>
  <mergeCells count="4">
    <mergeCell ref="H1:I1"/>
    <mergeCell ref="O98:O100"/>
    <mergeCell ref="K591:K592"/>
    <mergeCell ref="L591:L59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725"/>
  <sheetViews>
    <sheetView zoomScale="80" zoomScaleNormal="80" zoomScaleSheetLayoutView="90" workbookViewId="0">
      <pane ySplit="1" topLeftCell="A429" activePane="bottomLeft" state="frozen"/>
      <selection activeCell="C1" sqref="C1"/>
      <selection pane="bottomLeft" activeCell="L2" sqref="L2"/>
    </sheetView>
  </sheetViews>
  <sheetFormatPr defaultRowHeight="12.75" x14ac:dyDescent="0.25"/>
  <cols>
    <col min="1" max="1" width="11.140625" style="187" customWidth="1"/>
    <col min="2" max="2" width="15.7109375" style="187" customWidth="1"/>
    <col min="3" max="3" width="22.85546875" style="187" customWidth="1"/>
    <col min="4" max="4" width="40.140625" style="187" customWidth="1"/>
    <col min="5" max="5" width="9.7109375" style="188" customWidth="1"/>
    <col min="6" max="6" width="12.42578125" style="188" customWidth="1"/>
    <col min="7" max="7" width="8.140625" style="37" customWidth="1"/>
    <col min="8" max="9" width="7" style="38" customWidth="1"/>
    <col min="10" max="10" width="22.85546875" style="187" customWidth="1"/>
    <col min="11" max="11" width="19" style="187" customWidth="1"/>
    <col min="12" max="12" width="10.28515625" style="43" customWidth="1"/>
    <col min="13" max="13" width="9.42578125" style="43" customWidth="1"/>
    <col min="14" max="14" width="8.42578125" style="43" customWidth="1"/>
    <col min="15" max="15" width="27.42578125" style="186" customWidth="1"/>
    <col min="16" max="16384" width="9.140625" style="185"/>
  </cols>
  <sheetData>
    <row r="1" spans="1:17" s="252" customFormat="1" ht="107.25" customHeight="1" x14ac:dyDescent="0.25">
      <c r="A1" s="2" t="s">
        <v>0</v>
      </c>
      <c r="B1" s="2" t="s">
        <v>1</v>
      </c>
      <c r="C1" s="2" t="s">
        <v>2</v>
      </c>
      <c r="D1" s="2" t="s">
        <v>3</v>
      </c>
      <c r="E1" s="2" t="s">
        <v>4</v>
      </c>
      <c r="F1" s="2" t="s">
        <v>5</v>
      </c>
      <c r="G1" s="2" t="s">
        <v>6</v>
      </c>
      <c r="H1" s="676" t="s">
        <v>7</v>
      </c>
      <c r="I1" s="676"/>
      <c r="J1" s="2" t="s">
        <v>8</v>
      </c>
      <c r="K1" s="2" t="s">
        <v>9</v>
      </c>
      <c r="L1" s="2" t="s">
        <v>10</v>
      </c>
      <c r="M1" s="2" t="s">
        <v>11</v>
      </c>
      <c r="N1" s="2" t="s">
        <v>12</v>
      </c>
      <c r="O1" s="253" t="s">
        <v>13</v>
      </c>
    </row>
    <row r="2" spans="1:17" s="244" customFormat="1" ht="20.25" customHeight="1" x14ac:dyDescent="0.25">
      <c r="A2" s="247" t="s">
        <v>644</v>
      </c>
      <c r="B2" s="247"/>
      <c r="C2" s="251"/>
      <c r="D2" s="247"/>
      <c r="E2" s="250">
        <f>E3+E4+E47+E106+E184+E248+E313+E381+E438+E505+E580+E674</f>
        <v>533906</v>
      </c>
      <c r="F2" s="250">
        <v>533906</v>
      </c>
      <c r="G2" s="249"/>
      <c r="H2" s="248"/>
      <c r="I2" s="248"/>
      <c r="J2" s="247"/>
      <c r="K2" s="247"/>
      <c r="L2" s="246"/>
      <c r="M2" s="246">
        <f>M4+M47+M106+M184+M248+M313+M381+M438+M505+M580+M674</f>
        <v>217</v>
      </c>
      <c r="N2" s="246">
        <f>N4+N47+N106+N184+N248+N313+N381+N438+N505+N580+N674</f>
        <v>247</v>
      </c>
      <c r="O2" s="245"/>
    </row>
    <row r="3" spans="1:17" x14ac:dyDescent="0.25">
      <c r="A3" s="240" t="s">
        <v>644</v>
      </c>
      <c r="B3" s="240" t="s">
        <v>1268</v>
      </c>
      <c r="C3" s="243"/>
      <c r="D3" s="240"/>
      <c r="E3" s="242">
        <v>147635</v>
      </c>
      <c r="F3" s="242">
        <v>147635</v>
      </c>
      <c r="G3" s="241"/>
      <c r="H3" s="241"/>
      <c r="I3" s="241"/>
      <c r="J3" s="240"/>
      <c r="K3" s="240"/>
      <c r="L3" s="239"/>
      <c r="M3" s="239"/>
      <c r="N3" s="239"/>
      <c r="O3" s="238"/>
    </row>
    <row r="4" spans="1:17" x14ac:dyDescent="0.25">
      <c r="A4" s="19" t="s">
        <v>644</v>
      </c>
      <c r="B4" s="19" t="s">
        <v>1234</v>
      </c>
      <c r="C4" s="204"/>
      <c r="D4" s="19"/>
      <c r="E4" s="20">
        <f>E5+E6+E9+E12+E18+E20+E30+E32+E34+E39+E41</f>
        <v>21582</v>
      </c>
      <c r="F4" s="20">
        <v>21582</v>
      </c>
      <c r="G4" s="205"/>
      <c r="H4" s="205"/>
      <c r="I4" s="205"/>
      <c r="J4" s="19"/>
      <c r="K4" s="19"/>
      <c r="L4" s="213"/>
      <c r="M4" s="213">
        <f>SUM(M5:M46)</f>
        <v>17</v>
      </c>
      <c r="N4" s="213">
        <f>SUM(N5:N46)</f>
        <v>17</v>
      </c>
      <c r="O4" s="212"/>
    </row>
    <row r="5" spans="1:17" x14ac:dyDescent="0.25">
      <c r="A5" s="25" t="s">
        <v>644</v>
      </c>
      <c r="B5" s="25" t="s">
        <v>1234</v>
      </c>
      <c r="C5" s="25" t="s">
        <v>1267</v>
      </c>
      <c r="D5" s="25"/>
      <c r="E5" s="26">
        <v>3707</v>
      </c>
      <c r="F5" s="26">
        <v>3707</v>
      </c>
      <c r="G5" s="27"/>
      <c r="H5" s="27"/>
      <c r="I5" s="27"/>
      <c r="J5" s="25"/>
      <c r="K5" s="25"/>
      <c r="L5" s="232"/>
      <c r="M5" s="232"/>
      <c r="N5" s="232"/>
      <c r="O5" s="235"/>
      <c r="Q5" s="236"/>
    </row>
    <row r="6" spans="1:17" x14ac:dyDescent="0.25">
      <c r="A6" s="25" t="s">
        <v>644</v>
      </c>
      <c r="B6" s="25" t="s">
        <v>1234</v>
      </c>
      <c r="C6" s="25" t="s">
        <v>1266</v>
      </c>
      <c r="D6" s="25"/>
      <c r="E6" s="26">
        <f>SUM(E7:E8)</f>
        <v>3441</v>
      </c>
      <c r="F6" s="26">
        <v>3441</v>
      </c>
      <c r="G6" s="27"/>
      <c r="H6" s="27"/>
      <c r="I6" s="27"/>
      <c r="J6" s="32" t="s">
        <v>1266</v>
      </c>
      <c r="K6" s="194"/>
      <c r="L6" s="26">
        <f>SUM(L7:L8)</f>
        <v>4710</v>
      </c>
      <c r="M6" s="33">
        <v>2</v>
      </c>
      <c r="N6" s="33">
        <v>2</v>
      </c>
      <c r="O6" s="56"/>
    </row>
    <row r="7" spans="1:17" x14ac:dyDescent="0.25">
      <c r="A7" s="34" t="s">
        <v>644</v>
      </c>
      <c r="B7" s="187" t="s">
        <v>1234</v>
      </c>
      <c r="C7" s="34" t="s">
        <v>1266</v>
      </c>
      <c r="D7" s="34" t="s">
        <v>1266</v>
      </c>
      <c r="E7" s="36">
        <v>3251</v>
      </c>
      <c r="F7" s="36">
        <v>3251</v>
      </c>
      <c r="J7" s="39" t="s">
        <v>1266</v>
      </c>
      <c r="K7" s="34" t="s">
        <v>1266</v>
      </c>
      <c r="L7" s="36">
        <v>4483</v>
      </c>
      <c r="M7" s="40"/>
      <c r="N7" s="40"/>
    </row>
    <row r="8" spans="1:17" x14ac:dyDescent="0.25">
      <c r="A8" s="34" t="s">
        <v>644</v>
      </c>
      <c r="B8" s="187" t="s">
        <v>1234</v>
      </c>
      <c r="C8" s="34" t="s">
        <v>1266</v>
      </c>
      <c r="D8" s="34" t="s">
        <v>1265</v>
      </c>
      <c r="E8" s="36">
        <v>190</v>
      </c>
      <c r="F8" s="36">
        <v>190</v>
      </c>
      <c r="J8" s="39" t="s">
        <v>1266</v>
      </c>
      <c r="K8" s="34" t="s">
        <v>1265</v>
      </c>
      <c r="L8" s="36">
        <v>227</v>
      </c>
      <c r="M8" s="40"/>
      <c r="N8" s="40"/>
    </row>
    <row r="9" spans="1:17" x14ac:dyDescent="0.25">
      <c r="A9" s="25" t="s">
        <v>644</v>
      </c>
      <c r="B9" s="25" t="s">
        <v>1234</v>
      </c>
      <c r="C9" s="25" t="s">
        <v>1264</v>
      </c>
      <c r="D9" s="25"/>
      <c r="E9" s="26">
        <f>E10</f>
        <v>1559</v>
      </c>
      <c r="F9" s="26">
        <v>1559</v>
      </c>
      <c r="G9" s="27"/>
      <c r="H9" s="27"/>
      <c r="I9" s="27"/>
      <c r="J9" s="32" t="s">
        <v>1264</v>
      </c>
      <c r="K9" s="32"/>
      <c r="L9" s="26">
        <f>L10</f>
        <v>1964</v>
      </c>
      <c r="M9" s="33">
        <v>2</v>
      </c>
      <c r="N9" s="33">
        <v>2</v>
      </c>
      <c r="O9" s="56"/>
    </row>
    <row r="10" spans="1:17" x14ac:dyDescent="0.25">
      <c r="A10" s="34" t="s">
        <v>644</v>
      </c>
      <c r="B10" s="187" t="s">
        <v>1234</v>
      </c>
      <c r="C10" s="34" t="s">
        <v>1264</v>
      </c>
      <c r="D10" s="34" t="s">
        <v>1264</v>
      </c>
      <c r="E10" s="36">
        <v>1559</v>
      </c>
      <c r="F10" s="36">
        <v>1559</v>
      </c>
      <c r="J10" s="39" t="s">
        <v>1264</v>
      </c>
      <c r="K10" s="34" t="s">
        <v>1264</v>
      </c>
      <c r="L10" s="36">
        <v>1964</v>
      </c>
      <c r="M10" s="40"/>
      <c r="N10" s="40"/>
    </row>
    <row r="11" spans="1:17" x14ac:dyDescent="0.25">
      <c r="A11" s="34"/>
      <c r="C11" s="34" t="s">
        <v>1264</v>
      </c>
      <c r="D11" s="229" t="s">
        <v>1263</v>
      </c>
      <c r="E11" s="52"/>
      <c r="F11" s="52"/>
      <c r="G11" s="45"/>
      <c r="H11" s="65"/>
      <c r="I11" s="65"/>
      <c r="J11" s="39"/>
      <c r="K11" s="35"/>
      <c r="L11" s="52"/>
      <c r="M11" s="40"/>
      <c r="N11" s="40"/>
    </row>
    <row r="12" spans="1:17" x14ac:dyDescent="0.25">
      <c r="A12" s="25" t="s">
        <v>644</v>
      </c>
      <c r="B12" s="25" t="s">
        <v>1234</v>
      </c>
      <c r="C12" s="25" t="s">
        <v>1262</v>
      </c>
      <c r="D12" s="25"/>
      <c r="E12" s="26">
        <f>SUM(E13:E17)</f>
        <v>761</v>
      </c>
      <c r="F12" s="26">
        <v>519</v>
      </c>
      <c r="G12" s="27"/>
      <c r="H12" s="27"/>
      <c r="I12" s="27"/>
      <c r="J12" s="32" t="s">
        <v>1262</v>
      </c>
      <c r="K12" s="194"/>
      <c r="L12" s="26">
        <f>SUM(L13:L17)</f>
        <v>1203</v>
      </c>
      <c r="M12" s="33">
        <v>2</v>
      </c>
      <c r="N12" s="33">
        <v>2</v>
      </c>
      <c r="O12" s="56"/>
    </row>
    <row r="13" spans="1:17" x14ac:dyDescent="0.25">
      <c r="A13" s="34" t="s">
        <v>644</v>
      </c>
      <c r="B13" s="187" t="s">
        <v>1234</v>
      </c>
      <c r="C13" s="34" t="s">
        <v>1258</v>
      </c>
      <c r="D13" s="34" t="s">
        <v>1261</v>
      </c>
      <c r="E13" s="36">
        <v>196</v>
      </c>
      <c r="F13" s="36">
        <v>196</v>
      </c>
      <c r="J13" s="39" t="s">
        <v>1258</v>
      </c>
      <c r="K13" s="34" t="s">
        <v>1261</v>
      </c>
      <c r="L13" s="36">
        <v>318</v>
      </c>
      <c r="M13" s="60"/>
      <c r="N13" s="40"/>
      <c r="O13" s="65" t="s">
        <v>706</v>
      </c>
    </row>
    <row r="14" spans="1:17" x14ac:dyDescent="0.25">
      <c r="A14" s="34" t="s">
        <v>644</v>
      </c>
      <c r="B14" s="187" t="s">
        <v>1234</v>
      </c>
      <c r="C14" s="34" t="s">
        <v>1258</v>
      </c>
      <c r="D14" s="34" t="s">
        <v>1260</v>
      </c>
      <c r="E14" s="36">
        <v>13</v>
      </c>
      <c r="F14" s="36">
        <v>13</v>
      </c>
      <c r="J14" s="39" t="s">
        <v>1258</v>
      </c>
      <c r="K14" s="34" t="s">
        <v>1260</v>
      </c>
      <c r="L14" s="36">
        <v>13</v>
      </c>
      <c r="M14" s="60"/>
      <c r="N14" s="40"/>
    </row>
    <row r="15" spans="1:17" x14ac:dyDescent="0.25">
      <c r="A15" s="34" t="s">
        <v>644</v>
      </c>
      <c r="B15" s="187" t="s">
        <v>1234</v>
      </c>
      <c r="C15" s="34" t="s">
        <v>1258</v>
      </c>
      <c r="D15" s="34" t="s">
        <v>1259</v>
      </c>
      <c r="E15" s="36">
        <v>258</v>
      </c>
      <c r="F15" s="36">
        <v>258</v>
      </c>
      <c r="J15" s="39" t="s">
        <v>1258</v>
      </c>
      <c r="K15" s="34" t="s">
        <v>1259</v>
      </c>
      <c r="L15" s="36">
        <v>429</v>
      </c>
      <c r="M15" s="60"/>
      <c r="N15" s="40"/>
    </row>
    <row r="16" spans="1:17" x14ac:dyDescent="0.25">
      <c r="A16" s="34" t="s">
        <v>644</v>
      </c>
      <c r="B16" s="187" t="s">
        <v>1234</v>
      </c>
      <c r="C16" s="34" t="s">
        <v>1258</v>
      </c>
      <c r="D16" s="34" t="s">
        <v>714</v>
      </c>
      <c r="E16" s="36">
        <v>52</v>
      </c>
      <c r="F16" s="36">
        <v>52</v>
      </c>
      <c r="J16" s="39" t="s">
        <v>1258</v>
      </c>
      <c r="K16" s="34" t="s">
        <v>714</v>
      </c>
      <c r="L16" s="36">
        <v>44</v>
      </c>
      <c r="M16" s="60"/>
      <c r="N16" s="40"/>
    </row>
    <row r="17" spans="1:15" x14ac:dyDescent="0.25">
      <c r="A17" s="34" t="s">
        <v>644</v>
      </c>
      <c r="B17" s="187" t="s">
        <v>1234</v>
      </c>
      <c r="C17" s="34" t="s">
        <v>1257</v>
      </c>
      <c r="D17" s="34" t="s">
        <v>1257</v>
      </c>
      <c r="E17" s="36">
        <v>242</v>
      </c>
      <c r="F17" s="36">
        <v>242</v>
      </c>
      <c r="J17" s="39" t="s">
        <v>1257</v>
      </c>
      <c r="K17" s="34" t="s">
        <v>1257</v>
      </c>
      <c r="L17" s="36">
        <v>399</v>
      </c>
    </row>
    <row r="18" spans="1:15" x14ac:dyDescent="0.25">
      <c r="A18" s="25" t="s">
        <v>644</v>
      </c>
      <c r="B18" s="25" t="s">
        <v>1234</v>
      </c>
      <c r="C18" s="25" t="s">
        <v>1256</v>
      </c>
      <c r="D18" s="25"/>
      <c r="E18" s="26">
        <f>E19</f>
        <v>821</v>
      </c>
      <c r="F18" s="26">
        <v>821</v>
      </c>
      <c r="G18" s="27"/>
      <c r="H18" s="27"/>
      <c r="I18" s="27"/>
      <c r="J18" s="32" t="s">
        <v>1256</v>
      </c>
      <c r="K18" s="194"/>
      <c r="L18" s="26">
        <f>L19</f>
        <v>1403</v>
      </c>
      <c r="M18" s="33">
        <v>1</v>
      </c>
      <c r="N18" s="33">
        <v>1</v>
      </c>
      <c r="O18" s="56"/>
    </row>
    <row r="19" spans="1:15" x14ac:dyDescent="0.25">
      <c r="A19" s="34" t="s">
        <v>644</v>
      </c>
      <c r="B19" s="187" t="s">
        <v>1234</v>
      </c>
      <c r="C19" s="34" t="s">
        <v>1256</v>
      </c>
      <c r="D19" s="34" t="s">
        <v>1256</v>
      </c>
      <c r="E19" s="36">
        <v>821</v>
      </c>
      <c r="F19" s="36">
        <v>821</v>
      </c>
      <c r="I19" s="199" t="s">
        <v>588</v>
      </c>
      <c r="J19" s="34" t="s">
        <v>1256</v>
      </c>
      <c r="K19" s="34" t="s">
        <v>1256</v>
      </c>
      <c r="L19" s="74">
        <v>1403</v>
      </c>
      <c r="M19" s="40"/>
      <c r="N19" s="40"/>
    </row>
    <row r="20" spans="1:15" x14ac:dyDescent="0.25">
      <c r="A20" s="25" t="s">
        <v>644</v>
      </c>
      <c r="B20" s="25" t="s">
        <v>1234</v>
      </c>
      <c r="C20" s="25" t="s">
        <v>1255</v>
      </c>
      <c r="D20" s="25"/>
      <c r="E20" s="26">
        <f>1791</f>
        <v>1791</v>
      </c>
      <c r="F20" s="26">
        <v>1791</v>
      </c>
      <c r="G20" s="27"/>
      <c r="H20" s="27"/>
      <c r="I20" s="27"/>
      <c r="J20" s="32" t="s">
        <v>1248</v>
      </c>
      <c r="K20" s="194"/>
      <c r="L20" s="26">
        <f>SUM(L21:L29)</f>
        <v>2371</v>
      </c>
      <c r="M20" s="33">
        <v>2</v>
      </c>
      <c r="N20" s="33">
        <v>2</v>
      </c>
      <c r="O20" s="56"/>
    </row>
    <row r="21" spans="1:15" x14ac:dyDescent="0.25">
      <c r="A21" s="34" t="s">
        <v>644</v>
      </c>
      <c r="B21" s="187" t="s">
        <v>1234</v>
      </c>
      <c r="C21" s="34" t="s">
        <v>1248</v>
      </c>
      <c r="D21" s="34" t="s">
        <v>1248</v>
      </c>
      <c r="E21" s="36">
        <v>1001</v>
      </c>
      <c r="F21" s="36">
        <v>1001</v>
      </c>
      <c r="J21" s="34" t="s">
        <v>1248</v>
      </c>
      <c r="K21" s="34" t="s">
        <v>1248</v>
      </c>
      <c r="L21" s="60">
        <v>251</v>
      </c>
      <c r="M21" s="60"/>
      <c r="N21" s="40"/>
      <c r="O21" s="65" t="s">
        <v>972</v>
      </c>
    </row>
    <row r="22" spans="1:15" x14ac:dyDescent="0.25">
      <c r="A22" s="34" t="s">
        <v>644</v>
      </c>
      <c r="B22" s="187" t="s">
        <v>1234</v>
      </c>
      <c r="C22" s="34" t="s">
        <v>1248</v>
      </c>
      <c r="D22" s="34" t="s">
        <v>1254</v>
      </c>
      <c r="E22" s="36" t="s">
        <v>137</v>
      </c>
      <c r="F22" s="36" t="s">
        <v>137</v>
      </c>
      <c r="J22" s="34" t="s">
        <v>1248</v>
      </c>
      <c r="K22" s="34" t="s">
        <v>1254</v>
      </c>
      <c r="L22" s="60">
        <v>25</v>
      </c>
      <c r="M22" s="60"/>
      <c r="N22" s="40"/>
      <c r="O22" s="193"/>
    </row>
    <row r="23" spans="1:15" x14ac:dyDescent="0.25">
      <c r="A23" s="34" t="s">
        <v>644</v>
      </c>
      <c r="B23" s="187" t="s">
        <v>1234</v>
      </c>
      <c r="C23" s="34" t="s">
        <v>1248</v>
      </c>
      <c r="D23" s="34" t="s">
        <v>1253</v>
      </c>
      <c r="E23" s="36">
        <v>139</v>
      </c>
      <c r="F23" s="36">
        <v>139</v>
      </c>
      <c r="J23" s="34" t="s">
        <v>1248</v>
      </c>
      <c r="K23" s="34" t="s">
        <v>1253</v>
      </c>
      <c r="L23" s="60">
        <v>150</v>
      </c>
      <c r="M23" s="60"/>
      <c r="N23" s="40"/>
      <c r="O23" s="193"/>
    </row>
    <row r="24" spans="1:15" x14ac:dyDescent="0.25">
      <c r="O24" s="193"/>
    </row>
    <row r="25" spans="1:15" x14ac:dyDescent="0.25">
      <c r="A25" s="34" t="s">
        <v>644</v>
      </c>
      <c r="B25" s="187" t="s">
        <v>1234</v>
      </c>
      <c r="C25" s="34" t="s">
        <v>1248</v>
      </c>
      <c r="D25" s="34" t="s">
        <v>1252</v>
      </c>
      <c r="E25" s="36">
        <v>89</v>
      </c>
      <c r="F25" s="36">
        <v>89</v>
      </c>
      <c r="J25" s="34" t="s">
        <v>1248</v>
      </c>
      <c r="K25" s="34" t="s">
        <v>1252</v>
      </c>
      <c r="L25" s="60">
        <v>95</v>
      </c>
      <c r="M25" s="60"/>
      <c r="N25" s="40"/>
      <c r="O25" s="193"/>
    </row>
    <row r="26" spans="1:15" x14ac:dyDescent="0.25">
      <c r="A26" s="34" t="s">
        <v>644</v>
      </c>
      <c r="B26" s="187" t="s">
        <v>1234</v>
      </c>
      <c r="C26" s="34" t="s">
        <v>1248</v>
      </c>
      <c r="D26" s="34" t="s">
        <v>1251</v>
      </c>
      <c r="E26" s="36">
        <v>132</v>
      </c>
      <c r="F26" s="36">
        <v>132</v>
      </c>
      <c r="J26" s="34" t="s">
        <v>1248</v>
      </c>
      <c r="K26" s="34" t="s">
        <v>1251</v>
      </c>
      <c r="L26" s="60">
        <v>250</v>
      </c>
      <c r="M26" s="60"/>
      <c r="N26" s="40"/>
      <c r="O26" s="193"/>
    </row>
    <row r="27" spans="1:15" x14ac:dyDescent="0.25">
      <c r="A27" s="34"/>
      <c r="C27" s="34" t="s">
        <v>1248</v>
      </c>
      <c r="D27" s="34" t="s">
        <v>1250</v>
      </c>
      <c r="E27" s="52"/>
      <c r="F27" s="52"/>
      <c r="J27" s="35"/>
      <c r="K27" s="35"/>
      <c r="L27" s="60"/>
      <c r="M27" s="60"/>
      <c r="N27" s="40"/>
      <c r="O27" s="193"/>
    </row>
    <row r="28" spans="1:15" x14ac:dyDescent="0.25">
      <c r="A28" s="34"/>
      <c r="C28" s="34" t="s">
        <v>1248</v>
      </c>
      <c r="D28" s="34" t="s">
        <v>1249</v>
      </c>
      <c r="E28" s="52"/>
      <c r="F28" s="52"/>
      <c r="J28" s="35"/>
      <c r="K28" s="35"/>
      <c r="L28" s="60"/>
      <c r="M28" s="60"/>
      <c r="N28" s="40"/>
    </row>
    <row r="29" spans="1:15" x14ac:dyDescent="0.25">
      <c r="A29" s="34" t="s">
        <v>644</v>
      </c>
      <c r="B29" s="187" t="s">
        <v>1234</v>
      </c>
      <c r="C29" s="34" t="s">
        <v>1247</v>
      </c>
      <c r="D29" s="34" t="s">
        <v>1247</v>
      </c>
      <c r="E29" s="36">
        <v>425</v>
      </c>
      <c r="F29" s="36">
        <v>425</v>
      </c>
      <c r="H29" s="59" t="s">
        <v>87</v>
      </c>
      <c r="I29" s="59"/>
      <c r="J29" s="34" t="s">
        <v>1248</v>
      </c>
      <c r="K29" s="34" t="s">
        <v>1247</v>
      </c>
      <c r="L29" s="60">
        <v>1600</v>
      </c>
      <c r="M29" s="60"/>
      <c r="N29" s="40"/>
      <c r="O29" s="186" t="s">
        <v>311</v>
      </c>
    </row>
    <row r="30" spans="1:15" x14ac:dyDescent="0.25">
      <c r="A30" s="25" t="s">
        <v>644</v>
      </c>
      <c r="B30" s="25" t="s">
        <v>1234</v>
      </c>
      <c r="C30" s="25" t="s">
        <v>1246</v>
      </c>
      <c r="D30" s="25"/>
      <c r="E30" s="26">
        <f>E31</f>
        <v>1389</v>
      </c>
      <c r="F30" s="26">
        <v>1389</v>
      </c>
      <c r="G30" s="27"/>
      <c r="H30" s="27"/>
      <c r="I30" s="27"/>
      <c r="J30" s="32" t="s">
        <v>1246</v>
      </c>
      <c r="K30" s="194"/>
      <c r="L30" s="26">
        <f>L31</f>
        <v>1993</v>
      </c>
      <c r="M30" s="33">
        <v>1</v>
      </c>
      <c r="N30" s="33">
        <v>1</v>
      </c>
      <c r="O30" s="56"/>
    </row>
    <row r="31" spans="1:15" x14ac:dyDescent="0.25">
      <c r="A31" s="34" t="s">
        <v>644</v>
      </c>
      <c r="B31" s="187" t="s">
        <v>1234</v>
      </c>
      <c r="C31" s="34" t="s">
        <v>1246</v>
      </c>
      <c r="D31" s="34" t="s">
        <v>1246</v>
      </c>
      <c r="E31" s="36">
        <v>1389</v>
      </c>
      <c r="F31" s="36">
        <v>1389</v>
      </c>
      <c r="J31" s="34" t="s">
        <v>1246</v>
      </c>
      <c r="K31" s="34" t="s">
        <v>1246</v>
      </c>
      <c r="L31" s="74">
        <v>1993</v>
      </c>
      <c r="M31" s="40"/>
      <c r="N31" s="40"/>
      <c r="O31" s="65" t="s">
        <v>706</v>
      </c>
    </row>
    <row r="32" spans="1:15" x14ac:dyDescent="0.25">
      <c r="A32" s="25" t="s">
        <v>644</v>
      </c>
      <c r="B32" s="25" t="s">
        <v>1234</v>
      </c>
      <c r="C32" s="25" t="s">
        <v>1245</v>
      </c>
      <c r="D32" s="25"/>
      <c r="E32" s="26">
        <f>E33</f>
        <v>1667</v>
      </c>
      <c r="F32" s="26">
        <v>1667</v>
      </c>
      <c r="G32" s="27"/>
      <c r="H32" s="27"/>
      <c r="I32" s="27"/>
      <c r="J32" s="32" t="s">
        <v>1245</v>
      </c>
      <c r="K32" s="194"/>
      <c r="L32" s="26">
        <f>L33</f>
        <v>2270</v>
      </c>
      <c r="M32" s="33">
        <v>1</v>
      </c>
      <c r="N32" s="33">
        <v>1</v>
      </c>
      <c r="O32" s="56"/>
    </row>
    <row r="33" spans="1:17" x14ac:dyDescent="0.25">
      <c r="A33" s="34" t="s">
        <v>644</v>
      </c>
      <c r="B33" s="187" t="s">
        <v>1234</v>
      </c>
      <c r="C33" s="34" t="s">
        <v>1245</v>
      </c>
      <c r="D33" s="34" t="s">
        <v>1245</v>
      </c>
      <c r="E33" s="36">
        <v>1667</v>
      </c>
      <c r="F33" s="36">
        <v>1667</v>
      </c>
      <c r="J33" s="34" t="s">
        <v>1245</v>
      </c>
      <c r="K33" s="34" t="s">
        <v>1245</v>
      </c>
      <c r="L33" s="74">
        <v>2270</v>
      </c>
      <c r="M33" s="40"/>
      <c r="N33" s="40"/>
    </row>
    <row r="34" spans="1:17" ht="25.5" x14ac:dyDescent="0.25">
      <c r="A34" s="25" t="s">
        <v>644</v>
      </c>
      <c r="B34" s="25" t="s">
        <v>1234</v>
      </c>
      <c r="C34" s="32" t="s">
        <v>1244</v>
      </c>
      <c r="D34" s="25"/>
      <c r="E34" s="26">
        <f>SUM(E35:E38)</f>
        <v>3829</v>
      </c>
      <c r="F34" s="26">
        <v>2691</v>
      </c>
      <c r="G34" s="27"/>
      <c r="H34" s="27"/>
      <c r="I34" s="27"/>
      <c r="J34" s="32" t="s">
        <v>1243</v>
      </c>
      <c r="K34" s="194"/>
      <c r="L34" s="26">
        <f>SUM(L35:L38)</f>
        <v>5350</v>
      </c>
      <c r="M34" s="33">
        <v>3</v>
      </c>
      <c r="N34" s="33">
        <v>3</v>
      </c>
      <c r="O34" s="56"/>
    </row>
    <row r="35" spans="1:17" x14ac:dyDescent="0.25">
      <c r="A35" s="34" t="s">
        <v>644</v>
      </c>
      <c r="B35" s="187" t="s">
        <v>1234</v>
      </c>
      <c r="C35" s="34" t="s">
        <v>1242</v>
      </c>
      <c r="D35" s="34" t="s">
        <v>1242</v>
      </c>
      <c r="E35" s="36">
        <v>2463</v>
      </c>
      <c r="F35" s="36">
        <v>2463</v>
      </c>
      <c r="J35" s="39" t="s">
        <v>1242</v>
      </c>
      <c r="K35" s="34" t="s">
        <v>1242</v>
      </c>
      <c r="L35" s="60">
        <v>3540</v>
      </c>
      <c r="M35" s="40"/>
      <c r="N35" s="60"/>
    </row>
    <row r="36" spans="1:17" x14ac:dyDescent="0.25">
      <c r="A36" s="34" t="s">
        <v>644</v>
      </c>
      <c r="B36" s="187" t="s">
        <v>1234</v>
      </c>
      <c r="C36" s="34" t="s">
        <v>1242</v>
      </c>
      <c r="D36" s="34" t="s">
        <v>204</v>
      </c>
      <c r="E36" s="36">
        <v>228</v>
      </c>
      <c r="F36" s="36">
        <v>228</v>
      </c>
      <c r="J36" s="39" t="s">
        <v>1242</v>
      </c>
      <c r="K36" s="34" t="s">
        <v>204</v>
      </c>
      <c r="L36" s="60">
        <v>360</v>
      </c>
      <c r="M36" s="40"/>
      <c r="N36" s="60"/>
    </row>
    <row r="37" spans="1:17" x14ac:dyDescent="0.25">
      <c r="A37" s="34" t="s">
        <v>644</v>
      </c>
      <c r="B37" s="187" t="s">
        <v>1234</v>
      </c>
      <c r="C37" s="34" t="s">
        <v>1241</v>
      </c>
      <c r="D37" s="34" t="s">
        <v>1241</v>
      </c>
      <c r="E37" s="36">
        <v>477</v>
      </c>
      <c r="F37" s="36">
        <v>477</v>
      </c>
      <c r="J37" s="39" t="s">
        <v>1241</v>
      </c>
      <c r="K37" s="34" t="s">
        <v>1241</v>
      </c>
      <c r="L37" s="60">
        <v>825</v>
      </c>
      <c r="M37" s="40"/>
      <c r="N37" s="60"/>
      <c r="O37" s="193"/>
    </row>
    <row r="38" spans="1:17" x14ac:dyDescent="0.25">
      <c r="A38" s="34" t="s">
        <v>644</v>
      </c>
      <c r="B38" s="187" t="s">
        <v>1234</v>
      </c>
      <c r="C38" s="34" t="s">
        <v>1240</v>
      </c>
      <c r="D38" s="34" t="s">
        <v>1240</v>
      </c>
      <c r="E38" s="36">
        <v>661</v>
      </c>
      <c r="F38" s="36">
        <v>661</v>
      </c>
      <c r="J38" s="39" t="s">
        <v>1241</v>
      </c>
      <c r="K38" s="34" t="s">
        <v>1240</v>
      </c>
      <c r="L38" s="60">
        <v>625</v>
      </c>
      <c r="N38" s="60"/>
      <c r="O38" s="193" t="s">
        <v>1239</v>
      </c>
    </row>
    <row r="39" spans="1:17" x14ac:dyDescent="0.25">
      <c r="A39" s="25" t="s">
        <v>644</v>
      </c>
      <c r="B39" s="25" t="s">
        <v>1234</v>
      </c>
      <c r="C39" s="25" t="s">
        <v>1238</v>
      </c>
      <c r="D39" s="25"/>
      <c r="E39" s="26">
        <f>E40</f>
        <v>2079</v>
      </c>
      <c r="F39" s="26">
        <v>2079</v>
      </c>
      <c r="G39" s="27"/>
      <c r="H39" s="27"/>
      <c r="I39" s="27"/>
      <c r="J39" s="32" t="s">
        <v>1238</v>
      </c>
      <c r="K39" s="194"/>
      <c r="L39" s="26">
        <f>L40</f>
        <v>3200</v>
      </c>
      <c r="M39" s="33">
        <v>2</v>
      </c>
      <c r="N39" s="33">
        <v>2</v>
      </c>
      <c r="O39" s="56"/>
    </row>
    <row r="40" spans="1:17" x14ac:dyDescent="0.25">
      <c r="A40" s="34" t="s">
        <v>644</v>
      </c>
      <c r="B40" s="187" t="s">
        <v>1234</v>
      </c>
      <c r="C40" s="34" t="s">
        <v>1238</v>
      </c>
      <c r="D40" s="34" t="s">
        <v>1238</v>
      </c>
      <c r="E40" s="36">
        <v>2079</v>
      </c>
      <c r="F40" s="36">
        <v>2079</v>
      </c>
      <c r="J40" s="34" t="s">
        <v>1238</v>
      </c>
      <c r="K40" s="34" t="s">
        <v>1238</v>
      </c>
      <c r="L40" s="74">
        <v>3200</v>
      </c>
      <c r="M40" s="40"/>
      <c r="N40" s="40"/>
    </row>
    <row r="41" spans="1:17" x14ac:dyDescent="0.25">
      <c r="A41" s="25" t="s">
        <v>644</v>
      </c>
      <c r="B41" s="25" t="s">
        <v>1234</v>
      </c>
      <c r="C41" s="25" t="s">
        <v>1233</v>
      </c>
      <c r="D41" s="25"/>
      <c r="E41" s="26">
        <f>SUM(E42:E44)</f>
        <v>538</v>
      </c>
      <c r="F41" s="26">
        <v>538</v>
      </c>
      <c r="G41" s="27"/>
      <c r="H41" s="27"/>
      <c r="I41" s="27"/>
      <c r="J41" s="32" t="s">
        <v>1233</v>
      </c>
      <c r="K41" s="194"/>
      <c r="L41" s="26">
        <f>SUM(L42:L44)</f>
        <v>449</v>
      </c>
      <c r="M41" s="33">
        <v>1</v>
      </c>
      <c r="N41" s="33">
        <v>1</v>
      </c>
      <c r="O41" s="56"/>
    </row>
    <row r="42" spans="1:17" x14ac:dyDescent="0.25">
      <c r="A42" s="34" t="s">
        <v>644</v>
      </c>
      <c r="B42" s="187" t="s">
        <v>1234</v>
      </c>
      <c r="C42" s="34" t="s">
        <v>1233</v>
      </c>
      <c r="D42" s="34" t="s">
        <v>1233</v>
      </c>
      <c r="E42" s="36">
        <v>525</v>
      </c>
      <c r="F42" s="36">
        <v>525</v>
      </c>
      <c r="G42" s="37" t="s">
        <v>6</v>
      </c>
      <c r="J42" s="34" t="s">
        <v>1233</v>
      </c>
      <c r="K42" s="34" t="s">
        <v>1233</v>
      </c>
      <c r="L42" s="60">
        <v>399</v>
      </c>
      <c r="M42" s="75"/>
      <c r="N42" s="75"/>
    </row>
    <row r="43" spans="1:17" x14ac:dyDescent="0.25">
      <c r="A43" s="34" t="s">
        <v>644</v>
      </c>
      <c r="B43" s="187" t="s">
        <v>1234</v>
      </c>
      <c r="C43" s="34" t="s">
        <v>1233</v>
      </c>
      <c r="D43" s="34" t="s">
        <v>1237</v>
      </c>
      <c r="E43" s="36">
        <v>0</v>
      </c>
      <c r="F43" s="36">
        <v>0</v>
      </c>
      <c r="J43" s="34" t="s">
        <v>1233</v>
      </c>
      <c r="K43" s="34" t="s">
        <v>1237</v>
      </c>
      <c r="L43" s="60">
        <v>21</v>
      </c>
      <c r="M43" s="60"/>
      <c r="N43" s="75"/>
    </row>
    <row r="44" spans="1:17" x14ac:dyDescent="0.25">
      <c r="A44" s="34" t="s">
        <v>644</v>
      </c>
      <c r="B44" s="187" t="s">
        <v>1234</v>
      </c>
      <c r="C44" s="34" t="s">
        <v>1233</v>
      </c>
      <c r="D44" s="34" t="s">
        <v>1236</v>
      </c>
      <c r="E44" s="36">
        <v>13</v>
      </c>
      <c r="F44" s="36">
        <v>13</v>
      </c>
      <c r="J44" s="34" t="s">
        <v>1233</v>
      </c>
      <c r="K44" s="34" t="s">
        <v>1236</v>
      </c>
      <c r="L44" s="60">
        <v>29</v>
      </c>
      <c r="M44" s="60"/>
      <c r="N44" s="75"/>
    </row>
    <row r="45" spans="1:17" x14ac:dyDescent="0.25">
      <c r="A45" s="34" t="s">
        <v>644</v>
      </c>
      <c r="B45" s="187" t="s">
        <v>1234</v>
      </c>
      <c r="C45" s="34" t="s">
        <v>1233</v>
      </c>
      <c r="D45" s="34" t="s">
        <v>1235</v>
      </c>
      <c r="E45" s="52"/>
      <c r="F45" s="52"/>
      <c r="G45" s="45"/>
      <c r="H45" s="65"/>
      <c r="I45" s="65"/>
      <c r="J45" s="35"/>
      <c r="K45" s="35"/>
      <c r="L45" s="60"/>
      <c r="M45" s="60"/>
      <c r="N45" s="40"/>
    </row>
    <row r="46" spans="1:17" x14ac:dyDescent="0.25">
      <c r="A46" s="34" t="s">
        <v>644</v>
      </c>
      <c r="B46" s="187" t="s">
        <v>1234</v>
      </c>
      <c r="C46" s="34" t="s">
        <v>1233</v>
      </c>
      <c r="D46" s="34" t="s">
        <v>1232</v>
      </c>
      <c r="E46" s="52"/>
      <c r="F46" s="52"/>
      <c r="G46" s="45"/>
      <c r="H46" s="65"/>
      <c r="I46" s="65"/>
      <c r="J46" s="35"/>
      <c r="K46" s="35"/>
      <c r="L46" s="60"/>
      <c r="M46" s="60"/>
      <c r="N46" s="40"/>
    </row>
    <row r="47" spans="1:17" x14ac:dyDescent="0.25">
      <c r="A47" s="19" t="s">
        <v>644</v>
      </c>
      <c r="B47" s="19" t="s">
        <v>167</v>
      </c>
      <c r="C47" s="204"/>
      <c r="D47" s="19"/>
      <c r="E47" s="20">
        <f>E48+E49+E52+E55+E58+E61+E65+E68+E71+E74+E77+E82+E85+E90+E97+E104+E93</f>
        <v>24512</v>
      </c>
      <c r="F47" s="20">
        <v>24512</v>
      </c>
      <c r="G47" s="205"/>
      <c r="H47" s="205"/>
      <c r="I47" s="205"/>
      <c r="J47" s="204"/>
      <c r="K47" s="204"/>
      <c r="L47" s="237"/>
      <c r="M47" s="22">
        <f>SUM(M48:M105)</f>
        <v>17</v>
      </c>
      <c r="N47" s="22">
        <f>SUM(N48:N105)</f>
        <v>18</v>
      </c>
      <c r="O47" s="201"/>
      <c r="Q47" s="236"/>
    </row>
    <row r="48" spans="1:17" x14ac:dyDescent="0.25">
      <c r="A48" s="25" t="s">
        <v>644</v>
      </c>
      <c r="B48" s="25" t="s">
        <v>167</v>
      </c>
      <c r="C48" s="25" t="s">
        <v>1231</v>
      </c>
      <c r="D48" s="25"/>
      <c r="E48" s="26">
        <v>3744</v>
      </c>
      <c r="F48" s="26">
        <v>3744</v>
      </c>
      <c r="G48" s="27"/>
      <c r="H48" s="27"/>
      <c r="I48" s="27"/>
      <c r="J48" s="25"/>
      <c r="K48" s="25"/>
      <c r="L48" s="232"/>
      <c r="M48" s="232"/>
      <c r="N48" s="232"/>
      <c r="O48" s="235"/>
    </row>
    <row r="49" spans="1:16" x14ac:dyDescent="0.25">
      <c r="A49" s="25" t="s">
        <v>644</v>
      </c>
      <c r="B49" s="25" t="s">
        <v>167</v>
      </c>
      <c r="C49" s="25" t="s">
        <v>484</v>
      </c>
      <c r="D49" s="25"/>
      <c r="E49" s="26">
        <f>SUM(E50:E51)</f>
        <v>1561</v>
      </c>
      <c r="F49" s="26">
        <v>1561</v>
      </c>
      <c r="G49" s="27"/>
      <c r="H49" s="27"/>
      <c r="I49" s="27"/>
      <c r="J49" s="32" t="s">
        <v>484</v>
      </c>
      <c r="K49" s="194"/>
      <c r="L49" s="26">
        <f>SUM(L50:L51)</f>
        <v>2044</v>
      </c>
      <c r="M49" s="33">
        <v>1</v>
      </c>
      <c r="N49" s="33">
        <v>1</v>
      </c>
      <c r="O49" s="56"/>
    </row>
    <row r="50" spans="1:16" x14ac:dyDescent="0.25">
      <c r="A50" s="34" t="s">
        <v>644</v>
      </c>
      <c r="B50" s="187" t="s">
        <v>167</v>
      </c>
      <c r="C50" s="34" t="s">
        <v>484</v>
      </c>
      <c r="D50" s="34" t="s">
        <v>484</v>
      </c>
      <c r="E50" s="36">
        <v>1052</v>
      </c>
      <c r="F50" s="36">
        <v>1052</v>
      </c>
      <c r="G50" s="45"/>
      <c r="I50" s="199" t="s">
        <v>588</v>
      </c>
      <c r="J50" s="34" t="s">
        <v>484</v>
      </c>
      <c r="K50" s="34" t="s">
        <v>484</v>
      </c>
      <c r="L50" s="60">
        <v>1275</v>
      </c>
      <c r="M50" s="40"/>
      <c r="N50" s="40"/>
      <c r="O50" s="193" t="s">
        <v>706</v>
      </c>
    </row>
    <row r="51" spans="1:16" x14ac:dyDescent="0.25">
      <c r="A51" s="34" t="s">
        <v>644</v>
      </c>
      <c r="B51" s="187" t="s">
        <v>167</v>
      </c>
      <c r="C51" s="34" t="s">
        <v>484</v>
      </c>
      <c r="D51" s="34" t="s">
        <v>1230</v>
      </c>
      <c r="E51" s="36">
        <v>509</v>
      </c>
      <c r="F51" s="36">
        <v>509</v>
      </c>
      <c r="G51" s="45"/>
      <c r="J51" s="34" t="s">
        <v>484</v>
      </c>
      <c r="K51" s="34" t="s">
        <v>1230</v>
      </c>
      <c r="L51" s="60">
        <v>769</v>
      </c>
      <c r="M51" s="40"/>
      <c r="N51" s="40"/>
    </row>
    <row r="52" spans="1:16" x14ac:dyDescent="0.25">
      <c r="A52" s="25" t="s">
        <v>644</v>
      </c>
      <c r="B52" s="25" t="s">
        <v>167</v>
      </c>
      <c r="C52" s="25" t="s">
        <v>1227</v>
      </c>
      <c r="D52" s="25"/>
      <c r="E52" s="26">
        <f>SUM(E53:E54)</f>
        <v>1461</v>
      </c>
      <c r="F52" s="26">
        <v>1461</v>
      </c>
      <c r="G52" s="27"/>
      <c r="H52" s="27"/>
      <c r="I52" s="27"/>
      <c r="J52" s="32" t="s">
        <v>1227</v>
      </c>
      <c r="K52" s="194"/>
      <c r="L52" s="26">
        <f>SUM(L53:L54)</f>
        <v>2299</v>
      </c>
      <c r="M52" s="33">
        <v>1</v>
      </c>
      <c r="N52" s="33">
        <v>1</v>
      </c>
      <c r="O52" s="56"/>
      <c r="P52" s="185" t="s">
        <v>1229</v>
      </c>
    </row>
    <row r="53" spans="1:16" x14ac:dyDescent="0.25">
      <c r="A53" s="34" t="s">
        <v>644</v>
      </c>
      <c r="B53" s="187" t="s">
        <v>167</v>
      </c>
      <c r="C53" s="34" t="s">
        <v>1227</v>
      </c>
      <c r="D53" s="34" t="s">
        <v>1228</v>
      </c>
      <c r="E53" s="36">
        <v>1090</v>
      </c>
      <c r="F53" s="36">
        <v>1090</v>
      </c>
      <c r="G53" s="45"/>
      <c r="I53" s="199" t="s">
        <v>588</v>
      </c>
      <c r="J53" s="35" t="s">
        <v>1227</v>
      </c>
      <c r="K53" s="34" t="s">
        <v>1228</v>
      </c>
      <c r="L53" s="60">
        <v>1415</v>
      </c>
      <c r="M53" s="40"/>
      <c r="N53" s="40"/>
      <c r="O53" s="193" t="s">
        <v>706</v>
      </c>
    </row>
    <row r="54" spans="1:16" x14ac:dyDescent="0.25">
      <c r="A54" s="34" t="s">
        <v>644</v>
      </c>
      <c r="B54" s="187" t="s">
        <v>167</v>
      </c>
      <c r="C54" s="34" t="s">
        <v>1227</v>
      </c>
      <c r="D54" s="34" t="s">
        <v>1226</v>
      </c>
      <c r="E54" s="36">
        <v>371</v>
      </c>
      <c r="F54" s="36">
        <v>371</v>
      </c>
      <c r="G54" s="45"/>
      <c r="J54" s="35" t="s">
        <v>1227</v>
      </c>
      <c r="K54" s="34" t="s">
        <v>1226</v>
      </c>
      <c r="L54" s="60">
        <v>884</v>
      </c>
      <c r="M54" s="40"/>
      <c r="N54" s="40"/>
    </row>
    <row r="55" spans="1:16" x14ac:dyDescent="0.25">
      <c r="A55" s="25" t="s">
        <v>644</v>
      </c>
      <c r="B55" s="25" t="s">
        <v>167</v>
      </c>
      <c r="C55" s="25" t="s">
        <v>1225</v>
      </c>
      <c r="D55" s="25"/>
      <c r="E55" s="26">
        <f>SUM(E56:E57)</f>
        <v>199</v>
      </c>
      <c r="F55" s="26">
        <v>199</v>
      </c>
      <c r="G55" s="27"/>
      <c r="H55" s="27"/>
      <c r="I55" s="27"/>
      <c r="J55" s="32" t="s">
        <v>1225</v>
      </c>
      <c r="K55" s="194"/>
      <c r="L55" s="26">
        <f>SUM(L56:L57)</f>
        <v>465</v>
      </c>
      <c r="M55" s="33">
        <v>1</v>
      </c>
      <c r="N55" s="33">
        <v>1</v>
      </c>
      <c r="O55" s="56"/>
    </row>
    <row r="56" spans="1:16" x14ac:dyDescent="0.25">
      <c r="A56" s="34" t="s">
        <v>644</v>
      </c>
      <c r="B56" s="187" t="s">
        <v>167</v>
      </c>
      <c r="C56" s="34" t="s">
        <v>1225</v>
      </c>
      <c r="D56" s="34" t="s">
        <v>1225</v>
      </c>
      <c r="E56" s="36">
        <v>109</v>
      </c>
      <c r="F56" s="36">
        <v>109</v>
      </c>
      <c r="I56" s="199" t="s">
        <v>588</v>
      </c>
      <c r="J56" s="34" t="s">
        <v>1225</v>
      </c>
      <c r="K56" s="34" t="s">
        <v>1225</v>
      </c>
      <c r="L56" s="60">
        <v>324</v>
      </c>
      <c r="M56" s="40"/>
      <c r="N56" s="40"/>
    </row>
    <row r="57" spans="1:16" x14ac:dyDescent="0.25">
      <c r="A57" s="34" t="s">
        <v>644</v>
      </c>
      <c r="B57" s="187" t="s">
        <v>167</v>
      </c>
      <c r="C57" s="34" t="s">
        <v>1225</v>
      </c>
      <c r="D57" s="34" t="s">
        <v>1224</v>
      </c>
      <c r="E57" s="36">
        <v>90</v>
      </c>
      <c r="F57" s="36">
        <v>90</v>
      </c>
      <c r="J57" s="34" t="s">
        <v>1225</v>
      </c>
      <c r="K57" s="34" t="s">
        <v>1224</v>
      </c>
      <c r="L57" s="60">
        <v>141</v>
      </c>
      <c r="M57" s="40"/>
      <c r="N57" s="40"/>
    </row>
    <row r="58" spans="1:16" x14ac:dyDescent="0.25">
      <c r="A58" s="25" t="s">
        <v>644</v>
      </c>
      <c r="B58" s="25" t="s">
        <v>167</v>
      </c>
      <c r="C58" s="25" t="s">
        <v>1222</v>
      </c>
      <c r="D58" s="25"/>
      <c r="E58" s="26">
        <f>SUM(E59:E60)</f>
        <v>1356</v>
      </c>
      <c r="F58" s="26">
        <v>1356</v>
      </c>
      <c r="G58" s="27"/>
      <c r="H58" s="27"/>
      <c r="I58" s="27"/>
      <c r="J58" s="32" t="s">
        <v>1222</v>
      </c>
      <c r="K58" s="194"/>
      <c r="L58" s="26">
        <f>SUM(L59:L60)</f>
        <v>2082</v>
      </c>
      <c r="M58" s="33">
        <v>1</v>
      </c>
      <c r="N58" s="33">
        <v>1</v>
      </c>
      <c r="O58" s="56"/>
    </row>
    <row r="59" spans="1:16" x14ac:dyDescent="0.25">
      <c r="A59" s="34" t="s">
        <v>644</v>
      </c>
      <c r="B59" s="187" t="s">
        <v>167</v>
      </c>
      <c r="C59" s="34" t="s">
        <v>1222</v>
      </c>
      <c r="D59" s="34" t="s">
        <v>1222</v>
      </c>
      <c r="E59" s="36">
        <v>957</v>
      </c>
      <c r="F59" s="36">
        <v>957</v>
      </c>
      <c r="G59" s="45"/>
      <c r="I59" s="199" t="s">
        <v>588</v>
      </c>
      <c r="J59" s="35" t="s">
        <v>1222</v>
      </c>
      <c r="K59" s="34" t="s">
        <v>1223</v>
      </c>
      <c r="L59" s="60">
        <v>1340</v>
      </c>
      <c r="M59" s="40"/>
      <c r="N59" s="40"/>
      <c r="O59" s="193" t="s">
        <v>706</v>
      </c>
    </row>
    <row r="60" spans="1:16" x14ac:dyDescent="0.25">
      <c r="A60" s="34" t="s">
        <v>644</v>
      </c>
      <c r="B60" s="187" t="s">
        <v>167</v>
      </c>
      <c r="C60" s="34" t="s">
        <v>1222</v>
      </c>
      <c r="D60" s="34" t="s">
        <v>1221</v>
      </c>
      <c r="E60" s="36">
        <v>399</v>
      </c>
      <c r="F60" s="36">
        <v>399</v>
      </c>
      <c r="G60" s="45"/>
      <c r="J60" s="35" t="s">
        <v>1222</v>
      </c>
      <c r="K60" s="34" t="s">
        <v>1221</v>
      </c>
      <c r="L60" s="60">
        <v>742</v>
      </c>
      <c r="M60" s="40"/>
      <c r="N60" s="40"/>
    </row>
    <row r="61" spans="1:16" x14ac:dyDescent="0.25">
      <c r="A61" s="25" t="s">
        <v>644</v>
      </c>
      <c r="B61" s="25" t="s">
        <v>167</v>
      </c>
      <c r="C61" s="25" t="s">
        <v>1219</v>
      </c>
      <c r="D61" s="25"/>
      <c r="E61" s="26">
        <f>SUM(E62:E64)</f>
        <v>1757</v>
      </c>
      <c r="F61" s="26">
        <v>1757</v>
      </c>
      <c r="G61" s="27"/>
      <c r="H61" s="27"/>
      <c r="I61" s="27"/>
      <c r="J61" s="32" t="s">
        <v>1219</v>
      </c>
      <c r="K61" s="194"/>
      <c r="L61" s="26">
        <f>SUM(L62:L64)</f>
        <v>2620</v>
      </c>
      <c r="M61" s="33">
        <v>1</v>
      </c>
      <c r="N61" s="33">
        <v>1</v>
      </c>
      <c r="O61" s="56"/>
    </row>
    <row r="62" spans="1:16" x14ac:dyDescent="0.25">
      <c r="A62" s="34" t="s">
        <v>644</v>
      </c>
      <c r="B62" s="187" t="s">
        <v>167</v>
      </c>
      <c r="C62" s="34" t="s">
        <v>1219</v>
      </c>
      <c r="D62" s="34" t="s">
        <v>1219</v>
      </c>
      <c r="E62" s="36">
        <v>1041</v>
      </c>
      <c r="F62" s="36">
        <v>1041</v>
      </c>
      <c r="G62" s="45"/>
      <c r="I62" s="199" t="s">
        <v>588</v>
      </c>
      <c r="J62" s="34" t="s">
        <v>1219</v>
      </c>
      <c r="K62" s="34" t="s">
        <v>1219</v>
      </c>
      <c r="L62" s="60">
        <v>1455</v>
      </c>
      <c r="M62" s="40"/>
      <c r="N62" s="40"/>
      <c r="O62" s="193" t="s">
        <v>706</v>
      </c>
    </row>
    <row r="63" spans="1:16" x14ac:dyDescent="0.25">
      <c r="A63" s="34" t="s">
        <v>644</v>
      </c>
      <c r="B63" s="187" t="s">
        <v>167</v>
      </c>
      <c r="C63" s="34" t="s">
        <v>1219</v>
      </c>
      <c r="D63" s="34" t="s">
        <v>1220</v>
      </c>
      <c r="E63" s="36">
        <v>654</v>
      </c>
      <c r="F63" s="36">
        <v>654</v>
      </c>
      <c r="G63" s="45"/>
      <c r="J63" s="34" t="s">
        <v>1219</v>
      </c>
      <c r="K63" s="34" t="s">
        <v>1220</v>
      </c>
      <c r="L63" s="60">
        <v>1050</v>
      </c>
      <c r="M63" s="40"/>
      <c r="N63" s="40"/>
    </row>
    <row r="64" spans="1:16" x14ac:dyDescent="0.25">
      <c r="A64" s="34" t="s">
        <v>644</v>
      </c>
      <c r="B64" s="187" t="s">
        <v>167</v>
      </c>
      <c r="C64" s="34" t="s">
        <v>1219</v>
      </c>
      <c r="D64" s="34" t="s">
        <v>1218</v>
      </c>
      <c r="E64" s="36">
        <v>62</v>
      </c>
      <c r="F64" s="36">
        <v>62</v>
      </c>
      <c r="G64" s="45"/>
      <c r="J64" s="34" t="s">
        <v>1219</v>
      </c>
      <c r="K64" s="34" t="s">
        <v>1218</v>
      </c>
      <c r="L64" s="60">
        <v>115</v>
      </c>
      <c r="M64" s="40"/>
      <c r="N64" s="40"/>
    </row>
    <row r="65" spans="1:15" x14ac:dyDescent="0.25">
      <c r="A65" s="25" t="s">
        <v>644</v>
      </c>
      <c r="B65" s="25" t="s">
        <v>167</v>
      </c>
      <c r="C65" s="25" t="s">
        <v>1216</v>
      </c>
      <c r="D65" s="25"/>
      <c r="E65" s="26">
        <f>SUM(E66:E67)</f>
        <v>1132</v>
      </c>
      <c r="F65" s="26">
        <v>1132</v>
      </c>
      <c r="G65" s="27"/>
      <c r="H65" s="27"/>
      <c r="I65" s="27"/>
      <c r="J65" s="32" t="s">
        <v>1217</v>
      </c>
      <c r="K65" s="194"/>
      <c r="L65" s="26">
        <f>SUM(L66:L67)</f>
        <v>1448</v>
      </c>
      <c r="M65" s="33">
        <v>1</v>
      </c>
      <c r="N65" s="33">
        <v>1</v>
      </c>
      <c r="O65" s="56"/>
    </row>
    <row r="66" spans="1:15" x14ac:dyDescent="0.25">
      <c r="A66" s="34" t="s">
        <v>644</v>
      </c>
      <c r="B66" s="187" t="s">
        <v>167</v>
      </c>
      <c r="C66" s="34" t="s">
        <v>1216</v>
      </c>
      <c r="D66" s="34" t="s">
        <v>1216</v>
      </c>
      <c r="E66" s="36">
        <v>910</v>
      </c>
      <c r="F66" s="36">
        <v>910</v>
      </c>
      <c r="G66" s="45"/>
      <c r="I66" s="199" t="s">
        <v>588</v>
      </c>
      <c r="J66" s="34" t="s">
        <v>1216</v>
      </c>
      <c r="K66" s="34" t="s">
        <v>1216</v>
      </c>
      <c r="L66" s="60">
        <v>937</v>
      </c>
      <c r="M66" s="40"/>
      <c r="N66" s="40"/>
      <c r="O66" s="193" t="s">
        <v>706</v>
      </c>
    </row>
    <row r="67" spans="1:15" x14ac:dyDescent="0.25">
      <c r="A67" s="34" t="s">
        <v>644</v>
      </c>
      <c r="B67" s="187" t="s">
        <v>167</v>
      </c>
      <c r="C67" s="34" t="s">
        <v>1216</v>
      </c>
      <c r="D67" s="34" t="s">
        <v>1215</v>
      </c>
      <c r="E67" s="36">
        <v>222</v>
      </c>
      <c r="F67" s="36">
        <v>222</v>
      </c>
      <c r="G67" s="45"/>
      <c r="J67" s="34" t="s">
        <v>1216</v>
      </c>
      <c r="K67" s="34" t="s">
        <v>1215</v>
      </c>
      <c r="L67" s="60">
        <v>511</v>
      </c>
      <c r="M67" s="40"/>
      <c r="N67" s="40"/>
    </row>
    <row r="68" spans="1:15" x14ac:dyDescent="0.25">
      <c r="A68" s="25" t="s">
        <v>644</v>
      </c>
      <c r="B68" s="25" t="s">
        <v>167</v>
      </c>
      <c r="C68" s="25" t="s">
        <v>1214</v>
      </c>
      <c r="D68" s="25"/>
      <c r="E68" s="26">
        <f>SUM(E69:E70)</f>
        <v>1869</v>
      </c>
      <c r="F68" s="26">
        <v>1869</v>
      </c>
      <c r="G68" s="27"/>
      <c r="H68" s="27"/>
      <c r="I68" s="27"/>
      <c r="J68" s="32" t="s">
        <v>1214</v>
      </c>
      <c r="K68" s="194"/>
      <c r="L68" s="26">
        <f>SUM(L69:L70)</f>
        <v>2418</v>
      </c>
      <c r="M68" s="33">
        <v>1</v>
      </c>
      <c r="N68" s="33">
        <v>1</v>
      </c>
      <c r="O68" s="56"/>
    </row>
    <row r="69" spans="1:15" x14ac:dyDescent="0.25">
      <c r="A69" s="34" t="s">
        <v>644</v>
      </c>
      <c r="B69" s="187" t="s">
        <v>167</v>
      </c>
      <c r="C69" s="34" t="s">
        <v>1214</v>
      </c>
      <c r="D69" s="34" t="s">
        <v>1214</v>
      </c>
      <c r="E69" s="36">
        <v>971</v>
      </c>
      <c r="F69" s="36">
        <v>971</v>
      </c>
      <c r="G69" s="45"/>
      <c r="I69" s="199" t="s">
        <v>588</v>
      </c>
      <c r="J69" s="34" t="s">
        <v>1214</v>
      </c>
      <c r="K69" s="34" t="s">
        <v>1214</v>
      </c>
      <c r="L69" s="60">
        <v>1312</v>
      </c>
      <c r="M69" s="40"/>
      <c r="N69" s="40"/>
      <c r="O69" s="193" t="s">
        <v>706</v>
      </c>
    </row>
    <row r="70" spans="1:15" x14ac:dyDescent="0.25">
      <c r="A70" s="34" t="s">
        <v>644</v>
      </c>
      <c r="B70" s="187" t="s">
        <v>167</v>
      </c>
      <c r="C70" s="34" t="s">
        <v>1214</v>
      </c>
      <c r="D70" s="34" t="s">
        <v>1213</v>
      </c>
      <c r="E70" s="36">
        <v>898</v>
      </c>
      <c r="F70" s="36">
        <v>898</v>
      </c>
      <c r="G70" s="45"/>
      <c r="J70" s="34" t="s">
        <v>1214</v>
      </c>
      <c r="K70" s="34" t="s">
        <v>1213</v>
      </c>
      <c r="L70" s="60">
        <v>1106</v>
      </c>
      <c r="M70" s="40"/>
      <c r="N70" s="40"/>
    </row>
    <row r="71" spans="1:15" x14ac:dyDescent="0.25">
      <c r="A71" s="25" t="s">
        <v>644</v>
      </c>
      <c r="B71" s="25" t="s">
        <v>167</v>
      </c>
      <c r="C71" s="25" t="s">
        <v>1212</v>
      </c>
      <c r="D71" s="25"/>
      <c r="E71" s="26">
        <v>790</v>
      </c>
      <c r="F71" s="26">
        <v>790</v>
      </c>
      <c r="G71" s="27"/>
      <c r="H71" s="27"/>
      <c r="I71" s="27"/>
      <c r="J71" s="32" t="s">
        <v>1212</v>
      </c>
      <c r="K71" s="194"/>
      <c r="L71" s="224">
        <f>SUM(L72:L73)</f>
        <v>1152</v>
      </c>
      <c r="M71" s="33">
        <v>1</v>
      </c>
      <c r="N71" s="33">
        <v>1</v>
      </c>
      <c r="O71" s="56"/>
    </row>
    <row r="72" spans="1:15" x14ac:dyDescent="0.25">
      <c r="A72" s="34" t="s">
        <v>644</v>
      </c>
      <c r="B72" s="187" t="s">
        <v>167</v>
      </c>
      <c r="C72" s="34" t="s">
        <v>1212</v>
      </c>
      <c r="D72" s="34" t="s">
        <v>1212</v>
      </c>
      <c r="E72" s="36">
        <v>782</v>
      </c>
      <c r="F72" s="36">
        <v>782</v>
      </c>
      <c r="I72" s="199" t="s">
        <v>588</v>
      </c>
      <c r="J72" s="34" t="s">
        <v>1212</v>
      </c>
      <c r="K72" s="34" t="s">
        <v>1212</v>
      </c>
      <c r="L72" s="60">
        <v>1135</v>
      </c>
      <c r="M72" s="40"/>
      <c r="N72" s="40"/>
    </row>
    <row r="73" spans="1:15" x14ac:dyDescent="0.25">
      <c r="A73" s="34" t="s">
        <v>644</v>
      </c>
      <c r="B73" s="187" t="s">
        <v>167</v>
      </c>
      <c r="C73" s="34" t="s">
        <v>1212</v>
      </c>
      <c r="D73" s="34" t="s">
        <v>1211</v>
      </c>
      <c r="E73" s="36" t="s">
        <v>137</v>
      </c>
      <c r="F73" s="36" t="s">
        <v>137</v>
      </c>
      <c r="J73" s="34" t="s">
        <v>1212</v>
      </c>
      <c r="K73" s="34" t="s">
        <v>1211</v>
      </c>
      <c r="L73" s="60">
        <v>17</v>
      </c>
      <c r="M73" s="40"/>
      <c r="N73" s="40"/>
    </row>
    <row r="74" spans="1:15" x14ac:dyDescent="0.25">
      <c r="A74" s="25" t="s">
        <v>644</v>
      </c>
      <c r="B74" s="25" t="s">
        <v>167</v>
      </c>
      <c r="C74" s="25" t="s">
        <v>1210</v>
      </c>
      <c r="D74" s="25"/>
      <c r="E74" s="26">
        <f>SUM(E75:E76)</f>
        <v>1441</v>
      </c>
      <c r="F74" s="26">
        <v>1441</v>
      </c>
      <c r="G74" s="27"/>
      <c r="H74" s="27"/>
      <c r="I74" s="27"/>
      <c r="J74" s="32" t="s">
        <v>1210</v>
      </c>
      <c r="K74" s="194"/>
      <c r="L74" s="26">
        <f>SUM(L75:L76)</f>
        <v>2143</v>
      </c>
      <c r="M74" s="33">
        <v>1</v>
      </c>
      <c r="N74" s="33">
        <v>1</v>
      </c>
      <c r="O74" s="56"/>
    </row>
    <row r="75" spans="1:15" x14ac:dyDescent="0.25">
      <c r="A75" s="34" t="s">
        <v>644</v>
      </c>
      <c r="B75" s="187" t="s">
        <v>167</v>
      </c>
      <c r="C75" s="34" t="s">
        <v>1210</v>
      </c>
      <c r="D75" s="34" t="s">
        <v>1210</v>
      </c>
      <c r="E75" s="36">
        <v>1321</v>
      </c>
      <c r="F75" s="36">
        <v>1321</v>
      </c>
      <c r="G75" s="45"/>
      <c r="I75" s="199" t="s">
        <v>588</v>
      </c>
      <c r="J75" s="34" t="s">
        <v>1210</v>
      </c>
      <c r="K75" s="34" t="s">
        <v>1210</v>
      </c>
      <c r="L75" s="60">
        <v>1922</v>
      </c>
      <c r="M75" s="40"/>
      <c r="N75" s="40"/>
      <c r="O75" s="193" t="s">
        <v>706</v>
      </c>
    </row>
    <row r="76" spans="1:15" x14ac:dyDescent="0.25">
      <c r="A76" s="34" t="s">
        <v>644</v>
      </c>
      <c r="B76" s="187" t="s">
        <v>167</v>
      </c>
      <c r="C76" s="34" t="s">
        <v>1210</v>
      </c>
      <c r="D76" s="34" t="s">
        <v>407</v>
      </c>
      <c r="E76" s="36">
        <v>120</v>
      </c>
      <c r="F76" s="36">
        <v>120</v>
      </c>
      <c r="G76" s="45"/>
      <c r="J76" s="34" t="s">
        <v>1210</v>
      </c>
      <c r="K76" s="34" t="s">
        <v>407</v>
      </c>
      <c r="L76" s="60">
        <v>221</v>
      </c>
      <c r="M76" s="40"/>
      <c r="N76" s="40"/>
    </row>
    <row r="77" spans="1:15" x14ac:dyDescent="0.25">
      <c r="A77" s="25" t="s">
        <v>644</v>
      </c>
      <c r="B77" s="25" t="s">
        <v>167</v>
      </c>
      <c r="C77" s="32" t="s">
        <v>1209</v>
      </c>
      <c r="D77" s="25"/>
      <c r="E77" s="26">
        <f>SUM(E78:E81)</f>
        <v>1279</v>
      </c>
      <c r="F77" s="26">
        <v>681</v>
      </c>
      <c r="G77" s="27"/>
      <c r="H77" s="27"/>
      <c r="I77" s="27"/>
      <c r="J77" s="32" t="s">
        <v>1209</v>
      </c>
      <c r="K77" s="194"/>
      <c r="L77" s="224">
        <f>SUM(L78:L81)</f>
        <v>1854</v>
      </c>
      <c r="M77" s="33">
        <v>1</v>
      </c>
      <c r="N77" s="33">
        <v>2</v>
      </c>
      <c r="O77" s="56"/>
    </row>
    <row r="78" spans="1:15" x14ac:dyDescent="0.25">
      <c r="A78" s="34" t="s">
        <v>644</v>
      </c>
      <c r="B78" s="187" t="s">
        <v>167</v>
      </c>
      <c r="C78" s="34" t="s">
        <v>1208</v>
      </c>
      <c r="D78" s="34" t="s">
        <v>1208</v>
      </c>
      <c r="E78" s="36">
        <v>405</v>
      </c>
      <c r="F78" s="36">
        <v>405</v>
      </c>
      <c r="H78" s="59" t="s">
        <v>87</v>
      </c>
      <c r="I78" s="59"/>
      <c r="J78" s="62" t="s">
        <v>1208</v>
      </c>
      <c r="K78" s="34" t="s">
        <v>1208</v>
      </c>
      <c r="L78" s="60">
        <v>570</v>
      </c>
      <c r="M78" s="40"/>
      <c r="N78" s="40"/>
      <c r="O78" s="193" t="s">
        <v>311</v>
      </c>
    </row>
    <row r="79" spans="1:15" x14ac:dyDescent="0.25">
      <c r="A79" s="34" t="s">
        <v>644</v>
      </c>
      <c r="B79" s="187" t="s">
        <v>167</v>
      </c>
      <c r="C79" s="34" t="s">
        <v>1208</v>
      </c>
      <c r="D79" s="34" t="s">
        <v>1207</v>
      </c>
      <c r="E79" s="36">
        <v>276</v>
      </c>
      <c r="F79" s="36">
        <v>276</v>
      </c>
      <c r="J79" s="62" t="s">
        <v>1208</v>
      </c>
      <c r="K79" s="34" t="s">
        <v>1207</v>
      </c>
      <c r="L79" s="60">
        <v>417</v>
      </c>
      <c r="M79" s="40"/>
      <c r="N79" s="40"/>
    </row>
    <row r="80" spans="1:15" x14ac:dyDescent="0.25">
      <c r="A80" s="34" t="s">
        <v>644</v>
      </c>
      <c r="B80" s="187" t="s">
        <v>167</v>
      </c>
      <c r="C80" s="34" t="s">
        <v>1206</v>
      </c>
      <c r="D80" s="34" t="s">
        <v>1206</v>
      </c>
      <c r="E80" s="36">
        <v>375</v>
      </c>
      <c r="F80" s="36">
        <v>375</v>
      </c>
      <c r="G80" s="45"/>
      <c r="I80" s="199" t="s">
        <v>588</v>
      </c>
      <c r="J80" s="62" t="s">
        <v>1206</v>
      </c>
      <c r="K80" s="34" t="s">
        <v>1206</v>
      </c>
      <c r="L80" s="60">
        <v>469</v>
      </c>
      <c r="M80" s="40"/>
      <c r="N80" s="40"/>
      <c r="O80" s="193" t="s">
        <v>706</v>
      </c>
    </row>
    <row r="81" spans="1:15" x14ac:dyDescent="0.25">
      <c r="A81" s="34" t="s">
        <v>644</v>
      </c>
      <c r="B81" s="187" t="s">
        <v>167</v>
      </c>
      <c r="C81" s="34" t="s">
        <v>1206</v>
      </c>
      <c r="D81" s="34" t="s">
        <v>1205</v>
      </c>
      <c r="E81" s="36">
        <v>223</v>
      </c>
      <c r="F81" s="36">
        <v>223</v>
      </c>
      <c r="G81" s="45"/>
      <c r="J81" s="62" t="s">
        <v>1206</v>
      </c>
      <c r="K81" s="34" t="s">
        <v>1205</v>
      </c>
      <c r="L81" s="60">
        <v>398</v>
      </c>
    </row>
    <row r="82" spans="1:15" x14ac:dyDescent="0.25">
      <c r="A82" s="25" t="s">
        <v>644</v>
      </c>
      <c r="B82" s="25" t="s">
        <v>167</v>
      </c>
      <c r="C82" s="32" t="s">
        <v>1204</v>
      </c>
      <c r="D82" s="25"/>
      <c r="E82" s="26">
        <f>SUM(E83:E84)</f>
        <v>1120</v>
      </c>
      <c r="F82" s="26">
        <v>702</v>
      </c>
      <c r="G82" s="27"/>
      <c r="H82" s="27"/>
      <c r="I82" s="27"/>
      <c r="J82" s="32" t="s">
        <v>1204</v>
      </c>
      <c r="K82" s="194"/>
      <c r="L82" s="224">
        <f>SUM(L83:L84)</f>
        <v>1863</v>
      </c>
      <c r="M82" s="33">
        <v>1</v>
      </c>
      <c r="N82" s="33">
        <v>1</v>
      </c>
      <c r="O82" s="56"/>
    </row>
    <row r="83" spans="1:15" x14ac:dyDescent="0.25">
      <c r="A83" s="34" t="s">
        <v>644</v>
      </c>
      <c r="B83" s="187" t="s">
        <v>167</v>
      </c>
      <c r="C83" s="34" t="s">
        <v>1203</v>
      </c>
      <c r="D83" s="34" t="s">
        <v>1203</v>
      </c>
      <c r="E83" s="36">
        <v>702</v>
      </c>
      <c r="F83" s="36">
        <v>702</v>
      </c>
      <c r="G83" s="45"/>
      <c r="I83" s="199" t="s">
        <v>588</v>
      </c>
      <c r="J83" s="72" t="s">
        <v>1203</v>
      </c>
      <c r="K83" s="34" t="s">
        <v>1203</v>
      </c>
      <c r="L83" s="74">
        <v>1125</v>
      </c>
      <c r="M83" s="225"/>
      <c r="N83" s="225"/>
      <c r="O83" s="193"/>
    </row>
    <row r="84" spans="1:15" x14ac:dyDescent="0.25">
      <c r="A84" s="34" t="s">
        <v>644</v>
      </c>
      <c r="B84" s="187" t="s">
        <v>167</v>
      </c>
      <c r="C84" s="34" t="s">
        <v>1202</v>
      </c>
      <c r="D84" s="34" t="s">
        <v>1202</v>
      </c>
      <c r="E84" s="36">
        <v>418</v>
      </c>
      <c r="F84" s="36">
        <v>418</v>
      </c>
      <c r="G84" s="45"/>
      <c r="I84" s="199" t="s">
        <v>588</v>
      </c>
      <c r="J84" s="72" t="s">
        <v>1202</v>
      </c>
      <c r="K84" s="34" t="s">
        <v>1202</v>
      </c>
      <c r="L84" s="60">
        <v>738</v>
      </c>
      <c r="O84" s="193" t="s">
        <v>1201</v>
      </c>
    </row>
    <row r="85" spans="1:15" x14ac:dyDescent="0.25">
      <c r="A85" s="25" t="s">
        <v>644</v>
      </c>
      <c r="B85" s="25" t="s">
        <v>167</v>
      </c>
      <c r="C85" s="25" t="s">
        <v>1198</v>
      </c>
      <c r="D85" s="25"/>
      <c r="E85" s="26">
        <f>SUM(E86:E89)</f>
        <v>1270</v>
      </c>
      <c r="F85" s="26">
        <v>1270</v>
      </c>
      <c r="G85" s="27"/>
      <c r="H85" s="27"/>
      <c r="I85" s="27"/>
      <c r="J85" s="32" t="s">
        <v>1198</v>
      </c>
      <c r="K85" s="194"/>
      <c r="L85" s="26">
        <f>SUM(L86:L89)</f>
        <v>1880</v>
      </c>
      <c r="M85" s="33">
        <v>1</v>
      </c>
      <c r="N85" s="33">
        <v>1</v>
      </c>
      <c r="O85" s="56"/>
    </row>
    <row r="86" spans="1:15" x14ac:dyDescent="0.25">
      <c r="A86" s="34" t="s">
        <v>644</v>
      </c>
      <c r="B86" s="187" t="s">
        <v>167</v>
      </c>
      <c r="C86" s="34" t="s">
        <v>1198</v>
      </c>
      <c r="D86" s="34" t="s">
        <v>1198</v>
      </c>
      <c r="E86" s="36">
        <v>584</v>
      </c>
      <c r="F86" s="36">
        <v>584</v>
      </c>
      <c r="G86" s="45"/>
      <c r="I86" s="199" t="s">
        <v>588</v>
      </c>
      <c r="J86" s="34" t="s">
        <v>1198</v>
      </c>
      <c r="K86" s="34" t="s">
        <v>1198</v>
      </c>
      <c r="L86" s="74">
        <v>703</v>
      </c>
      <c r="M86" s="74"/>
      <c r="N86" s="40"/>
      <c r="O86" s="193" t="s">
        <v>706</v>
      </c>
    </row>
    <row r="87" spans="1:15" x14ac:dyDescent="0.25">
      <c r="A87" s="34" t="s">
        <v>644</v>
      </c>
      <c r="B87" s="187" t="s">
        <v>167</v>
      </c>
      <c r="C87" s="34" t="s">
        <v>1198</v>
      </c>
      <c r="D87" s="34" t="s">
        <v>1200</v>
      </c>
      <c r="E87" s="36">
        <v>146</v>
      </c>
      <c r="F87" s="36">
        <v>146</v>
      </c>
      <c r="G87" s="45"/>
      <c r="J87" s="34" t="s">
        <v>1198</v>
      </c>
      <c r="K87" s="34" t="s">
        <v>1200</v>
      </c>
      <c r="L87" s="60">
        <v>395</v>
      </c>
      <c r="M87" s="60"/>
      <c r="N87" s="40"/>
    </row>
    <row r="88" spans="1:15" x14ac:dyDescent="0.25">
      <c r="A88" s="34" t="s">
        <v>644</v>
      </c>
      <c r="B88" s="187" t="s">
        <v>167</v>
      </c>
      <c r="C88" s="34" t="s">
        <v>1198</v>
      </c>
      <c r="D88" s="34" t="s">
        <v>1199</v>
      </c>
      <c r="E88" s="36">
        <v>140</v>
      </c>
      <c r="F88" s="36">
        <v>140</v>
      </c>
      <c r="G88" s="45"/>
      <c r="J88" s="34" t="s">
        <v>1198</v>
      </c>
      <c r="K88" s="34" t="s">
        <v>1199</v>
      </c>
      <c r="L88" s="60">
        <v>237</v>
      </c>
      <c r="M88" s="60"/>
      <c r="N88" s="40"/>
    </row>
    <row r="89" spans="1:15" x14ac:dyDescent="0.25">
      <c r="A89" s="34" t="s">
        <v>644</v>
      </c>
      <c r="B89" s="187" t="s">
        <v>167</v>
      </c>
      <c r="C89" s="34" t="s">
        <v>1198</v>
      </c>
      <c r="D89" s="34" t="s">
        <v>1197</v>
      </c>
      <c r="E89" s="36">
        <v>400</v>
      </c>
      <c r="F89" s="36">
        <v>400</v>
      </c>
      <c r="G89" s="45"/>
      <c r="J89" s="34" t="s">
        <v>1198</v>
      </c>
      <c r="K89" s="34" t="s">
        <v>1197</v>
      </c>
      <c r="L89" s="60">
        <v>545</v>
      </c>
      <c r="M89" s="60"/>
      <c r="N89" s="40"/>
    </row>
    <row r="90" spans="1:15" x14ac:dyDescent="0.25">
      <c r="A90" s="25" t="s">
        <v>644</v>
      </c>
      <c r="B90" s="25" t="s">
        <v>167</v>
      </c>
      <c r="C90" s="25" t="s">
        <v>1196</v>
      </c>
      <c r="D90" s="25"/>
      <c r="E90" s="26">
        <f>SUM(E91:E92)</f>
        <v>663</v>
      </c>
      <c r="F90" s="26">
        <v>663</v>
      </c>
      <c r="G90" s="27"/>
      <c r="H90" s="27"/>
      <c r="I90" s="27"/>
      <c r="J90" s="32" t="s">
        <v>1196</v>
      </c>
      <c r="K90" s="194"/>
      <c r="L90" s="26">
        <f>SUM(L91:L92)</f>
        <v>978</v>
      </c>
      <c r="M90" s="33">
        <v>1</v>
      </c>
      <c r="N90" s="33">
        <v>1</v>
      </c>
      <c r="O90" s="56"/>
    </row>
    <row r="91" spans="1:15" x14ac:dyDescent="0.25">
      <c r="A91" s="34" t="s">
        <v>644</v>
      </c>
      <c r="B91" s="187" t="s">
        <v>167</v>
      </c>
      <c r="C91" s="34" t="s">
        <v>1196</v>
      </c>
      <c r="D91" s="34" t="s">
        <v>1196</v>
      </c>
      <c r="E91" s="36">
        <v>663</v>
      </c>
      <c r="F91" s="36">
        <v>663</v>
      </c>
      <c r="I91" s="199" t="s">
        <v>588</v>
      </c>
      <c r="J91" s="34" t="s">
        <v>1196</v>
      </c>
      <c r="K91" s="34" t="s">
        <v>1196</v>
      </c>
      <c r="L91" s="60">
        <v>931</v>
      </c>
      <c r="M91" s="40"/>
      <c r="N91" s="40"/>
    </row>
    <row r="92" spans="1:15" x14ac:dyDescent="0.25">
      <c r="A92" s="34" t="s">
        <v>644</v>
      </c>
      <c r="B92" s="187" t="s">
        <v>167</v>
      </c>
      <c r="C92" s="34" t="s">
        <v>1196</v>
      </c>
      <c r="D92" s="34" t="s">
        <v>1195</v>
      </c>
      <c r="E92" s="36">
        <v>0</v>
      </c>
      <c r="F92" s="36">
        <v>0</v>
      </c>
      <c r="J92" s="34" t="s">
        <v>1196</v>
      </c>
      <c r="K92" s="34" t="s">
        <v>1195</v>
      </c>
      <c r="L92" s="60">
        <v>47</v>
      </c>
      <c r="M92" s="40"/>
      <c r="N92" s="40"/>
    </row>
    <row r="93" spans="1:15" x14ac:dyDescent="0.25">
      <c r="A93" s="25" t="s">
        <v>644</v>
      </c>
      <c r="B93" s="25" t="s">
        <v>167</v>
      </c>
      <c r="C93" s="25" t="s">
        <v>1192</v>
      </c>
      <c r="D93" s="25"/>
      <c r="E93" s="26">
        <f>SUM(E94:E96)</f>
        <v>641</v>
      </c>
      <c r="F93" s="26">
        <v>641</v>
      </c>
      <c r="G93" s="27"/>
      <c r="H93" s="27"/>
      <c r="I93" s="27"/>
      <c r="J93" s="32" t="s">
        <v>1192</v>
      </c>
      <c r="K93" s="194"/>
      <c r="L93" s="26">
        <f>SUM(L94:L96)</f>
        <v>1098</v>
      </c>
      <c r="M93" s="33">
        <v>1</v>
      </c>
      <c r="N93" s="33">
        <v>1</v>
      </c>
      <c r="O93" s="56"/>
    </row>
    <row r="94" spans="1:15" x14ac:dyDescent="0.25">
      <c r="A94" s="34" t="s">
        <v>644</v>
      </c>
      <c r="B94" s="187" t="s">
        <v>167</v>
      </c>
      <c r="C94" s="34" t="s">
        <v>1192</v>
      </c>
      <c r="D94" s="34" t="s">
        <v>1192</v>
      </c>
      <c r="E94" s="36">
        <v>445</v>
      </c>
      <c r="F94" s="36">
        <v>445</v>
      </c>
      <c r="I94" s="199" t="s">
        <v>588</v>
      </c>
      <c r="J94" s="34" t="s">
        <v>1192</v>
      </c>
      <c r="K94" s="34" t="s">
        <v>1192</v>
      </c>
      <c r="L94" s="60">
        <v>632</v>
      </c>
      <c r="M94" s="40"/>
      <c r="N94" s="40"/>
    </row>
    <row r="95" spans="1:15" x14ac:dyDescent="0.25">
      <c r="A95" s="34" t="s">
        <v>644</v>
      </c>
      <c r="B95" s="187" t="s">
        <v>167</v>
      </c>
      <c r="C95" s="34" t="s">
        <v>1192</v>
      </c>
      <c r="D95" s="34" t="s">
        <v>1194</v>
      </c>
      <c r="E95" s="36">
        <v>109</v>
      </c>
      <c r="F95" s="36">
        <v>109</v>
      </c>
      <c r="J95" s="34" t="s">
        <v>1192</v>
      </c>
      <c r="K95" s="34" t="s">
        <v>1194</v>
      </c>
      <c r="L95" s="60">
        <v>273</v>
      </c>
      <c r="M95" s="40"/>
      <c r="N95" s="40"/>
    </row>
    <row r="96" spans="1:15" x14ac:dyDescent="0.25">
      <c r="A96" s="34" t="s">
        <v>644</v>
      </c>
      <c r="B96" s="187" t="s">
        <v>167</v>
      </c>
      <c r="C96" s="34" t="s">
        <v>1192</v>
      </c>
      <c r="D96" s="34" t="s">
        <v>1193</v>
      </c>
      <c r="E96" s="36">
        <v>87</v>
      </c>
      <c r="F96" s="36">
        <v>87</v>
      </c>
      <c r="J96" s="34" t="s">
        <v>1192</v>
      </c>
      <c r="K96" s="34" t="s">
        <v>1191</v>
      </c>
      <c r="L96" s="60">
        <v>193</v>
      </c>
      <c r="M96" s="40"/>
      <c r="N96" s="40"/>
    </row>
    <row r="97" spans="1:15" ht="25.5" x14ac:dyDescent="0.25">
      <c r="A97" s="25" t="s">
        <v>644</v>
      </c>
      <c r="B97" s="25" t="s">
        <v>167</v>
      </c>
      <c r="C97" s="32" t="s">
        <v>1190</v>
      </c>
      <c r="D97" s="25"/>
      <c r="E97" s="26">
        <f>SUM(E98:E103)</f>
        <v>3094</v>
      </c>
      <c r="F97" s="26">
        <v>1683</v>
      </c>
      <c r="G97" s="27"/>
      <c r="H97" s="27"/>
      <c r="I97" s="27"/>
      <c r="J97" s="32" t="s">
        <v>1190</v>
      </c>
      <c r="K97" s="194"/>
      <c r="L97" s="224">
        <f>SUM(L98:L103)</f>
        <v>4072</v>
      </c>
      <c r="M97" s="33">
        <v>2</v>
      </c>
      <c r="N97" s="33">
        <v>2</v>
      </c>
      <c r="O97" s="56"/>
    </row>
    <row r="98" spans="1:15" x14ac:dyDescent="0.25">
      <c r="A98" s="34" t="s">
        <v>644</v>
      </c>
      <c r="B98" s="187" t="s">
        <v>167</v>
      </c>
      <c r="C98" s="34" t="s">
        <v>1188</v>
      </c>
      <c r="D98" s="34" t="s">
        <v>1188</v>
      </c>
      <c r="E98" s="36">
        <v>1307</v>
      </c>
      <c r="F98" s="36">
        <v>1307</v>
      </c>
      <c r="G98" s="45"/>
      <c r="I98" s="199" t="s">
        <v>588</v>
      </c>
      <c r="J98" s="62" t="s">
        <v>1188</v>
      </c>
      <c r="K98" s="34" t="s">
        <v>1188</v>
      </c>
      <c r="L98" s="60">
        <v>1641</v>
      </c>
      <c r="M98" s="40"/>
      <c r="N98" s="40"/>
      <c r="O98" s="193" t="s">
        <v>706</v>
      </c>
    </row>
    <row r="99" spans="1:15" x14ac:dyDescent="0.25">
      <c r="A99" s="34" t="s">
        <v>644</v>
      </c>
      <c r="B99" s="187" t="s">
        <v>167</v>
      </c>
      <c r="C99" s="34" t="s">
        <v>1188</v>
      </c>
      <c r="D99" s="34" t="s">
        <v>1189</v>
      </c>
      <c r="E99" s="36">
        <v>376</v>
      </c>
      <c r="F99" s="36">
        <v>376</v>
      </c>
      <c r="G99" s="45"/>
      <c r="J99" s="62" t="s">
        <v>1188</v>
      </c>
      <c r="K99" s="34" t="s">
        <v>1189</v>
      </c>
      <c r="L99" s="60">
        <v>565</v>
      </c>
      <c r="M99" s="40"/>
      <c r="N99" s="40"/>
    </row>
    <row r="100" spans="1:15" x14ac:dyDescent="0.25">
      <c r="A100" s="34" t="s">
        <v>644</v>
      </c>
      <c r="B100" s="187" t="s">
        <v>167</v>
      </c>
      <c r="C100" s="34" t="s">
        <v>1042</v>
      </c>
      <c r="D100" s="34" t="s">
        <v>1042</v>
      </c>
      <c r="E100" s="36">
        <v>413</v>
      </c>
      <c r="F100" s="36">
        <v>413</v>
      </c>
      <c r="I100" s="199" t="s">
        <v>588</v>
      </c>
      <c r="J100" s="62" t="s">
        <v>1042</v>
      </c>
      <c r="K100" s="34" t="s">
        <v>1042</v>
      </c>
      <c r="L100" s="60">
        <v>554</v>
      </c>
      <c r="M100" s="40"/>
      <c r="N100" s="40"/>
    </row>
    <row r="101" spans="1:15" x14ac:dyDescent="0.25">
      <c r="A101" s="34" t="s">
        <v>644</v>
      </c>
      <c r="B101" s="187" t="s">
        <v>167</v>
      </c>
      <c r="C101" s="34" t="s">
        <v>1042</v>
      </c>
      <c r="D101" s="34" t="s">
        <v>1187</v>
      </c>
      <c r="E101" s="36">
        <v>418</v>
      </c>
      <c r="F101" s="36">
        <v>418</v>
      </c>
      <c r="J101" s="62" t="s">
        <v>1188</v>
      </c>
      <c r="K101" s="34" t="s">
        <v>1187</v>
      </c>
      <c r="L101" s="60">
        <v>394</v>
      </c>
      <c r="M101" s="40"/>
      <c r="N101" s="40"/>
    </row>
    <row r="102" spans="1:15" x14ac:dyDescent="0.25">
      <c r="A102" s="34" t="s">
        <v>644</v>
      </c>
      <c r="B102" s="187" t="s">
        <v>167</v>
      </c>
      <c r="C102" s="34" t="s">
        <v>1185</v>
      </c>
      <c r="D102" s="34" t="s">
        <v>1186</v>
      </c>
      <c r="E102" s="36">
        <v>282</v>
      </c>
      <c r="F102" s="36">
        <v>282</v>
      </c>
      <c r="I102" s="199" t="s">
        <v>588</v>
      </c>
      <c r="J102" s="62" t="s">
        <v>1185</v>
      </c>
      <c r="K102" s="34" t="s">
        <v>1186</v>
      </c>
      <c r="L102" s="60">
        <v>477</v>
      </c>
    </row>
    <row r="103" spans="1:15" x14ac:dyDescent="0.25">
      <c r="A103" s="34" t="s">
        <v>644</v>
      </c>
      <c r="B103" s="187" t="s">
        <v>167</v>
      </c>
      <c r="C103" s="34" t="s">
        <v>1185</v>
      </c>
      <c r="D103" s="34" t="s">
        <v>1184</v>
      </c>
      <c r="E103" s="36">
        <v>298</v>
      </c>
      <c r="F103" s="36">
        <v>298</v>
      </c>
      <c r="J103" s="62" t="s">
        <v>1185</v>
      </c>
      <c r="K103" s="34" t="s">
        <v>1184</v>
      </c>
      <c r="L103" s="60">
        <v>441</v>
      </c>
    </row>
    <row r="104" spans="1:15" x14ac:dyDescent="0.25">
      <c r="A104" s="25" t="s">
        <v>644</v>
      </c>
      <c r="B104" s="25" t="s">
        <v>167</v>
      </c>
      <c r="C104" s="25" t="s">
        <v>1183</v>
      </c>
      <c r="D104" s="25"/>
      <c r="E104" s="26">
        <f>E105</f>
        <v>1135</v>
      </c>
      <c r="F104" s="26">
        <v>1135</v>
      </c>
      <c r="G104" s="27"/>
      <c r="H104" s="27"/>
      <c r="I104" s="27"/>
      <c r="J104" s="32" t="s">
        <v>1183</v>
      </c>
      <c r="K104" s="194"/>
      <c r="L104" s="26">
        <f>L105</f>
        <v>1510</v>
      </c>
      <c r="M104" s="33">
        <v>1</v>
      </c>
      <c r="N104" s="33">
        <v>1</v>
      </c>
      <c r="O104" s="56"/>
    </row>
    <row r="105" spans="1:15" x14ac:dyDescent="0.25">
      <c r="A105" s="34" t="s">
        <v>644</v>
      </c>
      <c r="B105" s="187" t="s">
        <v>167</v>
      </c>
      <c r="C105" s="34" t="s">
        <v>1183</v>
      </c>
      <c r="D105" s="34" t="s">
        <v>1183</v>
      </c>
      <c r="E105" s="36">
        <v>1135</v>
      </c>
      <c r="F105" s="36">
        <v>1135</v>
      </c>
      <c r="G105" s="45"/>
      <c r="I105" s="199" t="s">
        <v>588</v>
      </c>
      <c r="J105" s="34" t="s">
        <v>1183</v>
      </c>
      <c r="K105" s="34" t="s">
        <v>1183</v>
      </c>
      <c r="L105" s="60">
        <v>1510</v>
      </c>
      <c r="M105" s="40"/>
      <c r="N105" s="40"/>
      <c r="O105" s="193" t="s">
        <v>706</v>
      </c>
    </row>
    <row r="106" spans="1:15" x14ac:dyDescent="0.25">
      <c r="A106" s="19" t="s">
        <v>644</v>
      </c>
      <c r="B106" s="19" t="s">
        <v>1114</v>
      </c>
      <c r="C106" s="204"/>
      <c r="D106" s="19"/>
      <c r="E106" s="20">
        <f>E107+E108+E115+E118+E121+E123+E126+E129+E137+E140+E142+E147+E149+E154+E158+E165+E170+E174</f>
        <v>57628</v>
      </c>
      <c r="F106" s="20">
        <v>57628</v>
      </c>
      <c r="G106" s="205"/>
      <c r="H106" s="205"/>
      <c r="I106" s="205"/>
      <c r="J106" s="19"/>
      <c r="K106" s="19"/>
      <c r="L106" s="213"/>
      <c r="M106" s="213">
        <f>SUM(M107:M183)</f>
        <v>25</v>
      </c>
      <c r="N106" s="213">
        <f>SUM(N107:N183)</f>
        <v>29</v>
      </c>
      <c r="O106" s="212"/>
    </row>
    <row r="107" spans="1:15" x14ac:dyDescent="0.25">
      <c r="A107" s="25" t="s">
        <v>644</v>
      </c>
      <c r="B107" s="25" t="s">
        <v>1114</v>
      </c>
      <c r="C107" s="25" t="s">
        <v>1182</v>
      </c>
      <c r="D107" s="25"/>
      <c r="E107" s="26">
        <v>20814</v>
      </c>
      <c r="F107" s="26">
        <v>20814</v>
      </c>
      <c r="G107" s="27"/>
      <c r="H107" s="27"/>
      <c r="I107" s="27"/>
      <c r="J107" s="25"/>
      <c r="K107" s="25"/>
      <c r="L107" s="26"/>
      <c r="M107" s="26"/>
      <c r="N107" s="26"/>
      <c r="O107" s="56"/>
    </row>
    <row r="108" spans="1:15" x14ac:dyDescent="0.25">
      <c r="A108" s="25" t="s">
        <v>644</v>
      </c>
      <c r="B108" s="25" t="s">
        <v>1114</v>
      </c>
      <c r="C108" s="25" t="s">
        <v>1177</v>
      </c>
      <c r="D108" s="25"/>
      <c r="E108" s="26">
        <f>SUM(E109:E114)</f>
        <v>1145</v>
      </c>
      <c r="F108" s="26">
        <v>1145</v>
      </c>
      <c r="G108" s="27"/>
      <c r="H108" s="27"/>
      <c r="I108" s="27"/>
      <c r="J108" s="32" t="s">
        <v>1177</v>
      </c>
      <c r="K108" s="194"/>
      <c r="L108" s="26">
        <f>SUM(L109:L114)</f>
        <v>2776</v>
      </c>
      <c r="M108" s="33">
        <v>1</v>
      </c>
      <c r="N108" s="33">
        <v>1</v>
      </c>
      <c r="O108" s="56"/>
    </row>
    <row r="109" spans="1:15" x14ac:dyDescent="0.25">
      <c r="A109" s="34" t="s">
        <v>644</v>
      </c>
      <c r="B109" s="187" t="s">
        <v>1114</v>
      </c>
      <c r="C109" s="34" t="s">
        <v>1177</v>
      </c>
      <c r="D109" s="34" t="s">
        <v>1172</v>
      </c>
      <c r="E109" s="36">
        <v>235</v>
      </c>
      <c r="F109" s="36">
        <v>235</v>
      </c>
      <c r="I109" s="199" t="s">
        <v>588</v>
      </c>
      <c r="J109" s="39" t="s">
        <v>1177</v>
      </c>
      <c r="K109" s="34" t="s">
        <v>1172</v>
      </c>
      <c r="L109" s="42">
        <v>388</v>
      </c>
      <c r="M109" s="40"/>
      <c r="N109" s="40"/>
    </row>
    <row r="110" spans="1:15" x14ac:dyDescent="0.25">
      <c r="A110" s="34" t="s">
        <v>644</v>
      </c>
      <c r="B110" s="187" t="s">
        <v>1114</v>
      </c>
      <c r="C110" s="34" t="s">
        <v>1177</v>
      </c>
      <c r="D110" s="34" t="s">
        <v>1181</v>
      </c>
      <c r="E110" s="36">
        <v>397</v>
      </c>
      <c r="F110" s="36">
        <v>397</v>
      </c>
      <c r="J110" s="39" t="s">
        <v>1177</v>
      </c>
      <c r="K110" s="34" t="s">
        <v>1181</v>
      </c>
      <c r="L110" s="42">
        <v>660</v>
      </c>
      <c r="M110" s="40"/>
      <c r="N110" s="40"/>
    </row>
    <row r="111" spans="1:15" x14ac:dyDescent="0.25">
      <c r="A111" s="34" t="s">
        <v>644</v>
      </c>
      <c r="B111" s="187" t="s">
        <v>1114</v>
      </c>
      <c r="C111" s="34" t="s">
        <v>1177</v>
      </c>
      <c r="D111" s="34" t="s">
        <v>1180</v>
      </c>
      <c r="E111" s="36">
        <v>271</v>
      </c>
      <c r="F111" s="36">
        <v>271</v>
      </c>
      <c r="J111" s="39" t="s">
        <v>1177</v>
      </c>
      <c r="K111" s="34" t="s">
        <v>1180</v>
      </c>
      <c r="L111" s="42">
        <v>581</v>
      </c>
      <c r="M111" s="40"/>
      <c r="N111" s="40"/>
    </row>
    <row r="112" spans="1:15" x14ac:dyDescent="0.25">
      <c r="A112" s="34" t="s">
        <v>644</v>
      </c>
      <c r="B112" s="187" t="s">
        <v>1114</v>
      </c>
      <c r="C112" s="34" t="s">
        <v>1177</v>
      </c>
      <c r="D112" s="34" t="s">
        <v>1179</v>
      </c>
      <c r="E112" s="36">
        <v>63</v>
      </c>
      <c r="F112" s="36">
        <v>63</v>
      </c>
      <c r="J112" s="39" t="s">
        <v>1177</v>
      </c>
      <c r="K112" s="34" t="s">
        <v>1179</v>
      </c>
      <c r="L112" s="42">
        <v>182</v>
      </c>
      <c r="M112" s="40"/>
      <c r="N112" s="40"/>
    </row>
    <row r="113" spans="1:15" x14ac:dyDescent="0.25">
      <c r="A113" s="34" t="s">
        <v>644</v>
      </c>
      <c r="B113" s="187" t="s">
        <v>1114</v>
      </c>
      <c r="C113" s="34" t="s">
        <v>1177</v>
      </c>
      <c r="D113" s="34" t="s">
        <v>1178</v>
      </c>
      <c r="E113" s="36">
        <v>83</v>
      </c>
      <c r="F113" s="36">
        <v>83</v>
      </c>
      <c r="J113" s="39" t="s">
        <v>1177</v>
      </c>
      <c r="K113" s="34" t="s">
        <v>1178</v>
      </c>
      <c r="L113" s="42">
        <v>406</v>
      </c>
      <c r="M113" s="40"/>
      <c r="N113" s="40"/>
    </row>
    <row r="114" spans="1:15" x14ac:dyDescent="0.25">
      <c r="A114" s="34" t="s">
        <v>644</v>
      </c>
      <c r="B114" s="187" t="s">
        <v>1114</v>
      </c>
      <c r="C114" s="34" t="s">
        <v>1177</v>
      </c>
      <c r="D114" s="34" t="s">
        <v>1176</v>
      </c>
      <c r="E114" s="36">
        <v>96</v>
      </c>
      <c r="F114" s="36">
        <v>96</v>
      </c>
      <c r="J114" s="39" t="s">
        <v>1177</v>
      </c>
      <c r="K114" s="34" t="s">
        <v>1176</v>
      </c>
      <c r="L114" s="42">
        <v>559</v>
      </c>
      <c r="M114" s="40"/>
      <c r="N114" s="40"/>
    </row>
    <row r="115" spans="1:15" x14ac:dyDescent="0.25">
      <c r="A115" s="25" t="s">
        <v>644</v>
      </c>
      <c r="B115" s="25" t="s">
        <v>1114</v>
      </c>
      <c r="C115" s="25" t="s">
        <v>1175</v>
      </c>
      <c r="D115" s="25"/>
      <c r="E115" s="26">
        <f>SUM(E116:E117)</f>
        <v>1921</v>
      </c>
      <c r="F115" s="26">
        <v>1921</v>
      </c>
      <c r="G115" s="27"/>
      <c r="H115" s="27"/>
      <c r="I115" s="27"/>
      <c r="J115" s="32" t="s">
        <v>1175</v>
      </c>
      <c r="K115" s="194"/>
      <c r="L115" s="26">
        <f>SUM(L116:L117)</f>
        <v>2387</v>
      </c>
      <c r="M115" s="33">
        <v>1</v>
      </c>
      <c r="N115" s="33">
        <v>1</v>
      </c>
      <c r="O115" s="56"/>
    </row>
    <row r="116" spans="1:15" x14ac:dyDescent="0.25">
      <c r="A116" s="34" t="s">
        <v>644</v>
      </c>
      <c r="B116" s="187" t="s">
        <v>1114</v>
      </c>
      <c r="C116" s="34" t="s">
        <v>1175</v>
      </c>
      <c r="D116" s="34" t="s">
        <v>1175</v>
      </c>
      <c r="E116" s="36">
        <v>1813</v>
      </c>
      <c r="F116" s="36">
        <v>1813</v>
      </c>
      <c r="I116" s="199" t="s">
        <v>588</v>
      </c>
      <c r="J116" s="34" t="s">
        <v>1175</v>
      </c>
      <c r="K116" s="34" t="s">
        <v>1175</v>
      </c>
      <c r="L116" s="42">
        <v>2190</v>
      </c>
      <c r="M116" s="40"/>
      <c r="N116" s="40"/>
    </row>
    <row r="117" spans="1:15" x14ac:dyDescent="0.25">
      <c r="A117" s="34" t="s">
        <v>644</v>
      </c>
      <c r="B117" s="187" t="s">
        <v>1114</v>
      </c>
      <c r="C117" s="34" t="s">
        <v>1175</v>
      </c>
      <c r="D117" s="34" t="s">
        <v>1174</v>
      </c>
      <c r="E117" s="36">
        <v>108</v>
      </c>
      <c r="F117" s="36">
        <v>108</v>
      </c>
      <c r="J117" s="34" t="s">
        <v>1175</v>
      </c>
      <c r="K117" s="34" t="s">
        <v>1174</v>
      </c>
      <c r="L117" s="42">
        <v>197</v>
      </c>
      <c r="M117" s="40"/>
      <c r="N117" s="40"/>
    </row>
    <row r="118" spans="1:15" x14ac:dyDescent="0.25">
      <c r="A118" s="25" t="s">
        <v>644</v>
      </c>
      <c r="B118" s="25" t="s">
        <v>1114</v>
      </c>
      <c r="C118" s="25" t="s">
        <v>1173</v>
      </c>
      <c r="D118" s="25"/>
      <c r="E118" s="26">
        <f>SUM(E119:E120)</f>
        <v>2266</v>
      </c>
      <c r="F118" s="26">
        <v>2266</v>
      </c>
      <c r="G118" s="27"/>
      <c r="H118" s="27"/>
      <c r="I118" s="27"/>
      <c r="J118" s="32" t="s">
        <v>1173</v>
      </c>
      <c r="K118" s="194"/>
      <c r="L118" s="26">
        <f>SUM(L119:L120)</f>
        <v>3400</v>
      </c>
      <c r="M118" s="33">
        <v>2</v>
      </c>
      <c r="N118" s="33">
        <v>2</v>
      </c>
      <c r="O118" s="56"/>
    </row>
    <row r="119" spans="1:15" x14ac:dyDescent="0.25">
      <c r="A119" s="34" t="s">
        <v>644</v>
      </c>
      <c r="B119" s="187" t="s">
        <v>1114</v>
      </c>
      <c r="C119" s="34" t="s">
        <v>1173</v>
      </c>
      <c r="D119" s="34" t="s">
        <v>1173</v>
      </c>
      <c r="E119" s="36">
        <v>2099</v>
      </c>
      <c r="F119" s="36">
        <v>2099</v>
      </c>
      <c r="I119" s="199" t="s">
        <v>588</v>
      </c>
      <c r="J119" s="34" t="s">
        <v>1173</v>
      </c>
      <c r="K119" s="34" t="s">
        <v>1173</v>
      </c>
      <c r="L119" s="42">
        <v>3150</v>
      </c>
      <c r="M119" s="40"/>
      <c r="N119" s="40"/>
    </row>
    <row r="120" spans="1:15" x14ac:dyDescent="0.25">
      <c r="A120" s="34" t="s">
        <v>644</v>
      </c>
      <c r="B120" s="187" t="s">
        <v>1114</v>
      </c>
      <c r="C120" s="34" t="s">
        <v>1173</v>
      </c>
      <c r="D120" s="34" t="s">
        <v>1172</v>
      </c>
      <c r="E120" s="36">
        <v>167</v>
      </c>
      <c r="F120" s="36">
        <v>167</v>
      </c>
      <c r="J120" s="34" t="s">
        <v>1173</v>
      </c>
      <c r="K120" s="34" t="s">
        <v>1172</v>
      </c>
      <c r="L120" s="42">
        <v>250</v>
      </c>
      <c r="M120" s="40"/>
      <c r="N120" s="40"/>
    </row>
    <row r="121" spans="1:15" x14ac:dyDescent="0.25">
      <c r="A121" s="25" t="s">
        <v>644</v>
      </c>
      <c r="B121" s="25" t="s">
        <v>1114</v>
      </c>
      <c r="C121" s="25" t="s">
        <v>1171</v>
      </c>
      <c r="D121" s="25"/>
      <c r="E121" s="26">
        <f>E122</f>
        <v>1513</v>
      </c>
      <c r="F121" s="26">
        <v>1513</v>
      </c>
      <c r="G121" s="27"/>
      <c r="H121" s="27"/>
      <c r="I121" s="27"/>
      <c r="J121" s="32" t="s">
        <v>1171</v>
      </c>
      <c r="K121" s="194"/>
      <c r="L121" s="26">
        <f>L122</f>
        <v>2245</v>
      </c>
      <c r="M121" s="33">
        <v>1</v>
      </c>
      <c r="N121" s="33">
        <v>1</v>
      </c>
      <c r="O121" s="56"/>
    </row>
    <row r="122" spans="1:15" x14ac:dyDescent="0.25">
      <c r="A122" s="34" t="s">
        <v>644</v>
      </c>
      <c r="B122" s="187" t="s">
        <v>1114</v>
      </c>
      <c r="C122" s="34" t="s">
        <v>1171</v>
      </c>
      <c r="D122" s="34" t="s">
        <v>1171</v>
      </c>
      <c r="E122" s="36">
        <v>1513</v>
      </c>
      <c r="F122" s="36">
        <v>1513</v>
      </c>
      <c r="I122" s="199" t="s">
        <v>588</v>
      </c>
      <c r="J122" s="34" t="s">
        <v>1171</v>
      </c>
      <c r="K122" s="34" t="s">
        <v>1171</v>
      </c>
      <c r="L122" s="42">
        <v>2245</v>
      </c>
      <c r="M122" s="40"/>
      <c r="N122" s="40"/>
    </row>
    <row r="123" spans="1:15" x14ac:dyDescent="0.25">
      <c r="A123" s="25" t="s">
        <v>644</v>
      </c>
      <c r="B123" s="25" t="s">
        <v>1114</v>
      </c>
      <c r="C123" s="25" t="s">
        <v>1168</v>
      </c>
      <c r="D123" s="25"/>
      <c r="E123" s="26">
        <f>SUM(E124:E125)</f>
        <v>832</v>
      </c>
      <c r="F123" s="26">
        <v>832</v>
      </c>
      <c r="G123" s="27"/>
      <c r="H123" s="27"/>
      <c r="I123" s="27"/>
      <c r="J123" s="32" t="s">
        <v>1168</v>
      </c>
      <c r="K123" s="194"/>
      <c r="L123" s="26">
        <f>SUM(L124:L125)</f>
        <v>1550</v>
      </c>
      <c r="M123" s="33">
        <v>1</v>
      </c>
      <c r="N123" s="33">
        <v>1</v>
      </c>
      <c r="O123" s="56"/>
    </row>
    <row r="124" spans="1:15" ht="23.25" x14ac:dyDescent="0.25">
      <c r="A124" s="34" t="s">
        <v>644</v>
      </c>
      <c r="B124" s="187" t="s">
        <v>1114</v>
      </c>
      <c r="C124" s="34" t="s">
        <v>1168</v>
      </c>
      <c r="D124" s="34" t="s">
        <v>1170</v>
      </c>
      <c r="E124" s="36">
        <v>525</v>
      </c>
      <c r="F124" s="36">
        <v>525</v>
      </c>
      <c r="J124" s="35" t="s">
        <v>1168</v>
      </c>
      <c r="K124" s="34" t="s">
        <v>1170</v>
      </c>
      <c r="L124" s="42">
        <v>519</v>
      </c>
      <c r="M124" s="40"/>
      <c r="N124" s="40"/>
      <c r="O124" s="193" t="s">
        <v>1169</v>
      </c>
    </row>
    <row r="125" spans="1:15" x14ac:dyDescent="0.25">
      <c r="A125" s="34" t="s">
        <v>644</v>
      </c>
      <c r="B125" s="187" t="s">
        <v>1114</v>
      </c>
      <c r="C125" s="34" t="s">
        <v>1168</v>
      </c>
      <c r="D125" s="34" t="s">
        <v>1167</v>
      </c>
      <c r="E125" s="36">
        <v>307</v>
      </c>
      <c r="F125" s="36">
        <v>307</v>
      </c>
      <c r="J125" s="35" t="s">
        <v>1168</v>
      </c>
      <c r="K125" s="34" t="s">
        <v>1167</v>
      </c>
      <c r="L125" s="42">
        <v>1031</v>
      </c>
      <c r="M125" s="40"/>
      <c r="N125" s="40"/>
    </row>
    <row r="126" spans="1:15" x14ac:dyDescent="0.25">
      <c r="A126" s="25" t="s">
        <v>644</v>
      </c>
      <c r="B126" s="25" t="s">
        <v>1114</v>
      </c>
      <c r="C126" s="25" t="s">
        <v>1165</v>
      </c>
      <c r="D126" s="25"/>
      <c r="E126" s="26">
        <f>SUM(E127:E128)</f>
        <v>3013</v>
      </c>
      <c r="F126" s="26">
        <v>3013</v>
      </c>
      <c r="G126" s="27"/>
      <c r="H126" s="27"/>
      <c r="I126" s="27"/>
      <c r="J126" s="32" t="s">
        <v>1165</v>
      </c>
      <c r="K126" s="194"/>
      <c r="L126" s="26">
        <f>SUM(L127:L128)</f>
        <v>4020</v>
      </c>
      <c r="M126" s="33">
        <v>2</v>
      </c>
      <c r="N126" s="33">
        <v>3</v>
      </c>
      <c r="O126" s="56"/>
    </row>
    <row r="127" spans="1:15" x14ac:dyDescent="0.25">
      <c r="A127" s="34" t="s">
        <v>644</v>
      </c>
      <c r="B127" s="187" t="s">
        <v>1114</v>
      </c>
      <c r="C127" s="34" t="s">
        <v>1165</v>
      </c>
      <c r="D127" s="34" t="s">
        <v>1166</v>
      </c>
      <c r="E127" s="36">
        <v>452</v>
      </c>
      <c r="F127" s="36">
        <v>452</v>
      </c>
      <c r="I127" s="199" t="s">
        <v>588</v>
      </c>
      <c r="J127" s="34" t="s">
        <v>1165</v>
      </c>
      <c r="K127" s="34" t="s">
        <v>1166</v>
      </c>
      <c r="L127" s="42">
        <v>1623</v>
      </c>
      <c r="M127" s="40"/>
      <c r="N127" s="40"/>
    </row>
    <row r="128" spans="1:15" x14ac:dyDescent="0.25">
      <c r="A128" s="34" t="s">
        <v>644</v>
      </c>
      <c r="B128" s="187" t="s">
        <v>1114</v>
      </c>
      <c r="C128" s="34" t="s">
        <v>1165</v>
      </c>
      <c r="D128" s="34" t="s">
        <v>1164</v>
      </c>
      <c r="E128" s="36">
        <v>2561</v>
      </c>
      <c r="F128" s="36">
        <v>2561</v>
      </c>
      <c r="J128" s="34" t="s">
        <v>1165</v>
      </c>
      <c r="K128" s="34" t="s">
        <v>1164</v>
      </c>
      <c r="L128" s="42">
        <v>2397</v>
      </c>
      <c r="M128" s="40"/>
      <c r="N128" s="40"/>
    </row>
    <row r="129" spans="1:15" x14ac:dyDescent="0.25">
      <c r="A129" s="25" t="s">
        <v>644</v>
      </c>
      <c r="B129" s="25" t="s">
        <v>1114</v>
      </c>
      <c r="C129" s="25" t="s">
        <v>1156</v>
      </c>
      <c r="D129" s="25"/>
      <c r="E129" s="26">
        <f>SUM(E130:E136)</f>
        <v>3067</v>
      </c>
      <c r="F129" s="26">
        <v>3067</v>
      </c>
      <c r="G129" s="27"/>
      <c r="H129" s="27"/>
      <c r="I129" s="27"/>
      <c r="J129" s="32" t="s">
        <v>1154</v>
      </c>
      <c r="K129" s="194"/>
      <c r="L129" s="26">
        <f>SUM(L130:L136)</f>
        <v>3970</v>
      </c>
      <c r="M129" s="33">
        <v>2</v>
      </c>
      <c r="N129" s="33">
        <v>2</v>
      </c>
      <c r="O129" s="56"/>
    </row>
    <row r="130" spans="1:15" x14ac:dyDescent="0.25">
      <c r="A130" s="34" t="s">
        <v>644</v>
      </c>
      <c r="B130" s="187" t="s">
        <v>1114</v>
      </c>
      <c r="C130" s="34" t="s">
        <v>1156</v>
      </c>
      <c r="D130" s="34" t="s">
        <v>1163</v>
      </c>
      <c r="E130" s="36">
        <v>499</v>
      </c>
      <c r="F130" s="36">
        <v>499</v>
      </c>
      <c r="I130" s="199" t="s">
        <v>588</v>
      </c>
      <c r="J130" s="35" t="s">
        <v>1154</v>
      </c>
      <c r="K130" s="34" t="s">
        <v>1162</v>
      </c>
      <c r="L130" s="42">
        <v>580</v>
      </c>
      <c r="M130" s="40"/>
      <c r="N130" s="40"/>
    </row>
    <row r="131" spans="1:15" x14ac:dyDescent="0.25">
      <c r="A131" s="34" t="s">
        <v>644</v>
      </c>
      <c r="B131" s="187" t="s">
        <v>1114</v>
      </c>
      <c r="C131" s="34" t="s">
        <v>1156</v>
      </c>
      <c r="D131" s="34" t="s">
        <v>1161</v>
      </c>
      <c r="E131" s="36">
        <v>312</v>
      </c>
      <c r="F131" s="36">
        <v>312</v>
      </c>
      <c r="J131" s="35" t="s">
        <v>1154</v>
      </c>
      <c r="K131" s="34" t="s">
        <v>1161</v>
      </c>
      <c r="L131" s="42">
        <v>372</v>
      </c>
      <c r="M131" s="40"/>
      <c r="N131" s="40"/>
      <c r="O131" s="193" t="s">
        <v>706</v>
      </c>
    </row>
    <row r="132" spans="1:15" x14ac:dyDescent="0.25">
      <c r="A132" s="34" t="s">
        <v>644</v>
      </c>
      <c r="B132" s="187" t="s">
        <v>1114</v>
      </c>
      <c r="C132" s="34" t="s">
        <v>1156</v>
      </c>
      <c r="D132" s="34" t="s">
        <v>1160</v>
      </c>
      <c r="E132" s="36">
        <v>589</v>
      </c>
      <c r="F132" s="36">
        <v>589</v>
      </c>
      <c r="J132" s="35" t="s">
        <v>1154</v>
      </c>
      <c r="K132" s="34" t="s">
        <v>1160</v>
      </c>
      <c r="L132" s="42">
        <v>790</v>
      </c>
      <c r="M132" s="40"/>
      <c r="N132" s="40"/>
      <c r="O132" s="193" t="s">
        <v>706</v>
      </c>
    </row>
    <row r="133" spans="1:15" x14ac:dyDescent="0.25">
      <c r="A133" s="34" t="s">
        <v>644</v>
      </c>
      <c r="B133" s="187" t="s">
        <v>1114</v>
      </c>
      <c r="C133" s="34" t="s">
        <v>1156</v>
      </c>
      <c r="D133" s="34" t="s">
        <v>1159</v>
      </c>
      <c r="E133" s="36">
        <v>345</v>
      </c>
      <c r="F133" s="36">
        <v>345</v>
      </c>
      <c r="J133" s="35" t="s">
        <v>1154</v>
      </c>
      <c r="K133" s="34" t="s">
        <v>1159</v>
      </c>
      <c r="L133" s="42">
        <v>503</v>
      </c>
      <c r="M133" s="40"/>
      <c r="N133" s="40"/>
    </row>
    <row r="134" spans="1:15" x14ac:dyDescent="0.25">
      <c r="A134" s="34" t="s">
        <v>644</v>
      </c>
      <c r="B134" s="187" t="s">
        <v>1114</v>
      </c>
      <c r="C134" s="34" t="s">
        <v>1156</v>
      </c>
      <c r="D134" s="34" t="s">
        <v>1158</v>
      </c>
      <c r="E134" s="36">
        <v>43</v>
      </c>
      <c r="F134" s="36">
        <v>43</v>
      </c>
      <c r="J134" s="35" t="s">
        <v>1154</v>
      </c>
      <c r="K134" s="34" t="s">
        <v>1158</v>
      </c>
      <c r="L134" s="42">
        <v>54</v>
      </c>
      <c r="M134" s="40"/>
      <c r="N134" s="40"/>
    </row>
    <row r="135" spans="1:15" x14ac:dyDescent="0.25">
      <c r="A135" s="34" t="s">
        <v>644</v>
      </c>
      <c r="B135" s="187" t="s">
        <v>1114</v>
      </c>
      <c r="C135" s="34" t="s">
        <v>1156</v>
      </c>
      <c r="D135" s="34" t="s">
        <v>1157</v>
      </c>
      <c r="E135" s="36">
        <v>754</v>
      </c>
      <c r="F135" s="36">
        <v>754</v>
      </c>
      <c r="J135" s="35" t="s">
        <v>1154</v>
      </c>
      <c r="K135" s="34" t="s">
        <v>1157</v>
      </c>
      <c r="L135" s="42">
        <v>881</v>
      </c>
      <c r="M135" s="40"/>
      <c r="N135" s="40"/>
    </row>
    <row r="136" spans="1:15" x14ac:dyDescent="0.25">
      <c r="A136" s="34" t="s">
        <v>644</v>
      </c>
      <c r="B136" s="187" t="s">
        <v>1114</v>
      </c>
      <c r="C136" s="34" t="s">
        <v>1156</v>
      </c>
      <c r="D136" s="34" t="s">
        <v>1155</v>
      </c>
      <c r="E136" s="36">
        <v>525</v>
      </c>
      <c r="F136" s="36">
        <v>525</v>
      </c>
      <c r="J136" s="35" t="s">
        <v>1154</v>
      </c>
      <c r="K136" s="34" t="s">
        <v>1153</v>
      </c>
      <c r="L136" s="42">
        <v>790</v>
      </c>
      <c r="M136" s="40"/>
      <c r="N136" s="40"/>
    </row>
    <row r="137" spans="1:15" x14ac:dyDescent="0.25">
      <c r="A137" s="25" t="s">
        <v>644</v>
      </c>
      <c r="B137" s="25" t="s">
        <v>1114</v>
      </c>
      <c r="C137" s="25" t="s">
        <v>1152</v>
      </c>
      <c r="D137" s="25"/>
      <c r="E137" s="26">
        <f>SUM(E138:E139)</f>
        <v>3723</v>
      </c>
      <c r="F137" s="26">
        <v>3723</v>
      </c>
      <c r="G137" s="27"/>
      <c r="H137" s="27"/>
      <c r="I137" s="27"/>
      <c r="J137" s="32" t="s">
        <v>1152</v>
      </c>
      <c r="K137" s="194"/>
      <c r="L137" s="26">
        <f>SUM(L138:L139)</f>
        <v>4864</v>
      </c>
      <c r="M137" s="33">
        <v>2</v>
      </c>
      <c r="N137" s="33">
        <v>3</v>
      </c>
      <c r="O137" s="56"/>
    </row>
    <row r="138" spans="1:15" x14ac:dyDescent="0.25">
      <c r="A138" s="34" t="s">
        <v>644</v>
      </c>
      <c r="B138" s="187" t="s">
        <v>1114</v>
      </c>
      <c r="C138" s="34" t="s">
        <v>1152</v>
      </c>
      <c r="D138" s="34" t="s">
        <v>1152</v>
      </c>
      <c r="E138" s="36">
        <v>3356</v>
      </c>
      <c r="F138" s="36">
        <v>3356</v>
      </c>
      <c r="I138" s="199" t="s">
        <v>588</v>
      </c>
      <c r="J138" s="34" t="s">
        <v>1152</v>
      </c>
      <c r="K138" s="34" t="s">
        <v>1152</v>
      </c>
      <c r="L138" s="42">
        <v>4514</v>
      </c>
      <c r="M138" s="40"/>
      <c r="N138" s="40"/>
    </row>
    <row r="139" spans="1:15" x14ac:dyDescent="0.25">
      <c r="A139" s="34" t="s">
        <v>644</v>
      </c>
      <c r="B139" s="187" t="s">
        <v>1114</v>
      </c>
      <c r="C139" s="34" t="s">
        <v>1152</v>
      </c>
      <c r="D139" s="34" t="s">
        <v>1151</v>
      </c>
      <c r="E139" s="36">
        <v>367</v>
      </c>
      <c r="F139" s="36">
        <v>367</v>
      </c>
      <c r="J139" s="34" t="s">
        <v>1152</v>
      </c>
      <c r="K139" s="34" t="s">
        <v>1151</v>
      </c>
      <c r="L139" s="42">
        <v>350</v>
      </c>
      <c r="M139" s="40"/>
      <c r="N139" s="40"/>
    </row>
    <row r="140" spans="1:15" x14ac:dyDescent="0.25">
      <c r="A140" s="25" t="s">
        <v>644</v>
      </c>
      <c r="B140" s="25" t="s">
        <v>1114</v>
      </c>
      <c r="C140" s="25" t="s">
        <v>1150</v>
      </c>
      <c r="D140" s="25"/>
      <c r="E140" s="26">
        <f>E141</f>
        <v>1981</v>
      </c>
      <c r="F140" s="26">
        <v>1981</v>
      </c>
      <c r="G140" s="27"/>
      <c r="H140" s="27"/>
      <c r="I140" s="27"/>
      <c r="J140" s="32" t="s">
        <v>1150</v>
      </c>
      <c r="K140" s="194"/>
      <c r="L140" s="26">
        <f>L141</f>
        <v>3200</v>
      </c>
      <c r="M140" s="33">
        <v>2</v>
      </c>
      <c r="N140" s="33">
        <v>2</v>
      </c>
      <c r="O140" s="56"/>
    </row>
    <row r="141" spans="1:15" x14ac:dyDescent="0.25">
      <c r="A141" s="34" t="s">
        <v>644</v>
      </c>
      <c r="B141" s="187" t="s">
        <v>1114</v>
      </c>
      <c r="C141" s="34" t="s">
        <v>1150</v>
      </c>
      <c r="D141" s="34" t="s">
        <v>1150</v>
      </c>
      <c r="E141" s="36">
        <v>1981</v>
      </c>
      <c r="F141" s="36">
        <v>1981</v>
      </c>
      <c r="I141" s="199" t="s">
        <v>588</v>
      </c>
      <c r="J141" s="34" t="s">
        <v>1150</v>
      </c>
      <c r="K141" s="34" t="s">
        <v>1150</v>
      </c>
      <c r="L141" s="42">
        <v>3200</v>
      </c>
      <c r="M141" s="40"/>
      <c r="N141" s="40"/>
    </row>
    <row r="142" spans="1:15" x14ac:dyDescent="0.25">
      <c r="A142" s="25" t="s">
        <v>644</v>
      </c>
      <c r="B142" s="25" t="s">
        <v>1114</v>
      </c>
      <c r="C142" s="25" t="s">
        <v>1147</v>
      </c>
      <c r="D142" s="25"/>
      <c r="E142" s="26">
        <f>SUM(E143:E146)</f>
        <v>1956</v>
      </c>
      <c r="F142" s="26">
        <v>1956</v>
      </c>
      <c r="G142" s="27"/>
      <c r="H142" s="27"/>
      <c r="I142" s="27"/>
      <c r="J142" s="32" t="s">
        <v>1146</v>
      </c>
      <c r="K142" s="194"/>
      <c r="L142" s="26">
        <f>SUM(L143:L146)</f>
        <v>2482</v>
      </c>
      <c r="M142" s="33">
        <v>1</v>
      </c>
      <c r="N142" s="33">
        <v>2</v>
      </c>
      <c r="O142" s="56"/>
    </row>
    <row r="143" spans="1:15" x14ac:dyDescent="0.25">
      <c r="A143" s="34" t="s">
        <v>644</v>
      </c>
      <c r="B143" s="187" t="s">
        <v>1114</v>
      </c>
      <c r="C143" s="34" t="s">
        <v>1147</v>
      </c>
      <c r="D143" s="34" t="s">
        <v>1147</v>
      </c>
      <c r="E143" s="36">
        <v>728</v>
      </c>
      <c r="F143" s="36">
        <v>728</v>
      </c>
      <c r="J143" s="34" t="s">
        <v>1146</v>
      </c>
      <c r="K143" s="34" t="s">
        <v>1146</v>
      </c>
      <c r="L143" s="40">
        <v>865</v>
      </c>
      <c r="M143" s="40"/>
      <c r="N143" s="40"/>
      <c r="O143" s="193" t="s">
        <v>706</v>
      </c>
    </row>
    <row r="144" spans="1:15" x14ac:dyDescent="0.25">
      <c r="A144" s="34" t="s">
        <v>644</v>
      </c>
      <c r="B144" s="187" t="s">
        <v>1114</v>
      </c>
      <c r="C144" s="34" t="s">
        <v>1147</v>
      </c>
      <c r="D144" s="34" t="s">
        <v>1149</v>
      </c>
      <c r="E144" s="36">
        <v>296</v>
      </c>
      <c r="F144" s="36">
        <v>296</v>
      </c>
      <c r="H144" s="59" t="s">
        <v>87</v>
      </c>
      <c r="I144" s="59"/>
      <c r="J144" s="34" t="s">
        <v>1146</v>
      </c>
      <c r="K144" s="34" t="s">
        <v>1149</v>
      </c>
      <c r="L144" s="40">
        <v>294</v>
      </c>
      <c r="M144" s="40"/>
      <c r="N144" s="40"/>
      <c r="O144" s="193" t="s">
        <v>311</v>
      </c>
    </row>
    <row r="145" spans="1:15" x14ac:dyDescent="0.25">
      <c r="A145" s="34" t="s">
        <v>644</v>
      </c>
      <c r="B145" s="187" t="s">
        <v>1114</v>
      </c>
      <c r="C145" s="34" t="s">
        <v>1147</v>
      </c>
      <c r="D145" s="34" t="s">
        <v>1148</v>
      </c>
      <c r="E145" s="36">
        <v>302</v>
      </c>
      <c r="F145" s="36">
        <v>302</v>
      </c>
      <c r="J145" s="34" t="s">
        <v>1146</v>
      </c>
      <c r="K145" s="34" t="s">
        <v>1148</v>
      </c>
      <c r="L145" s="40">
        <v>461</v>
      </c>
      <c r="M145" s="40"/>
      <c r="N145" s="40"/>
    </row>
    <row r="146" spans="1:15" x14ac:dyDescent="0.25">
      <c r="A146" s="34" t="s">
        <v>644</v>
      </c>
      <c r="B146" s="187" t="s">
        <v>1114</v>
      </c>
      <c r="C146" s="34" t="s">
        <v>1147</v>
      </c>
      <c r="D146" s="34" t="s">
        <v>1145</v>
      </c>
      <c r="E146" s="36">
        <v>630</v>
      </c>
      <c r="F146" s="36">
        <v>630</v>
      </c>
      <c r="J146" s="34" t="s">
        <v>1146</v>
      </c>
      <c r="K146" s="34" t="s">
        <v>1145</v>
      </c>
      <c r="L146" s="40">
        <v>862</v>
      </c>
      <c r="M146" s="40"/>
      <c r="N146" s="40"/>
    </row>
    <row r="147" spans="1:15" x14ac:dyDescent="0.25">
      <c r="A147" s="25" t="s">
        <v>644</v>
      </c>
      <c r="B147" s="25" t="s">
        <v>1114</v>
      </c>
      <c r="C147" s="25" t="s">
        <v>1144</v>
      </c>
      <c r="D147" s="25"/>
      <c r="E147" s="26">
        <f>E148</f>
        <v>1564</v>
      </c>
      <c r="F147" s="26">
        <v>1564</v>
      </c>
      <c r="G147" s="27"/>
      <c r="H147" s="27"/>
      <c r="I147" s="27"/>
      <c r="J147" s="32" t="s">
        <v>1144</v>
      </c>
      <c r="K147" s="194"/>
      <c r="L147" s="26">
        <f>L148</f>
        <v>2140</v>
      </c>
      <c r="M147" s="33">
        <v>1</v>
      </c>
      <c r="N147" s="33">
        <v>2</v>
      </c>
      <c r="O147" s="56"/>
    </row>
    <row r="148" spans="1:15" x14ac:dyDescent="0.25">
      <c r="A148" s="34" t="s">
        <v>644</v>
      </c>
      <c r="B148" s="187" t="s">
        <v>1114</v>
      </c>
      <c r="C148" s="34" t="s">
        <v>1144</v>
      </c>
      <c r="D148" s="34" t="s">
        <v>1144</v>
      </c>
      <c r="E148" s="36">
        <v>1564</v>
      </c>
      <c r="F148" s="36">
        <v>1564</v>
      </c>
      <c r="I148" s="199" t="s">
        <v>588</v>
      </c>
      <c r="J148" s="34" t="s">
        <v>1144</v>
      </c>
      <c r="K148" s="34" t="s">
        <v>1144</v>
      </c>
      <c r="L148" s="234">
        <v>2140</v>
      </c>
      <c r="M148" s="75"/>
      <c r="N148" s="75"/>
    </row>
    <row r="149" spans="1:15" x14ac:dyDescent="0.25">
      <c r="A149" s="25" t="s">
        <v>644</v>
      </c>
      <c r="B149" s="25" t="s">
        <v>1114</v>
      </c>
      <c r="C149" s="25" t="s">
        <v>1141</v>
      </c>
      <c r="D149" s="25"/>
      <c r="E149" s="26">
        <f>SUM(E150:E153)</f>
        <v>3440</v>
      </c>
      <c r="F149" s="26">
        <v>3440</v>
      </c>
      <c r="G149" s="27"/>
      <c r="H149" s="27"/>
      <c r="I149" s="27"/>
      <c r="J149" s="32" t="s">
        <v>1141</v>
      </c>
      <c r="K149" s="194"/>
      <c r="L149" s="26">
        <f>SUM(L150:L153)</f>
        <v>5030</v>
      </c>
      <c r="M149" s="33">
        <v>2</v>
      </c>
      <c r="N149" s="33">
        <v>2</v>
      </c>
      <c r="O149" s="56"/>
    </row>
    <row r="150" spans="1:15" x14ac:dyDescent="0.25">
      <c r="A150" s="34" t="s">
        <v>644</v>
      </c>
      <c r="B150" s="187" t="s">
        <v>1114</v>
      </c>
      <c r="C150" s="34" t="s">
        <v>1141</v>
      </c>
      <c r="D150" s="34" t="s">
        <v>1141</v>
      </c>
      <c r="E150" s="36">
        <v>1334</v>
      </c>
      <c r="F150" s="36">
        <v>1334</v>
      </c>
      <c r="I150" s="199" t="s">
        <v>588</v>
      </c>
      <c r="J150" s="34" t="s">
        <v>1141</v>
      </c>
      <c r="K150" s="34" t="s">
        <v>1141</v>
      </c>
      <c r="L150" s="42">
        <v>1861</v>
      </c>
      <c r="M150" s="40"/>
      <c r="N150" s="40"/>
    </row>
    <row r="151" spans="1:15" x14ac:dyDescent="0.25">
      <c r="A151" s="34" t="s">
        <v>644</v>
      </c>
      <c r="B151" s="187" t="s">
        <v>1114</v>
      </c>
      <c r="C151" s="34" t="s">
        <v>1141</v>
      </c>
      <c r="D151" s="34" t="s">
        <v>1143</v>
      </c>
      <c r="E151" s="36">
        <v>587</v>
      </c>
      <c r="F151" s="36">
        <v>587</v>
      </c>
      <c r="J151" s="34" t="s">
        <v>1141</v>
      </c>
      <c r="K151" s="34" t="s">
        <v>1143</v>
      </c>
      <c r="L151" s="42">
        <v>1602</v>
      </c>
      <c r="M151" s="40"/>
      <c r="N151" s="40"/>
    </row>
    <row r="152" spans="1:15" x14ac:dyDescent="0.25">
      <c r="A152" s="34" t="s">
        <v>644</v>
      </c>
      <c r="B152" s="187" t="s">
        <v>1114</v>
      </c>
      <c r="C152" s="34" t="s">
        <v>1141</v>
      </c>
      <c r="D152" s="34" t="s">
        <v>1142</v>
      </c>
      <c r="E152" s="36">
        <v>1080</v>
      </c>
      <c r="F152" s="36">
        <v>1080</v>
      </c>
      <c r="J152" s="34" t="s">
        <v>1141</v>
      </c>
      <c r="K152" s="34" t="s">
        <v>1142</v>
      </c>
      <c r="L152" s="42">
        <v>610</v>
      </c>
      <c r="M152" s="40"/>
      <c r="N152" s="40"/>
    </row>
    <row r="153" spans="1:15" x14ac:dyDescent="0.25">
      <c r="A153" s="34" t="s">
        <v>644</v>
      </c>
      <c r="B153" s="187" t="s">
        <v>1114</v>
      </c>
      <c r="C153" s="34" t="s">
        <v>1141</v>
      </c>
      <c r="D153" s="34" t="s">
        <v>1090</v>
      </c>
      <c r="E153" s="36">
        <v>439</v>
      </c>
      <c r="F153" s="36">
        <v>439</v>
      </c>
      <c r="J153" s="34" t="s">
        <v>1141</v>
      </c>
      <c r="K153" s="34" t="s">
        <v>1090</v>
      </c>
      <c r="L153" s="42">
        <v>957</v>
      </c>
      <c r="M153" s="40"/>
      <c r="N153" s="40"/>
    </row>
    <row r="154" spans="1:15" x14ac:dyDescent="0.25">
      <c r="A154" s="25" t="s">
        <v>644</v>
      </c>
      <c r="B154" s="25" t="s">
        <v>1114</v>
      </c>
      <c r="C154" s="25" t="s">
        <v>1140</v>
      </c>
      <c r="D154" s="25"/>
      <c r="E154" s="26">
        <f>SUM(E155:E157)</f>
        <v>3994</v>
      </c>
      <c r="F154" s="26">
        <v>3994</v>
      </c>
      <c r="G154" s="27"/>
      <c r="H154" s="27"/>
      <c r="I154" s="27"/>
      <c r="J154" s="32" t="s">
        <v>1140</v>
      </c>
      <c r="K154" s="194"/>
      <c r="L154" s="26">
        <f>SUM(L155:L157)</f>
        <v>5075</v>
      </c>
      <c r="M154" s="33">
        <v>2</v>
      </c>
      <c r="N154" s="33">
        <v>2</v>
      </c>
      <c r="O154" s="56"/>
    </row>
    <row r="155" spans="1:15" x14ac:dyDescent="0.25">
      <c r="A155" s="34" t="s">
        <v>644</v>
      </c>
      <c r="B155" s="187" t="s">
        <v>1114</v>
      </c>
      <c r="C155" s="34" t="s">
        <v>1140</v>
      </c>
      <c r="D155" s="34" t="s">
        <v>1140</v>
      </c>
      <c r="E155" s="36">
        <v>1989</v>
      </c>
      <c r="F155" s="36">
        <v>1989</v>
      </c>
      <c r="I155" s="199" t="s">
        <v>588</v>
      </c>
      <c r="J155" s="34" t="s">
        <v>1140</v>
      </c>
      <c r="K155" s="34" t="s">
        <v>1140</v>
      </c>
      <c r="L155" s="42">
        <v>2932</v>
      </c>
      <c r="M155" s="40"/>
      <c r="N155" s="40"/>
    </row>
    <row r="156" spans="1:15" x14ac:dyDescent="0.25">
      <c r="A156" s="34" t="s">
        <v>644</v>
      </c>
      <c r="B156" s="187" t="s">
        <v>1114</v>
      </c>
      <c r="C156" s="34" t="s">
        <v>1140</v>
      </c>
      <c r="D156" s="34" t="s">
        <v>994</v>
      </c>
      <c r="E156" s="36">
        <v>1329</v>
      </c>
      <c r="F156" s="36">
        <v>1329</v>
      </c>
      <c r="J156" s="34" t="s">
        <v>1140</v>
      </c>
      <c r="K156" s="34" t="s">
        <v>994</v>
      </c>
      <c r="L156" s="42">
        <v>526</v>
      </c>
      <c r="M156" s="40"/>
      <c r="N156" s="40"/>
    </row>
    <row r="157" spans="1:15" x14ac:dyDescent="0.25">
      <c r="A157" s="34" t="s">
        <v>644</v>
      </c>
      <c r="B157" s="187" t="s">
        <v>1114</v>
      </c>
      <c r="C157" s="34" t="s">
        <v>1140</v>
      </c>
      <c r="D157" s="34" t="s">
        <v>1139</v>
      </c>
      <c r="E157" s="36">
        <v>676</v>
      </c>
      <c r="F157" s="36">
        <v>676</v>
      </c>
      <c r="J157" s="34" t="s">
        <v>1140</v>
      </c>
      <c r="K157" s="34" t="s">
        <v>1139</v>
      </c>
      <c r="L157" s="42">
        <v>1617</v>
      </c>
      <c r="M157" s="40"/>
      <c r="N157" s="40"/>
    </row>
    <row r="158" spans="1:15" x14ac:dyDescent="0.25">
      <c r="A158" s="25" t="s">
        <v>644</v>
      </c>
      <c r="B158" s="25" t="s">
        <v>1114</v>
      </c>
      <c r="C158" s="32" t="s">
        <v>1138</v>
      </c>
      <c r="D158" s="25"/>
      <c r="E158" s="26">
        <f>SUM(E159:E164)</f>
        <v>2728</v>
      </c>
      <c r="F158" s="26">
        <v>1258</v>
      </c>
      <c r="G158" s="27"/>
      <c r="H158" s="27"/>
      <c r="I158" s="27"/>
      <c r="J158" s="32" t="s">
        <v>1138</v>
      </c>
      <c r="K158" s="194"/>
      <c r="L158" s="33">
        <f>SUM(L159:L164)</f>
        <v>4196</v>
      </c>
      <c r="M158" s="33">
        <v>2</v>
      </c>
      <c r="N158" s="33">
        <v>2</v>
      </c>
      <c r="O158" s="56"/>
    </row>
    <row r="159" spans="1:15" x14ac:dyDescent="0.25">
      <c r="A159" s="34" t="s">
        <v>644</v>
      </c>
      <c r="B159" s="187" t="s">
        <v>1114</v>
      </c>
      <c r="C159" s="34" t="s">
        <v>1137</v>
      </c>
      <c r="D159" s="34" t="s">
        <v>1137</v>
      </c>
      <c r="E159" s="36">
        <v>1258</v>
      </c>
      <c r="F159" s="36">
        <v>1258</v>
      </c>
      <c r="I159" s="199" t="s">
        <v>588</v>
      </c>
      <c r="J159" s="233" t="s">
        <v>1137</v>
      </c>
      <c r="K159" s="34" t="s">
        <v>1137</v>
      </c>
      <c r="L159" s="42">
        <v>1964</v>
      </c>
      <c r="M159" s="40"/>
      <c r="N159" s="40"/>
    </row>
    <row r="160" spans="1:15" ht="23.25" x14ac:dyDescent="0.25">
      <c r="A160" s="34" t="s">
        <v>644</v>
      </c>
      <c r="B160" s="187" t="s">
        <v>1114</v>
      </c>
      <c r="C160" s="34" t="s">
        <v>1132</v>
      </c>
      <c r="D160" s="34" t="s">
        <v>1132</v>
      </c>
      <c r="E160" s="36">
        <v>162</v>
      </c>
      <c r="F160" s="36">
        <v>162</v>
      </c>
      <c r="I160" s="199" t="s">
        <v>588</v>
      </c>
      <c r="J160" s="233" t="s">
        <v>1132</v>
      </c>
      <c r="K160" s="34" t="s">
        <v>1132</v>
      </c>
      <c r="L160" s="42">
        <v>310</v>
      </c>
      <c r="M160" s="40"/>
      <c r="N160" s="40"/>
      <c r="O160" s="193" t="s">
        <v>1136</v>
      </c>
    </row>
    <row r="161" spans="1:15" x14ac:dyDescent="0.25">
      <c r="A161" s="34" t="s">
        <v>644</v>
      </c>
      <c r="B161" s="187" t="s">
        <v>1114</v>
      </c>
      <c r="C161" s="34" t="s">
        <v>1132</v>
      </c>
      <c r="D161" s="34" t="s">
        <v>1135</v>
      </c>
      <c r="E161" s="36">
        <v>155</v>
      </c>
      <c r="F161" s="36">
        <v>155</v>
      </c>
      <c r="J161" s="233" t="s">
        <v>1132</v>
      </c>
      <c r="K161" s="34" t="s">
        <v>1135</v>
      </c>
      <c r="L161" s="42">
        <v>235</v>
      </c>
      <c r="M161" s="40"/>
      <c r="N161" s="40"/>
    </row>
    <row r="162" spans="1:15" x14ac:dyDescent="0.25">
      <c r="A162" s="34" t="s">
        <v>644</v>
      </c>
      <c r="B162" s="187" t="s">
        <v>1114</v>
      </c>
      <c r="C162" s="34" t="s">
        <v>1132</v>
      </c>
      <c r="D162" s="34" t="s">
        <v>1134</v>
      </c>
      <c r="E162" s="36">
        <v>633</v>
      </c>
      <c r="F162" s="36">
        <v>633</v>
      </c>
      <c r="J162" s="233" t="s">
        <v>1132</v>
      </c>
      <c r="K162" s="34" t="s">
        <v>1134</v>
      </c>
      <c r="L162" s="42">
        <v>870</v>
      </c>
      <c r="M162" s="40"/>
      <c r="N162" s="40"/>
    </row>
    <row r="163" spans="1:15" x14ac:dyDescent="0.25">
      <c r="A163" s="34" t="s">
        <v>644</v>
      </c>
      <c r="B163" s="187" t="s">
        <v>1114</v>
      </c>
      <c r="C163" s="34" t="s">
        <v>1132</v>
      </c>
      <c r="D163" s="34" t="s">
        <v>1133</v>
      </c>
      <c r="E163" s="36">
        <v>240</v>
      </c>
      <c r="F163" s="36">
        <v>240</v>
      </c>
      <c r="J163" s="233" t="s">
        <v>1132</v>
      </c>
      <c r="K163" s="34" t="s">
        <v>1133</v>
      </c>
      <c r="L163" s="42">
        <v>429</v>
      </c>
      <c r="M163" s="40"/>
      <c r="N163" s="40"/>
    </row>
    <row r="164" spans="1:15" x14ac:dyDescent="0.25">
      <c r="A164" s="34" t="s">
        <v>644</v>
      </c>
      <c r="B164" s="187" t="s">
        <v>1114</v>
      </c>
      <c r="C164" s="34" t="s">
        <v>1132</v>
      </c>
      <c r="D164" s="34" t="s">
        <v>1131</v>
      </c>
      <c r="E164" s="36">
        <v>280</v>
      </c>
      <c r="F164" s="36">
        <v>280</v>
      </c>
      <c r="J164" s="233" t="s">
        <v>1132</v>
      </c>
      <c r="K164" s="34" t="s">
        <v>1131</v>
      </c>
      <c r="L164" s="42">
        <v>388</v>
      </c>
      <c r="M164" s="188"/>
      <c r="N164" s="188"/>
    </row>
    <row r="165" spans="1:15" x14ac:dyDescent="0.25">
      <c r="A165" s="25" t="s">
        <v>644</v>
      </c>
      <c r="B165" s="25" t="s">
        <v>1114</v>
      </c>
      <c r="C165" s="25" t="s">
        <v>1126</v>
      </c>
      <c r="D165" s="25"/>
      <c r="E165" s="26">
        <f>SUM(E166:E169)</f>
        <v>887</v>
      </c>
      <c r="F165" s="26">
        <v>887</v>
      </c>
      <c r="G165" s="27"/>
      <c r="H165" s="27"/>
      <c r="I165" s="27"/>
      <c r="J165" s="32" t="s">
        <v>1126</v>
      </c>
      <c r="K165" s="194"/>
      <c r="L165" s="26">
        <f>SUM(L166:L169)</f>
        <v>1132</v>
      </c>
      <c r="M165" s="33">
        <v>1</v>
      </c>
      <c r="N165" s="33">
        <v>1</v>
      </c>
      <c r="O165" s="56"/>
    </row>
    <row r="166" spans="1:15" x14ac:dyDescent="0.25">
      <c r="A166" s="34" t="s">
        <v>644</v>
      </c>
      <c r="B166" s="187" t="s">
        <v>1114</v>
      </c>
      <c r="C166" s="34" t="s">
        <v>1126</v>
      </c>
      <c r="D166" s="34" t="s">
        <v>1126</v>
      </c>
      <c r="E166" s="36">
        <v>400</v>
      </c>
      <c r="F166" s="36">
        <v>400</v>
      </c>
      <c r="I166" s="199" t="s">
        <v>588</v>
      </c>
      <c r="J166" s="34" t="s">
        <v>1126</v>
      </c>
      <c r="K166" s="34" t="s">
        <v>1126</v>
      </c>
      <c r="L166" s="42">
        <v>760</v>
      </c>
      <c r="M166" s="40"/>
      <c r="N166" s="40"/>
    </row>
    <row r="167" spans="1:15" ht="23.25" x14ac:dyDescent="0.25">
      <c r="A167" s="34" t="s">
        <v>644</v>
      </c>
      <c r="B167" s="187" t="s">
        <v>1114</v>
      </c>
      <c r="C167" s="34" t="s">
        <v>1126</v>
      </c>
      <c r="D167" s="34" t="s">
        <v>1130</v>
      </c>
      <c r="E167" s="36">
        <v>64</v>
      </c>
      <c r="F167" s="36">
        <v>64</v>
      </c>
      <c r="J167" s="34" t="s">
        <v>1126</v>
      </c>
      <c r="K167" s="34" t="s">
        <v>1130</v>
      </c>
      <c r="L167" s="42">
        <v>114</v>
      </c>
      <c r="M167" s="40"/>
      <c r="N167" s="40"/>
      <c r="O167" s="193" t="s">
        <v>1129</v>
      </c>
    </row>
    <row r="168" spans="1:15" ht="23.25" x14ac:dyDescent="0.25">
      <c r="A168" s="34" t="s">
        <v>644</v>
      </c>
      <c r="B168" s="187" t="s">
        <v>1114</v>
      </c>
      <c r="C168" s="34" t="s">
        <v>1126</v>
      </c>
      <c r="D168" s="34" t="s">
        <v>1128</v>
      </c>
      <c r="E168" s="36">
        <v>105</v>
      </c>
      <c r="F168" s="36">
        <v>105</v>
      </c>
      <c r="J168" s="34" t="s">
        <v>1126</v>
      </c>
      <c r="K168" s="34" t="s">
        <v>1128</v>
      </c>
      <c r="L168" s="42">
        <v>129</v>
      </c>
      <c r="M168" s="40"/>
      <c r="N168" s="40"/>
      <c r="O168" s="193" t="s">
        <v>1127</v>
      </c>
    </row>
    <row r="169" spans="1:15" x14ac:dyDescent="0.25">
      <c r="A169" s="34" t="s">
        <v>644</v>
      </c>
      <c r="B169" s="187" t="s">
        <v>1114</v>
      </c>
      <c r="C169" s="34" t="s">
        <v>1126</v>
      </c>
      <c r="D169" s="34" t="s">
        <v>1125</v>
      </c>
      <c r="E169" s="36">
        <v>318</v>
      </c>
      <c r="F169" s="36">
        <v>318</v>
      </c>
      <c r="J169" s="34" t="s">
        <v>1126</v>
      </c>
      <c r="K169" s="34" t="s">
        <v>1125</v>
      </c>
      <c r="L169" s="42">
        <v>129</v>
      </c>
      <c r="M169" s="40"/>
      <c r="N169" s="40"/>
    </row>
    <row r="170" spans="1:15" x14ac:dyDescent="0.25">
      <c r="A170" s="25" t="s">
        <v>644</v>
      </c>
      <c r="B170" s="25" t="s">
        <v>1114</v>
      </c>
      <c r="C170" s="25" t="s">
        <v>1123</v>
      </c>
      <c r="D170" s="25"/>
      <c r="E170" s="26">
        <f>SUM(E171:E173)</f>
        <v>1835</v>
      </c>
      <c r="F170" s="26">
        <v>1835</v>
      </c>
      <c r="G170" s="27"/>
      <c r="H170" s="27"/>
      <c r="I170" s="27"/>
      <c r="J170" s="32" t="s">
        <v>1123</v>
      </c>
      <c r="K170" s="194"/>
      <c r="L170" s="26">
        <f>SUM(L171:L173)</f>
        <v>2380</v>
      </c>
      <c r="M170" s="33">
        <v>1</v>
      </c>
      <c r="N170" s="33">
        <v>1</v>
      </c>
      <c r="O170" s="56"/>
    </row>
    <row r="171" spans="1:15" x14ac:dyDescent="0.25">
      <c r="A171" s="34" t="s">
        <v>644</v>
      </c>
      <c r="B171" s="187" t="s">
        <v>1114</v>
      </c>
      <c r="C171" s="34" t="s">
        <v>1123</v>
      </c>
      <c r="D171" s="34" t="s">
        <v>1123</v>
      </c>
      <c r="E171" s="36">
        <v>1472</v>
      </c>
      <c r="F171" s="36">
        <v>1472</v>
      </c>
      <c r="I171" s="199" t="s">
        <v>588</v>
      </c>
      <c r="J171" s="34" t="s">
        <v>1123</v>
      </c>
      <c r="K171" s="34" t="s">
        <v>1123</v>
      </c>
      <c r="L171" s="42">
        <v>1541</v>
      </c>
      <c r="M171" s="40"/>
      <c r="N171" s="40"/>
    </row>
    <row r="172" spans="1:15" x14ac:dyDescent="0.25">
      <c r="A172" s="34" t="s">
        <v>644</v>
      </c>
      <c r="B172" s="187" t="s">
        <v>1114</v>
      </c>
      <c r="C172" s="34" t="s">
        <v>1123</v>
      </c>
      <c r="D172" s="34" t="s">
        <v>1124</v>
      </c>
      <c r="E172" s="36">
        <v>244</v>
      </c>
      <c r="F172" s="36">
        <v>244</v>
      </c>
      <c r="J172" s="34" t="s">
        <v>1123</v>
      </c>
      <c r="K172" s="34" t="s">
        <v>1124</v>
      </c>
      <c r="L172" s="42">
        <v>446</v>
      </c>
      <c r="M172" s="40"/>
      <c r="N172" s="40"/>
    </row>
    <row r="173" spans="1:15" x14ac:dyDescent="0.25">
      <c r="A173" s="34" t="s">
        <v>644</v>
      </c>
      <c r="B173" s="187" t="s">
        <v>1114</v>
      </c>
      <c r="C173" s="34" t="s">
        <v>1123</v>
      </c>
      <c r="D173" s="34" t="s">
        <v>1122</v>
      </c>
      <c r="E173" s="36">
        <v>119</v>
      </c>
      <c r="F173" s="36">
        <v>119</v>
      </c>
      <c r="J173" s="34" t="s">
        <v>1123</v>
      </c>
      <c r="K173" s="34" t="s">
        <v>1122</v>
      </c>
      <c r="L173" s="42">
        <v>393</v>
      </c>
      <c r="M173" s="40"/>
      <c r="N173" s="40"/>
    </row>
    <row r="174" spans="1:15" x14ac:dyDescent="0.25">
      <c r="A174" s="25" t="s">
        <v>644</v>
      </c>
      <c r="B174" s="25" t="s">
        <v>1114</v>
      </c>
      <c r="C174" s="25" t="s">
        <v>1113</v>
      </c>
      <c r="D174" s="25"/>
      <c r="E174" s="26">
        <f>SUM(E175:E183)</f>
        <v>949</v>
      </c>
      <c r="F174" s="26">
        <v>949</v>
      </c>
      <c r="G174" s="27"/>
      <c r="H174" s="27"/>
      <c r="I174" s="27"/>
      <c r="J174" s="32" t="s">
        <v>1113</v>
      </c>
      <c r="K174" s="194"/>
      <c r="L174" s="26">
        <f>SUM(L175:L183)</f>
        <v>1381</v>
      </c>
      <c r="M174" s="33">
        <v>1</v>
      </c>
      <c r="N174" s="33">
        <v>1</v>
      </c>
      <c r="O174" s="56"/>
    </row>
    <row r="175" spans="1:15" x14ac:dyDescent="0.25">
      <c r="A175" s="34" t="s">
        <v>644</v>
      </c>
      <c r="B175" s="187" t="s">
        <v>1114</v>
      </c>
      <c r="C175" s="34" t="s">
        <v>1113</v>
      </c>
      <c r="D175" s="34" t="s">
        <v>1113</v>
      </c>
      <c r="E175" s="36">
        <v>84</v>
      </c>
      <c r="F175" s="36">
        <v>84</v>
      </c>
      <c r="I175" s="199" t="s">
        <v>588</v>
      </c>
      <c r="J175" s="34" t="s">
        <v>1113</v>
      </c>
      <c r="K175" s="34" t="s">
        <v>1113</v>
      </c>
      <c r="L175" s="42">
        <v>96</v>
      </c>
      <c r="M175" s="40"/>
      <c r="N175" s="40"/>
    </row>
    <row r="176" spans="1:15" x14ac:dyDescent="0.25">
      <c r="A176" s="34" t="s">
        <v>644</v>
      </c>
      <c r="B176" s="187" t="s">
        <v>1114</v>
      </c>
      <c r="C176" s="34" t="s">
        <v>1113</v>
      </c>
      <c r="D176" s="34" t="s">
        <v>1121</v>
      </c>
      <c r="E176" s="36">
        <v>80</v>
      </c>
      <c r="F176" s="36">
        <v>80</v>
      </c>
      <c r="J176" s="34" t="s">
        <v>1113</v>
      </c>
      <c r="K176" s="34" t="s">
        <v>1121</v>
      </c>
      <c r="L176" s="42">
        <v>125</v>
      </c>
      <c r="M176" s="40"/>
      <c r="N176" s="40"/>
    </row>
    <row r="177" spans="1:15" x14ac:dyDescent="0.25">
      <c r="A177" s="34" t="s">
        <v>644</v>
      </c>
      <c r="B177" s="187" t="s">
        <v>1114</v>
      </c>
      <c r="C177" s="34" t="s">
        <v>1113</v>
      </c>
      <c r="D177" s="34" t="s">
        <v>1120</v>
      </c>
      <c r="E177" s="36">
        <v>244</v>
      </c>
      <c r="F177" s="36">
        <v>244</v>
      </c>
      <c r="J177" s="34" t="s">
        <v>1113</v>
      </c>
      <c r="K177" s="34" t="s">
        <v>1120</v>
      </c>
      <c r="L177" s="42">
        <v>331</v>
      </c>
      <c r="M177" s="40"/>
      <c r="N177" s="40"/>
    </row>
    <row r="178" spans="1:15" x14ac:dyDescent="0.25">
      <c r="A178" s="34" t="s">
        <v>644</v>
      </c>
      <c r="B178" s="187" t="s">
        <v>1114</v>
      </c>
      <c r="C178" s="34" t="s">
        <v>1113</v>
      </c>
      <c r="D178" s="34" t="s">
        <v>1119</v>
      </c>
      <c r="E178" s="36">
        <v>65</v>
      </c>
      <c r="F178" s="36">
        <v>65</v>
      </c>
      <c r="J178" s="34" t="s">
        <v>1113</v>
      </c>
      <c r="K178" s="34" t="s">
        <v>1119</v>
      </c>
      <c r="L178" s="42">
        <v>161</v>
      </c>
      <c r="M178" s="42"/>
      <c r="N178" s="40"/>
    </row>
    <row r="179" spans="1:15" x14ac:dyDescent="0.25">
      <c r="A179" s="34" t="s">
        <v>644</v>
      </c>
      <c r="B179" s="187" t="s">
        <v>1114</v>
      </c>
      <c r="C179" s="34" t="s">
        <v>1113</v>
      </c>
      <c r="D179" s="34" t="s">
        <v>1118</v>
      </c>
      <c r="E179" s="36">
        <v>44</v>
      </c>
      <c r="F179" s="36">
        <v>44</v>
      </c>
      <c r="J179" s="34" t="s">
        <v>1113</v>
      </c>
      <c r="K179" s="34" t="s">
        <v>1118</v>
      </c>
      <c r="L179" s="42">
        <v>137</v>
      </c>
      <c r="M179" s="42"/>
      <c r="N179" s="40"/>
    </row>
    <row r="180" spans="1:15" x14ac:dyDescent="0.25">
      <c r="A180" s="34" t="s">
        <v>644</v>
      </c>
      <c r="B180" s="187" t="s">
        <v>1114</v>
      </c>
      <c r="C180" s="34" t="s">
        <v>1113</v>
      </c>
      <c r="D180" s="34" t="s">
        <v>1117</v>
      </c>
      <c r="E180" s="36">
        <v>161</v>
      </c>
      <c r="F180" s="36">
        <v>161</v>
      </c>
      <c r="J180" s="34" t="s">
        <v>1113</v>
      </c>
      <c r="K180" s="34" t="s">
        <v>1117</v>
      </c>
      <c r="L180" s="42">
        <v>162</v>
      </c>
      <c r="M180" s="42"/>
      <c r="N180" s="40"/>
    </row>
    <row r="181" spans="1:15" x14ac:dyDescent="0.25">
      <c r="A181" s="34" t="s">
        <v>644</v>
      </c>
      <c r="B181" s="187" t="s">
        <v>1114</v>
      </c>
      <c r="C181" s="34" t="s">
        <v>1113</v>
      </c>
      <c r="D181" s="34" t="s">
        <v>1116</v>
      </c>
      <c r="E181" s="36">
        <v>42</v>
      </c>
      <c r="F181" s="36">
        <v>42</v>
      </c>
      <c r="J181" s="34" t="s">
        <v>1113</v>
      </c>
      <c r="K181" s="34" t="s">
        <v>1116</v>
      </c>
      <c r="L181" s="42">
        <v>134</v>
      </c>
      <c r="M181" s="42"/>
      <c r="N181" s="40"/>
    </row>
    <row r="182" spans="1:15" x14ac:dyDescent="0.25">
      <c r="A182" s="34" t="s">
        <v>644</v>
      </c>
      <c r="B182" s="187" t="s">
        <v>1114</v>
      </c>
      <c r="C182" s="34" t="s">
        <v>1113</v>
      </c>
      <c r="D182" s="34" t="s">
        <v>1115</v>
      </c>
      <c r="E182" s="36">
        <v>178</v>
      </c>
      <c r="F182" s="36">
        <v>178</v>
      </c>
      <c r="J182" s="34" t="s">
        <v>1113</v>
      </c>
      <c r="K182" s="34" t="s">
        <v>1115</v>
      </c>
      <c r="L182" s="42">
        <v>160</v>
      </c>
      <c r="M182" s="42"/>
      <c r="N182" s="40"/>
    </row>
    <row r="183" spans="1:15" x14ac:dyDescent="0.25">
      <c r="A183" s="34" t="s">
        <v>644</v>
      </c>
      <c r="B183" s="187" t="s">
        <v>1114</v>
      </c>
      <c r="C183" s="34" t="s">
        <v>1113</v>
      </c>
      <c r="D183" s="34" t="s">
        <v>751</v>
      </c>
      <c r="E183" s="36">
        <v>51</v>
      </c>
      <c r="F183" s="36">
        <v>51</v>
      </c>
      <c r="J183" s="34" t="s">
        <v>1113</v>
      </c>
      <c r="K183" s="34" t="s">
        <v>751</v>
      </c>
      <c r="L183" s="42">
        <v>75</v>
      </c>
      <c r="M183" s="40"/>
      <c r="N183" s="40"/>
    </row>
    <row r="184" spans="1:15" x14ac:dyDescent="0.25">
      <c r="A184" s="19" t="s">
        <v>644</v>
      </c>
      <c r="B184" s="19" t="s">
        <v>1060</v>
      </c>
      <c r="C184" s="204"/>
      <c r="D184" s="19"/>
      <c r="E184" s="20">
        <f>E185+E186+E192+E195+E198+E203+E206+E213+E215+E221+E225+E228+E231+E234+E236+E238+E242+E246</f>
        <v>35563</v>
      </c>
      <c r="F184" s="20">
        <v>35563</v>
      </c>
      <c r="G184" s="205"/>
      <c r="H184" s="205"/>
      <c r="I184" s="205"/>
      <c r="J184" s="19"/>
      <c r="K184" s="19"/>
      <c r="L184" s="213"/>
      <c r="M184" s="213">
        <f>SUM(M185:M247)</f>
        <v>22</v>
      </c>
      <c r="N184" s="213">
        <f>SUM(N185:N247)</f>
        <v>23</v>
      </c>
      <c r="O184" s="212"/>
    </row>
    <row r="185" spans="1:15" x14ac:dyDescent="0.25">
      <c r="A185" s="25" t="s">
        <v>644</v>
      </c>
      <c r="B185" s="25" t="s">
        <v>1060</v>
      </c>
      <c r="C185" s="25" t="s">
        <v>1112</v>
      </c>
      <c r="D185" s="25"/>
      <c r="E185" s="26">
        <v>4644</v>
      </c>
      <c r="F185" s="26">
        <v>4644</v>
      </c>
      <c r="G185" s="27"/>
      <c r="H185" s="27"/>
      <c r="I185" s="27"/>
      <c r="J185" s="25"/>
      <c r="K185" s="25"/>
      <c r="L185" s="232"/>
      <c r="M185" s="232"/>
      <c r="N185" s="232"/>
      <c r="O185" s="56"/>
    </row>
    <row r="186" spans="1:15" x14ac:dyDescent="0.25">
      <c r="A186" s="25" t="s">
        <v>644</v>
      </c>
      <c r="B186" s="25" t="s">
        <v>1060</v>
      </c>
      <c r="C186" s="25" t="s">
        <v>1107</v>
      </c>
      <c r="D186" s="25"/>
      <c r="E186" s="26">
        <f>SUM(E187:E191)</f>
        <v>2110</v>
      </c>
      <c r="F186" s="26">
        <v>2110</v>
      </c>
      <c r="G186" s="27"/>
      <c r="H186" s="27"/>
      <c r="I186" s="27"/>
      <c r="J186" s="32" t="s">
        <v>1107</v>
      </c>
      <c r="K186" s="194"/>
      <c r="L186" s="26">
        <f>SUM(L187:L191)</f>
        <v>2734</v>
      </c>
      <c r="M186" s="231">
        <v>2</v>
      </c>
      <c r="N186" s="231">
        <v>2</v>
      </c>
      <c r="O186" s="56"/>
    </row>
    <row r="187" spans="1:15" x14ac:dyDescent="0.25">
      <c r="A187" s="34" t="s">
        <v>644</v>
      </c>
      <c r="B187" s="187" t="s">
        <v>1060</v>
      </c>
      <c r="C187" s="34" t="s">
        <v>1107</v>
      </c>
      <c r="D187" s="34" t="s">
        <v>1111</v>
      </c>
      <c r="E187" s="36">
        <v>1033</v>
      </c>
      <c r="F187" s="36">
        <v>1033</v>
      </c>
      <c r="I187" s="199" t="s">
        <v>588</v>
      </c>
      <c r="J187" s="35" t="s">
        <v>1107</v>
      </c>
      <c r="K187" s="34" t="s">
        <v>1111</v>
      </c>
      <c r="L187" s="219">
        <v>1375</v>
      </c>
      <c r="M187" s="217"/>
      <c r="N187" s="217"/>
    </row>
    <row r="188" spans="1:15" x14ac:dyDescent="0.25">
      <c r="A188" s="34" t="s">
        <v>644</v>
      </c>
      <c r="B188" s="187" t="s">
        <v>1060</v>
      </c>
      <c r="C188" s="34" t="s">
        <v>1107</v>
      </c>
      <c r="D188" s="34" t="s">
        <v>1110</v>
      </c>
      <c r="E188" s="36">
        <v>336</v>
      </c>
      <c r="F188" s="36">
        <v>336</v>
      </c>
      <c r="J188" s="35" t="s">
        <v>1107</v>
      </c>
      <c r="K188" s="34" t="s">
        <v>1110</v>
      </c>
      <c r="L188" s="219">
        <v>508</v>
      </c>
      <c r="M188" s="217"/>
      <c r="N188" s="217"/>
    </row>
    <row r="189" spans="1:15" x14ac:dyDescent="0.25">
      <c r="A189" s="34" t="s">
        <v>644</v>
      </c>
      <c r="B189" s="187" t="s">
        <v>1060</v>
      </c>
      <c r="C189" s="34" t="s">
        <v>1107</v>
      </c>
      <c r="D189" s="34" t="s">
        <v>1109</v>
      </c>
      <c r="E189" s="36">
        <v>603</v>
      </c>
      <c r="F189" s="36">
        <v>603</v>
      </c>
      <c r="J189" s="35" t="s">
        <v>1107</v>
      </c>
      <c r="K189" s="34" t="s">
        <v>1109</v>
      </c>
      <c r="L189" s="219">
        <v>531</v>
      </c>
      <c r="M189" s="217"/>
      <c r="N189" s="217"/>
      <c r="O189" s="230"/>
    </row>
    <row r="190" spans="1:15" x14ac:dyDescent="0.25">
      <c r="A190" s="34" t="s">
        <v>644</v>
      </c>
      <c r="B190" s="187" t="s">
        <v>1060</v>
      </c>
      <c r="C190" s="34" t="s">
        <v>1107</v>
      </c>
      <c r="D190" s="34" t="s">
        <v>1108</v>
      </c>
      <c r="E190" s="36">
        <v>86</v>
      </c>
      <c r="F190" s="36">
        <v>86</v>
      </c>
      <c r="J190" s="35" t="s">
        <v>1107</v>
      </c>
      <c r="K190" s="34" t="s">
        <v>1108</v>
      </c>
      <c r="L190" s="219">
        <v>245</v>
      </c>
      <c r="M190" s="217"/>
      <c r="N190" s="217"/>
    </row>
    <row r="191" spans="1:15" x14ac:dyDescent="0.25">
      <c r="A191" s="34" t="s">
        <v>644</v>
      </c>
      <c r="B191" s="187" t="s">
        <v>1060</v>
      </c>
      <c r="C191" s="34" t="s">
        <v>1107</v>
      </c>
      <c r="D191" s="34" t="s">
        <v>1106</v>
      </c>
      <c r="E191" s="36">
        <v>52</v>
      </c>
      <c r="F191" s="36">
        <v>52</v>
      </c>
      <c r="J191" s="35" t="s">
        <v>1107</v>
      </c>
      <c r="K191" s="34" t="s">
        <v>1106</v>
      </c>
      <c r="L191" s="219">
        <v>75</v>
      </c>
      <c r="M191" s="217"/>
      <c r="N191" s="217"/>
    </row>
    <row r="192" spans="1:15" x14ac:dyDescent="0.25">
      <c r="A192" s="25" t="s">
        <v>644</v>
      </c>
      <c r="B192" s="25" t="s">
        <v>1060</v>
      </c>
      <c r="C192" s="25" t="s">
        <v>1105</v>
      </c>
      <c r="D192" s="25"/>
      <c r="E192" s="26">
        <f>SUM(E193:E194)</f>
        <v>1348</v>
      </c>
      <c r="F192" s="26">
        <v>1348</v>
      </c>
      <c r="G192" s="27"/>
      <c r="H192" s="27"/>
      <c r="I192" s="27"/>
      <c r="J192" s="32" t="s">
        <v>1105</v>
      </c>
      <c r="K192" s="194"/>
      <c r="L192" s="26">
        <f>SUM(L193:L194)</f>
        <v>1857</v>
      </c>
      <c r="M192" s="33">
        <v>1</v>
      </c>
      <c r="N192" s="33">
        <v>1</v>
      </c>
      <c r="O192" s="56"/>
    </row>
    <row r="193" spans="1:15" x14ac:dyDescent="0.25">
      <c r="A193" s="34" t="s">
        <v>644</v>
      </c>
      <c r="B193" s="187" t="s">
        <v>1060</v>
      </c>
      <c r="C193" s="34" t="s">
        <v>1105</v>
      </c>
      <c r="D193" s="34" t="s">
        <v>1105</v>
      </c>
      <c r="E193" s="36">
        <v>1170</v>
      </c>
      <c r="F193" s="36">
        <v>1170</v>
      </c>
      <c r="J193" s="34" t="s">
        <v>1105</v>
      </c>
      <c r="K193" s="34" t="s">
        <v>1105</v>
      </c>
      <c r="L193" s="219">
        <v>1260</v>
      </c>
      <c r="M193" s="218"/>
      <c r="N193" s="218"/>
    </row>
    <row r="194" spans="1:15" x14ac:dyDescent="0.25">
      <c r="A194" s="34" t="s">
        <v>644</v>
      </c>
      <c r="B194" s="187" t="s">
        <v>1060</v>
      </c>
      <c r="C194" s="34" t="s">
        <v>1105</v>
      </c>
      <c r="D194" s="34" t="s">
        <v>1104</v>
      </c>
      <c r="E194" s="36">
        <v>178</v>
      </c>
      <c r="F194" s="36">
        <v>178</v>
      </c>
      <c r="J194" s="34" t="s">
        <v>1105</v>
      </c>
      <c r="K194" s="34" t="s">
        <v>1104</v>
      </c>
      <c r="L194" s="219">
        <v>597</v>
      </c>
      <c r="M194" s="217"/>
      <c r="N194" s="217"/>
    </row>
    <row r="195" spans="1:15" x14ac:dyDescent="0.25">
      <c r="A195" s="25" t="s">
        <v>644</v>
      </c>
      <c r="B195" s="25" t="s">
        <v>1060</v>
      </c>
      <c r="C195" s="25" t="s">
        <v>1103</v>
      </c>
      <c r="D195" s="25"/>
      <c r="E195" s="26">
        <f>SUM(E196:E197)</f>
        <v>1416</v>
      </c>
      <c r="F195" s="26">
        <v>1416</v>
      </c>
      <c r="G195" s="27"/>
      <c r="H195" s="27"/>
      <c r="I195" s="27"/>
      <c r="J195" s="32" t="s">
        <v>1103</v>
      </c>
      <c r="K195" s="194"/>
      <c r="L195" s="26">
        <f>SUM(L196:L197)</f>
        <v>1784</v>
      </c>
      <c r="M195" s="33">
        <v>1</v>
      </c>
      <c r="N195" s="33">
        <v>1</v>
      </c>
      <c r="O195" s="56"/>
    </row>
    <row r="196" spans="1:15" x14ac:dyDescent="0.25">
      <c r="A196" s="34" t="s">
        <v>644</v>
      </c>
      <c r="B196" s="187" t="s">
        <v>1060</v>
      </c>
      <c r="C196" s="34" t="s">
        <v>1103</v>
      </c>
      <c r="D196" s="34" t="s">
        <v>1103</v>
      </c>
      <c r="E196" s="36">
        <v>1113</v>
      </c>
      <c r="F196" s="36">
        <v>1113</v>
      </c>
      <c r="I196" s="199" t="s">
        <v>588</v>
      </c>
      <c r="J196" s="209" t="s">
        <v>1103</v>
      </c>
      <c r="K196" s="209" t="s">
        <v>1103</v>
      </c>
      <c r="L196" s="219">
        <v>1278</v>
      </c>
      <c r="M196" s="218"/>
      <c r="N196" s="218"/>
    </row>
    <row r="197" spans="1:15" x14ac:dyDescent="0.25">
      <c r="A197" s="34" t="s">
        <v>644</v>
      </c>
      <c r="B197" s="187" t="s">
        <v>1060</v>
      </c>
      <c r="C197" s="34" t="s">
        <v>1103</v>
      </c>
      <c r="D197" s="34" t="s">
        <v>1102</v>
      </c>
      <c r="E197" s="36">
        <v>303</v>
      </c>
      <c r="F197" s="36">
        <v>303</v>
      </c>
      <c r="J197" s="209" t="s">
        <v>1103</v>
      </c>
      <c r="K197" s="209" t="s">
        <v>1102</v>
      </c>
      <c r="L197" s="219">
        <v>506</v>
      </c>
      <c r="M197" s="217"/>
      <c r="N197" s="217"/>
    </row>
    <row r="198" spans="1:15" x14ac:dyDescent="0.25">
      <c r="A198" s="25" t="s">
        <v>644</v>
      </c>
      <c r="B198" s="25" t="s">
        <v>1060</v>
      </c>
      <c r="C198" s="25" t="s">
        <v>1098</v>
      </c>
      <c r="D198" s="25"/>
      <c r="E198" s="26">
        <f>SUM(E199:E202)</f>
        <v>2193</v>
      </c>
      <c r="F198" s="26">
        <v>2193</v>
      </c>
      <c r="G198" s="27"/>
      <c r="H198" s="27"/>
      <c r="I198" s="27"/>
      <c r="J198" s="32" t="s">
        <v>1098</v>
      </c>
      <c r="K198" s="194"/>
      <c r="L198" s="26">
        <f>SUM(L199:L202)</f>
        <v>2142</v>
      </c>
      <c r="M198" s="33">
        <v>1</v>
      </c>
      <c r="N198" s="33">
        <v>1</v>
      </c>
      <c r="O198" s="56"/>
    </row>
    <row r="199" spans="1:15" x14ac:dyDescent="0.25">
      <c r="A199" s="34" t="s">
        <v>644</v>
      </c>
      <c r="B199" s="187" t="s">
        <v>1060</v>
      </c>
      <c r="C199" s="34" t="s">
        <v>1098</v>
      </c>
      <c r="D199" s="34" t="s">
        <v>1098</v>
      </c>
      <c r="E199" s="36">
        <v>1462</v>
      </c>
      <c r="F199" s="36">
        <v>1462</v>
      </c>
      <c r="J199" s="34" t="s">
        <v>1098</v>
      </c>
      <c r="K199" s="34" t="s">
        <v>1098</v>
      </c>
      <c r="L199" s="219">
        <v>1435</v>
      </c>
      <c r="M199" s="218"/>
      <c r="N199" s="218"/>
    </row>
    <row r="200" spans="1:15" x14ac:dyDescent="0.25">
      <c r="A200" s="34" t="s">
        <v>644</v>
      </c>
      <c r="B200" s="187" t="s">
        <v>1060</v>
      </c>
      <c r="C200" s="34" t="s">
        <v>1098</v>
      </c>
      <c r="D200" s="34" t="s">
        <v>1101</v>
      </c>
      <c r="E200" s="36">
        <v>284</v>
      </c>
      <c r="F200" s="36">
        <v>284</v>
      </c>
      <c r="J200" s="34" t="s">
        <v>1098</v>
      </c>
      <c r="K200" s="34" t="s">
        <v>1100</v>
      </c>
      <c r="L200" s="219">
        <v>248</v>
      </c>
      <c r="M200" s="217"/>
      <c r="N200" s="217"/>
    </row>
    <row r="201" spans="1:15" x14ac:dyDescent="0.25">
      <c r="A201" s="34" t="s">
        <v>644</v>
      </c>
      <c r="B201" s="187" t="s">
        <v>1060</v>
      </c>
      <c r="C201" s="34" t="s">
        <v>1098</v>
      </c>
      <c r="D201" s="34" t="s">
        <v>1099</v>
      </c>
      <c r="E201" s="36">
        <v>279</v>
      </c>
      <c r="F201" s="36">
        <v>279</v>
      </c>
      <c r="J201" s="34" t="s">
        <v>1098</v>
      </c>
      <c r="K201" s="34" t="s">
        <v>1099</v>
      </c>
      <c r="L201" s="219">
        <v>284</v>
      </c>
      <c r="M201" s="217"/>
      <c r="N201" s="217"/>
    </row>
    <row r="202" spans="1:15" x14ac:dyDescent="0.25">
      <c r="A202" s="34" t="s">
        <v>644</v>
      </c>
      <c r="B202" s="187" t="s">
        <v>1060</v>
      </c>
      <c r="C202" s="34" t="s">
        <v>1098</v>
      </c>
      <c r="D202" s="34" t="s">
        <v>1097</v>
      </c>
      <c r="E202" s="36">
        <v>168</v>
      </c>
      <c r="F202" s="36">
        <v>168</v>
      </c>
      <c r="J202" s="34" t="s">
        <v>1098</v>
      </c>
      <c r="K202" s="34" t="s">
        <v>1097</v>
      </c>
      <c r="L202" s="219">
        <v>175</v>
      </c>
      <c r="M202" s="217"/>
      <c r="N202" s="217"/>
    </row>
    <row r="203" spans="1:15" x14ac:dyDescent="0.25">
      <c r="A203" s="25" t="s">
        <v>644</v>
      </c>
      <c r="B203" s="25" t="s">
        <v>1060</v>
      </c>
      <c r="C203" s="25" t="s">
        <v>566</v>
      </c>
      <c r="D203" s="25"/>
      <c r="E203" s="26">
        <f>SUM(E204:E205)</f>
        <v>1457</v>
      </c>
      <c r="F203" s="26">
        <v>1457</v>
      </c>
      <c r="G203" s="27"/>
      <c r="H203" s="27"/>
      <c r="I203" s="27"/>
      <c r="J203" s="32" t="s">
        <v>566</v>
      </c>
      <c r="K203" s="194"/>
      <c r="L203" s="26">
        <f>SUM(L204:L205)</f>
        <v>2009</v>
      </c>
      <c r="M203" s="33">
        <v>1</v>
      </c>
      <c r="N203" s="33">
        <v>1</v>
      </c>
      <c r="O203" s="56"/>
    </row>
    <row r="204" spans="1:15" x14ac:dyDescent="0.25">
      <c r="A204" s="34" t="s">
        <v>644</v>
      </c>
      <c r="B204" s="187" t="s">
        <v>1060</v>
      </c>
      <c r="C204" s="34" t="s">
        <v>566</v>
      </c>
      <c r="D204" s="34" t="s">
        <v>566</v>
      </c>
      <c r="E204" s="36">
        <v>1206</v>
      </c>
      <c r="F204" s="36">
        <v>1206</v>
      </c>
      <c r="J204" s="34" t="s">
        <v>1095</v>
      </c>
      <c r="K204" s="34" t="s">
        <v>1095</v>
      </c>
      <c r="L204" s="219">
        <v>1741</v>
      </c>
      <c r="M204" s="218"/>
      <c r="N204" s="218"/>
    </row>
    <row r="205" spans="1:15" x14ac:dyDescent="0.25">
      <c r="A205" s="34" t="s">
        <v>644</v>
      </c>
      <c r="B205" s="187" t="s">
        <v>1060</v>
      </c>
      <c r="C205" s="34" t="s">
        <v>566</v>
      </c>
      <c r="D205" s="34" t="s">
        <v>1096</v>
      </c>
      <c r="E205" s="36">
        <v>251</v>
      </c>
      <c r="F205" s="36">
        <v>251</v>
      </c>
      <c r="J205" s="34" t="s">
        <v>1095</v>
      </c>
      <c r="K205" s="34" t="s">
        <v>1094</v>
      </c>
      <c r="L205" s="219">
        <v>268</v>
      </c>
      <c r="M205" s="217"/>
      <c r="N205" s="217"/>
    </row>
    <row r="206" spans="1:15" x14ac:dyDescent="0.25">
      <c r="A206" s="25" t="s">
        <v>644</v>
      </c>
      <c r="B206" s="25" t="s">
        <v>1060</v>
      </c>
      <c r="C206" s="25" t="s">
        <v>1089</v>
      </c>
      <c r="D206" s="25"/>
      <c r="E206" s="26">
        <f>SUM(E207:E212)</f>
        <v>2838</v>
      </c>
      <c r="F206" s="26">
        <v>2838</v>
      </c>
      <c r="G206" s="27"/>
      <c r="H206" s="27"/>
      <c r="I206" s="27"/>
      <c r="J206" s="32" t="s">
        <v>1089</v>
      </c>
      <c r="K206" s="194"/>
      <c r="L206" s="26">
        <f>SUM(L207:L212)</f>
        <v>3283</v>
      </c>
      <c r="M206" s="33">
        <v>2</v>
      </c>
      <c r="N206" s="33">
        <v>2</v>
      </c>
      <c r="O206" s="56"/>
    </row>
    <row r="207" spans="1:15" x14ac:dyDescent="0.25">
      <c r="A207" s="34" t="s">
        <v>644</v>
      </c>
      <c r="B207" s="187" t="s">
        <v>1060</v>
      </c>
      <c r="C207" s="34" t="s">
        <v>1089</v>
      </c>
      <c r="D207" s="34" t="s">
        <v>1089</v>
      </c>
      <c r="E207" s="36">
        <v>1260</v>
      </c>
      <c r="F207" s="36">
        <v>1260</v>
      </c>
      <c r="J207" s="34" t="s">
        <v>1089</v>
      </c>
      <c r="K207" s="34" t="s">
        <v>1089</v>
      </c>
      <c r="L207" s="219">
        <v>1570</v>
      </c>
      <c r="M207" s="218"/>
      <c r="N207" s="218"/>
    </row>
    <row r="208" spans="1:15" x14ac:dyDescent="0.25">
      <c r="A208" s="34" t="s">
        <v>644</v>
      </c>
      <c r="B208" s="187" t="s">
        <v>1060</v>
      </c>
      <c r="C208" s="34" t="s">
        <v>1089</v>
      </c>
      <c r="D208" s="34" t="s">
        <v>1093</v>
      </c>
      <c r="E208" s="36">
        <v>482</v>
      </c>
      <c r="F208" s="36">
        <v>482</v>
      </c>
      <c r="J208" s="34" t="s">
        <v>1089</v>
      </c>
      <c r="K208" s="34" t="s">
        <v>1093</v>
      </c>
      <c r="L208" s="219">
        <v>580</v>
      </c>
      <c r="M208" s="217"/>
      <c r="N208" s="217"/>
    </row>
    <row r="209" spans="1:15" x14ac:dyDescent="0.25">
      <c r="A209" s="34" t="s">
        <v>644</v>
      </c>
      <c r="B209" s="187" t="s">
        <v>1060</v>
      </c>
      <c r="C209" s="34" t="s">
        <v>1089</v>
      </c>
      <c r="D209" s="34" t="s">
        <v>1092</v>
      </c>
      <c r="E209" s="36">
        <v>79</v>
      </c>
      <c r="F209" s="36">
        <v>79</v>
      </c>
      <c r="J209" s="34" t="s">
        <v>1089</v>
      </c>
      <c r="K209" s="34" t="s">
        <v>1092</v>
      </c>
      <c r="L209" s="219">
        <v>98</v>
      </c>
      <c r="M209" s="217"/>
      <c r="N209" s="217"/>
    </row>
    <row r="210" spans="1:15" x14ac:dyDescent="0.25">
      <c r="A210" s="34" t="s">
        <v>644</v>
      </c>
      <c r="B210" s="187" t="s">
        <v>1060</v>
      </c>
      <c r="C210" s="34" t="s">
        <v>1089</v>
      </c>
      <c r="D210" s="34" t="s">
        <v>1091</v>
      </c>
      <c r="E210" s="36">
        <v>434</v>
      </c>
      <c r="F210" s="36">
        <v>434</v>
      </c>
      <c r="J210" s="34" t="s">
        <v>1089</v>
      </c>
      <c r="K210" s="34" t="s">
        <v>1091</v>
      </c>
      <c r="L210" s="219">
        <v>420</v>
      </c>
      <c r="M210" s="217"/>
      <c r="N210" s="217"/>
    </row>
    <row r="211" spans="1:15" x14ac:dyDescent="0.25">
      <c r="A211" s="34" t="s">
        <v>644</v>
      </c>
      <c r="B211" s="187" t="s">
        <v>1060</v>
      </c>
      <c r="C211" s="34" t="s">
        <v>1089</v>
      </c>
      <c r="D211" s="34" t="s">
        <v>1090</v>
      </c>
      <c r="E211" s="36">
        <v>185</v>
      </c>
      <c r="F211" s="36">
        <v>185</v>
      </c>
      <c r="J211" s="34" t="s">
        <v>1089</v>
      </c>
      <c r="K211" s="34" t="s">
        <v>1090</v>
      </c>
      <c r="L211" s="219">
        <v>270</v>
      </c>
      <c r="M211" s="217"/>
      <c r="N211" s="217"/>
    </row>
    <row r="212" spans="1:15" x14ac:dyDescent="0.25">
      <c r="A212" s="34" t="s">
        <v>644</v>
      </c>
      <c r="B212" s="187" t="s">
        <v>1060</v>
      </c>
      <c r="C212" s="34" t="s">
        <v>1089</v>
      </c>
      <c r="D212" s="34" t="s">
        <v>1088</v>
      </c>
      <c r="E212" s="36">
        <v>398</v>
      </c>
      <c r="F212" s="36">
        <v>398</v>
      </c>
      <c r="J212" s="34" t="s">
        <v>1089</v>
      </c>
      <c r="K212" s="34" t="s">
        <v>1088</v>
      </c>
      <c r="L212" s="219">
        <v>345</v>
      </c>
      <c r="M212" s="217"/>
      <c r="N212" s="217"/>
    </row>
    <row r="213" spans="1:15" x14ac:dyDescent="0.25">
      <c r="A213" s="25" t="s">
        <v>644</v>
      </c>
      <c r="B213" s="25" t="s">
        <v>1060</v>
      </c>
      <c r="C213" s="25" t="s">
        <v>1087</v>
      </c>
      <c r="D213" s="25"/>
      <c r="E213" s="26">
        <f>E214</f>
        <v>1349</v>
      </c>
      <c r="F213" s="26">
        <v>1349</v>
      </c>
      <c r="G213" s="27"/>
      <c r="H213" s="27"/>
      <c r="I213" s="27"/>
      <c r="J213" s="32" t="s">
        <v>1087</v>
      </c>
      <c r="K213" s="194"/>
      <c r="L213" s="26">
        <f>L214</f>
        <v>1842</v>
      </c>
      <c r="M213" s="33">
        <v>1</v>
      </c>
      <c r="N213" s="33">
        <v>1</v>
      </c>
      <c r="O213" s="56"/>
    </row>
    <row r="214" spans="1:15" x14ac:dyDescent="0.25">
      <c r="A214" s="34" t="s">
        <v>644</v>
      </c>
      <c r="B214" s="187" t="s">
        <v>1060</v>
      </c>
      <c r="C214" s="34" t="s">
        <v>1087</v>
      </c>
      <c r="D214" s="34" t="s">
        <v>1087</v>
      </c>
      <c r="E214" s="36">
        <v>1349</v>
      </c>
      <c r="F214" s="36">
        <v>1349</v>
      </c>
      <c r="J214" s="34" t="s">
        <v>1087</v>
      </c>
      <c r="K214" s="34" t="s">
        <v>1087</v>
      </c>
      <c r="L214" s="219">
        <v>1842</v>
      </c>
      <c r="M214" s="217"/>
      <c r="N214" s="217"/>
    </row>
    <row r="215" spans="1:15" x14ac:dyDescent="0.25">
      <c r="A215" s="25" t="s">
        <v>644</v>
      </c>
      <c r="B215" s="25" t="s">
        <v>1060</v>
      </c>
      <c r="C215" s="25" t="s">
        <v>1083</v>
      </c>
      <c r="D215" s="25"/>
      <c r="E215" s="26">
        <f>SUM(E216:E220)</f>
        <v>1939</v>
      </c>
      <c r="F215" s="26">
        <v>1939</v>
      </c>
      <c r="G215" s="27"/>
      <c r="H215" s="27"/>
      <c r="I215" s="27"/>
      <c r="J215" s="32" t="s">
        <v>1083</v>
      </c>
      <c r="K215" s="194"/>
      <c r="L215" s="26">
        <f>SUM(L216:L220)</f>
        <v>2876</v>
      </c>
      <c r="M215" s="33">
        <v>2</v>
      </c>
      <c r="N215" s="33">
        <v>2</v>
      </c>
      <c r="O215" s="56"/>
    </row>
    <row r="216" spans="1:15" x14ac:dyDescent="0.25">
      <c r="A216" s="34" t="s">
        <v>644</v>
      </c>
      <c r="B216" s="187" t="s">
        <v>1060</v>
      </c>
      <c r="C216" s="34" t="s">
        <v>1083</v>
      </c>
      <c r="D216" s="34" t="s">
        <v>1083</v>
      </c>
      <c r="E216" s="36">
        <v>1060</v>
      </c>
      <c r="F216" s="36">
        <v>1060</v>
      </c>
      <c r="J216" s="196" t="s">
        <v>1083</v>
      </c>
      <c r="K216" s="196" t="s">
        <v>1083</v>
      </c>
      <c r="L216" s="219">
        <v>1625</v>
      </c>
      <c r="M216" s="218"/>
      <c r="N216" s="218"/>
    </row>
    <row r="217" spans="1:15" x14ac:dyDescent="0.25">
      <c r="A217" s="34" t="s">
        <v>644</v>
      </c>
      <c r="B217" s="187" t="s">
        <v>1060</v>
      </c>
      <c r="C217" s="34" t="s">
        <v>1083</v>
      </c>
      <c r="D217" s="34" t="s">
        <v>1084</v>
      </c>
      <c r="E217" s="36">
        <v>416</v>
      </c>
      <c r="F217" s="36">
        <v>416</v>
      </c>
      <c r="J217" s="196" t="s">
        <v>1083</v>
      </c>
      <c r="K217" s="196" t="s">
        <v>1086</v>
      </c>
      <c r="L217" s="219">
        <v>660</v>
      </c>
      <c r="M217" s="217"/>
      <c r="N217" s="217"/>
    </row>
    <row r="218" spans="1:15" x14ac:dyDescent="0.25">
      <c r="A218" s="34" t="s">
        <v>644</v>
      </c>
      <c r="B218" s="187" t="s">
        <v>1060</v>
      </c>
      <c r="C218" s="34" t="s">
        <v>1083</v>
      </c>
      <c r="D218" s="34" t="s">
        <v>1086</v>
      </c>
      <c r="E218" s="36">
        <v>282</v>
      </c>
      <c r="F218" s="36">
        <v>282</v>
      </c>
      <c r="J218" s="196" t="s">
        <v>1083</v>
      </c>
      <c r="K218" s="196" t="s">
        <v>1085</v>
      </c>
      <c r="L218" s="219">
        <v>375</v>
      </c>
      <c r="M218" s="217"/>
      <c r="N218" s="217"/>
    </row>
    <row r="219" spans="1:15" x14ac:dyDescent="0.25">
      <c r="A219" s="34" t="s">
        <v>644</v>
      </c>
      <c r="B219" s="187" t="s">
        <v>1060</v>
      </c>
      <c r="C219" s="34" t="s">
        <v>1083</v>
      </c>
      <c r="D219" s="34" t="s">
        <v>1085</v>
      </c>
      <c r="E219" s="36">
        <v>139</v>
      </c>
      <c r="F219" s="36">
        <v>139</v>
      </c>
      <c r="J219" s="196" t="s">
        <v>1083</v>
      </c>
      <c r="K219" s="196" t="s">
        <v>1084</v>
      </c>
      <c r="L219" s="219">
        <v>180</v>
      </c>
      <c r="M219" s="217"/>
      <c r="N219" s="217"/>
    </row>
    <row r="220" spans="1:15" x14ac:dyDescent="0.25">
      <c r="A220" s="34" t="s">
        <v>644</v>
      </c>
      <c r="B220" s="187" t="s">
        <v>1060</v>
      </c>
      <c r="C220" s="34" t="s">
        <v>1083</v>
      </c>
      <c r="D220" s="34" t="s">
        <v>1082</v>
      </c>
      <c r="E220" s="36">
        <v>42</v>
      </c>
      <c r="F220" s="36">
        <v>42</v>
      </c>
      <c r="J220" s="196" t="s">
        <v>1083</v>
      </c>
      <c r="K220" s="196" t="s">
        <v>1082</v>
      </c>
      <c r="L220" s="219">
        <v>36</v>
      </c>
      <c r="M220" s="217"/>
      <c r="N220" s="217"/>
    </row>
    <row r="221" spans="1:15" x14ac:dyDescent="0.25">
      <c r="A221" s="25" t="s">
        <v>644</v>
      </c>
      <c r="B221" s="25" t="s">
        <v>1060</v>
      </c>
      <c r="C221" s="25" t="s">
        <v>1080</v>
      </c>
      <c r="D221" s="25"/>
      <c r="E221" s="26">
        <f>SUM(E222:E224)</f>
        <v>2102</v>
      </c>
      <c r="F221" s="26">
        <v>2102</v>
      </c>
      <c r="G221" s="27"/>
      <c r="H221" s="27"/>
      <c r="I221" s="27"/>
      <c r="J221" s="32" t="s">
        <v>1080</v>
      </c>
      <c r="K221" s="194"/>
      <c r="L221" s="26">
        <f>SUM(L222:L224)</f>
        <v>1860</v>
      </c>
      <c r="M221" s="33">
        <v>1</v>
      </c>
      <c r="N221" s="33">
        <v>1</v>
      </c>
      <c r="O221" s="56"/>
    </row>
    <row r="222" spans="1:15" x14ac:dyDescent="0.25">
      <c r="A222" s="34" t="s">
        <v>644</v>
      </c>
      <c r="B222" s="187" t="s">
        <v>1060</v>
      </c>
      <c r="C222" s="34" t="s">
        <v>1080</v>
      </c>
      <c r="D222" s="34" t="s">
        <v>1080</v>
      </c>
      <c r="E222" s="36">
        <v>647</v>
      </c>
      <c r="F222" s="36">
        <v>647</v>
      </c>
      <c r="J222" s="34" t="s">
        <v>1080</v>
      </c>
      <c r="K222" s="34" t="s">
        <v>1080</v>
      </c>
      <c r="L222" s="219">
        <v>650</v>
      </c>
      <c r="M222" s="218"/>
      <c r="N222" s="218"/>
    </row>
    <row r="223" spans="1:15" x14ac:dyDescent="0.25">
      <c r="A223" s="34" t="s">
        <v>644</v>
      </c>
      <c r="B223" s="187" t="s">
        <v>1060</v>
      </c>
      <c r="C223" s="34" t="s">
        <v>1080</v>
      </c>
      <c r="D223" s="34" t="s">
        <v>1081</v>
      </c>
      <c r="E223" s="36">
        <v>908</v>
      </c>
      <c r="F223" s="36">
        <v>908</v>
      </c>
      <c r="J223" s="34" t="s">
        <v>1080</v>
      </c>
      <c r="K223" s="34" t="s">
        <v>1081</v>
      </c>
      <c r="L223" s="219">
        <v>900</v>
      </c>
      <c r="M223" s="217"/>
      <c r="N223" s="217"/>
    </row>
    <row r="224" spans="1:15" x14ac:dyDescent="0.25">
      <c r="A224" s="34" t="s">
        <v>644</v>
      </c>
      <c r="B224" s="187" t="s">
        <v>1060</v>
      </c>
      <c r="C224" s="34" t="s">
        <v>1080</v>
      </c>
      <c r="D224" s="34" t="s">
        <v>1079</v>
      </c>
      <c r="E224" s="36">
        <v>547</v>
      </c>
      <c r="F224" s="36">
        <v>547</v>
      </c>
      <c r="J224" s="34" t="s">
        <v>1080</v>
      </c>
      <c r="K224" s="34" t="s">
        <v>1079</v>
      </c>
      <c r="L224" s="219">
        <v>310</v>
      </c>
      <c r="M224" s="217"/>
      <c r="N224" s="217"/>
    </row>
    <row r="225" spans="1:15" x14ac:dyDescent="0.25">
      <c r="A225" s="25" t="s">
        <v>644</v>
      </c>
      <c r="B225" s="25" t="s">
        <v>1060</v>
      </c>
      <c r="C225" s="25" t="s">
        <v>1078</v>
      </c>
      <c r="D225" s="25"/>
      <c r="E225" s="26">
        <f>SUM(E226:E227)</f>
        <v>1759</v>
      </c>
      <c r="F225" s="26">
        <v>1759</v>
      </c>
      <c r="G225" s="27"/>
      <c r="H225" s="27"/>
      <c r="I225" s="27"/>
      <c r="J225" s="32" t="s">
        <v>1078</v>
      </c>
      <c r="K225" s="194"/>
      <c r="L225" s="26">
        <f>SUM(L226:L227)</f>
        <v>2036</v>
      </c>
      <c r="M225" s="33">
        <v>1</v>
      </c>
      <c r="N225" s="33">
        <v>1</v>
      </c>
      <c r="O225" s="56"/>
    </row>
    <row r="226" spans="1:15" x14ac:dyDescent="0.25">
      <c r="A226" s="34" t="s">
        <v>644</v>
      </c>
      <c r="B226" s="187" t="s">
        <v>1060</v>
      </c>
      <c r="C226" s="34" t="s">
        <v>1078</v>
      </c>
      <c r="D226" s="34" t="s">
        <v>1078</v>
      </c>
      <c r="E226" s="36">
        <v>1432</v>
      </c>
      <c r="F226" s="36">
        <v>1432</v>
      </c>
      <c r="J226" s="34" t="s">
        <v>1078</v>
      </c>
      <c r="K226" s="34" t="s">
        <v>1078</v>
      </c>
      <c r="L226" s="219">
        <v>1695</v>
      </c>
      <c r="M226" s="218"/>
      <c r="N226" s="218"/>
    </row>
    <row r="227" spans="1:15" x14ac:dyDescent="0.25">
      <c r="A227" s="34" t="s">
        <v>644</v>
      </c>
      <c r="B227" s="187" t="s">
        <v>1060</v>
      </c>
      <c r="C227" s="34" t="s">
        <v>1078</v>
      </c>
      <c r="D227" s="34" t="s">
        <v>1077</v>
      </c>
      <c r="E227" s="36">
        <v>327</v>
      </c>
      <c r="F227" s="36">
        <v>327</v>
      </c>
      <c r="J227" s="34" t="s">
        <v>1078</v>
      </c>
      <c r="K227" s="34" t="s">
        <v>1077</v>
      </c>
      <c r="L227" s="219">
        <v>341</v>
      </c>
      <c r="M227" s="217"/>
      <c r="N227" s="217"/>
      <c r="O227" s="193" t="s">
        <v>706</v>
      </c>
    </row>
    <row r="228" spans="1:15" x14ac:dyDescent="0.25">
      <c r="A228" s="25" t="s">
        <v>644</v>
      </c>
      <c r="B228" s="25" t="s">
        <v>1060</v>
      </c>
      <c r="C228" s="25" t="s">
        <v>1076</v>
      </c>
      <c r="D228" s="25"/>
      <c r="E228" s="26">
        <f>SUM(E229:E230)</f>
        <v>2036</v>
      </c>
      <c r="F228" s="26">
        <v>2036</v>
      </c>
      <c r="G228" s="27"/>
      <c r="H228" s="27"/>
      <c r="I228" s="27"/>
      <c r="J228" s="32" t="s">
        <v>1076</v>
      </c>
      <c r="K228" s="194"/>
      <c r="L228" s="26">
        <f>SUM(L229:L230)</f>
        <v>2659</v>
      </c>
      <c r="M228" s="33">
        <v>1</v>
      </c>
      <c r="N228" s="33">
        <v>1</v>
      </c>
      <c r="O228" s="56"/>
    </row>
    <row r="229" spans="1:15" x14ac:dyDescent="0.25">
      <c r="A229" s="34" t="s">
        <v>644</v>
      </c>
      <c r="B229" s="187" t="s">
        <v>1060</v>
      </c>
      <c r="C229" s="34" t="s">
        <v>1076</v>
      </c>
      <c r="D229" s="34" t="s">
        <v>1076</v>
      </c>
      <c r="E229" s="36">
        <v>1459</v>
      </c>
      <c r="F229" s="36">
        <v>1459</v>
      </c>
      <c r="H229" s="59" t="s">
        <v>87</v>
      </c>
      <c r="I229" s="59"/>
      <c r="J229" s="34" t="s">
        <v>1076</v>
      </c>
      <c r="K229" s="34" t="s">
        <v>1076</v>
      </c>
      <c r="L229" s="219">
        <v>1880</v>
      </c>
      <c r="M229" s="218"/>
      <c r="N229" s="218"/>
    </row>
    <row r="230" spans="1:15" x14ac:dyDescent="0.25">
      <c r="A230" s="34" t="s">
        <v>644</v>
      </c>
      <c r="B230" s="187" t="s">
        <v>1060</v>
      </c>
      <c r="C230" s="34" t="s">
        <v>1076</v>
      </c>
      <c r="D230" s="34" t="s">
        <v>1075</v>
      </c>
      <c r="E230" s="36">
        <v>577</v>
      </c>
      <c r="F230" s="36">
        <v>577</v>
      </c>
      <c r="J230" s="34" t="s">
        <v>1076</v>
      </c>
      <c r="K230" s="34" t="s">
        <v>1075</v>
      </c>
      <c r="L230" s="219">
        <v>779</v>
      </c>
      <c r="M230" s="217"/>
      <c r="N230" s="217"/>
    </row>
    <row r="231" spans="1:15" x14ac:dyDescent="0.25">
      <c r="A231" s="25" t="s">
        <v>644</v>
      </c>
      <c r="B231" s="25" t="s">
        <v>1060</v>
      </c>
      <c r="C231" s="25" t="s">
        <v>1073</v>
      </c>
      <c r="D231" s="25"/>
      <c r="E231" s="26">
        <f>SUM(E232:E233)</f>
        <v>1725</v>
      </c>
      <c r="F231" s="26">
        <v>1725</v>
      </c>
      <c r="G231" s="27"/>
      <c r="H231" s="27"/>
      <c r="I231" s="27"/>
      <c r="J231" s="32" t="s">
        <v>1073</v>
      </c>
      <c r="K231" s="194"/>
      <c r="L231" s="26">
        <f>SUM(L232:L233)</f>
        <v>2118</v>
      </c>
      <c r="M231" s="33">
        <v>1</v>
      </c>
      <c r="N231" s="33">
        <v>1</v>
      </c>
      <c r="O231" s="56"/>
    </row>
    <row r="232" spans="1:15" x14ac:dyDescent="0.25">
      <c r="A232" s="34" t="s">
        <v>644</v>
      </c>
      <c r="B232" s="187" t="s">
        <v>1060</v>
      </c>
      <c r="C232" s="34" t="s">
        <v>1073</v>
      </c>
      <c r="D232" s="34" t="s">
        <v>1073</v>
      </c>
      <c r="E232" s="36">
        <v>1148</v>
      </c>
      <c r="F232" s="36">
        <v>1148</v>
      </c>
      <c r="I232" s="199" t="s">
        <v>588</v>
      </c>
      <c r="J232" s="34" t="s">
        <v>1073</v>
      </c>
      <c r="K232" s="34" t="s">
        <v>1073</v>
      </c>
      <c r="L232" s="219">
        <v>1481</v>
      </c>
      <c r="M232" s="218"/>
      <c r="N232" s="218"/>
    </row>
    <row r="233" spans="1:15" x14ac:dyDescent="0.25">
      <c r="A233" s="34" t="s">
        <v>644</v>
      </c>
      <c r="B233" s="187" t="s">
        <v>1060</v>
      </c>
      <c r="C233" s="34" t="s">
        <v>1073</v>
      </c>
      <c r="D233" s="34" t="s">
        <v>1074</v>
      </c>
      <c r="E233" s="36">
        <v>577</v>
      </c>
      <c r="F233" s="36">
        <v>577</v>
      </c>
      <c r="J233" s="34" t="s">
        <v>1073</v>
      </c>
      <c r="K233" s="34" t="s">
        <v>1072</v>
      </c>
      <c r="L233" s="219">
        <v>637</v>
      </c>
      <c r="M233" s="217"/>
      <c r="N233" s="217"/>
    </row>
    <row r="234" spans="1:15" x14ac:dyDescent="0.25">
      <c r="A234" s="25" t="s">
        <v>644</v>
      </c>
      <c r="B234" s="25" t="s">
        <v>1060</v>
      </c>
      <c r="C234" s="25" t="s">
        <v>1071</v>
      </c>
      <c r="D234" s="25"/>
      <c r="E234" s="26">
        <f>E235</f>
        <v>2027</v>
      </c>
      <c r="F234" s="26">
        <v>2027</v>
      </c>
      <c r="G234" s="27"/>
      <c r="H234" s="27"/>
      <c r="I234" s="27"/>
      <c r="J234" s="32" t="s">
        <v>1070</v>
      </c>
      <c r="K234" s="194"/>
      <c r="L234" s="26">
        <f>L235</f>
        <v>2445</v>
      </c>
      <c r="M234" s="33">
        <v>1</v>
      </c>
      <c r="N234" s="33">
        <v>2</v>
      </c>
      <c r="O234" s="56"/>
    </row>
    <row r="235" spans="1:15" x14ac:dyDescent="0.25">
      <c r="A235" s="34" t="s">
        <v>644</v>
      </c>
      <c r="B235" s="187" t="s">
        <v>1060</v>
      </c>
      <c r="C235" s="34" t="s">
        <v>1071</v>
      </c>
      <c r="D235" s="34" t="s">
        <v>1071</v>
      </c>
      <c r="E235" s="36">
        <v>2027</v>
      </c>
      <c r="F235" s="36">
        <v>2027</v>
      </c>
      <c r="J235" s="34" t="s">
        <v>1070</v>
      </c>
      <c r="K235" s="34" t="s">
        <v>1070</v>
      </c>
      <c r="L235" s="219">
        <v>2445</v>
      </c>
      <c r="M235" s="215"/>
      <c r="N235" s="215"/>
    </row>
    <row r="236" spans="1:15" x14ac:dyDescent="0.25">
      <c r="A236" s="25" t="s">
        <v>644</v>
      </c>
      <c r="B236" s="25" t="s">
        <v>1060</v>
      </c>
      <c r="C236" s="25" t="s">
        <v>1069</v>
      </c>
      <c r="D236" s="25"/>
      <c r="E236" s="26">
        <f>E237</f>
        <v>1968</v>
      </c>
      <c r="F236" s="26">
        <v>1968</v>
      </c>
      <c r="G236" s="27"/>
      <c r="H236" s="27"/>
      <c r="I236" s="27"/>
      <c r="J236" s="32" t="s">
        <v>1069</v>
      </c>
      <c r="K236" s="194"/>
      <c r="L236" s="26">
        <f>L237</f>
        <v>2446</v>
      </c>
      <c r="M236" s="33">
        <v>1</v>
      </c>
      <c r="N236" s="33">
        <v>1</v>
      </c>
      <c r="O236" s="56"/>
    </row>
    <row r="237" spans="1:15" x14ac:dyDescent="0.25">
      <c r="A237" s="34" t="s">
        <v>644</v>
      </c>
      <c r="B237" s="187" t="s">
        <v>1060</v>
      </c>
      <c r="C237" s="34" t="s">
        <v>1069</v>
      </c>
      <c r="D237" s="34" t="s">
        <v>1069</v>
      </c>
      <c r="E237" s="36">
        <v>1968</v>
      </c>
      <c r="F237" s="36">
        <v>1968</v>
      </c>
      <c r="J237" s="34" t="s">
        <v>1069</v>
      </c>
      <c r="K237" s="34" t="s">
        <v>1069</v>
      </c>
      <c r="L237" s="219">
        <v>2446</v>
      </c>
      <c r="M237" s="217"/>
      <c r="N237" s="217"/>
    </row>
    <row r="238" spans="1:15" x14ac:dyDescent="0.25">
      <c r="A238" s="25" t="s">
        <v>644</v>
      </c>
      <c r="B238" s="25" t="s">
        <v>1060</v>
      </c>
      <c r="C238" s="32" t="s">
        <v>1068</v>
      </c>
      <c r="D238" s="25"/>
      <c r="E238" s="26">
        <f>SUM(E239:E241)</f>
        <v>1659</v>
      </c>
      <c r="F238" s="26">
        <v>1211</v>
      </c>
      <c r="G238" s="27"/>
      <c r="H238" s="27"/>
      <c r="I238" s="27"/>
      <c r="J238" s="32" t="s">
        <v>1068</v>
      </c>
      <c r="K238" s="194"/>
      <c r="L238" s="26">
        <f>SUM(L239:L241)</f>
        <v>2377</v>
      </c>
      <c r="M238" s="33">
        <v>3</v>
      </c>
      <c r="N238" s="33">
        <v>3</v>
      </c>
      <c r="O238" s="56"/>
    </row>
    <row r="239" spans="1:15" x14ac:dyDescent="0.25">
      <c r="A239" s="34" t="s">
        <v>644</v>
      </c>
      <c r="B239" s="187" t="s">
        <v>1060</v>
      </c>
      <c r="C239" s="34" t="s">
        <v>1066</v>
      </c>
      <c r="D239" s="34" t="s">
        <v>1066</v>
      </c>
      <c r="E239" s="36">
        <v>643</v>
      </c>
      <c r="F239" s="36">
        <v>643</v>
      </c>
      <c r="I239" s="199" t="s">
        <v>588</v>
      </c>
      <c r="J239" s="196" t="s">
        <v>1066</v>
      </c>
      <c r="K239" s="229" t="s">
        <v>1066</v>
      </c>
      <c r="L239" s="219">
        <v>855</v>
      </c>
      <c r="M239" s="218"/>
      <c r="N239" s="218"/>
    </row>
    <row r="240" spans="1:15" x14ac:dyDescent="0.25">
      <c r="A240" s="34" t="s">
        <v>644</v>
      </c>
      <c r="B240" s="187" t="s">
        <v>1060</v>
      </c>
      <c r="C240" s="34" t="s">
        <v>1066</v>
      </c>
      <c r="D240" s="34" t="s">
        <v>1067</v>
      </c>
      <c r="E240" s="36">
        <v>568</v>
      </c>
      <c r="F240" s="36">
        <v>568</v>
      </c>
      <c r="J240" s="196" t="s">
        <v>1066</v>
      </c>
      <c r="K240" s="229" t="s">
        <v>1065</v>
      </c>
      <c r="L240" s="219">
        <v>970</v>
      </c>
      <c r="M240" s="218"/>
      <c r="N240" s="218"/>
    </row>
    <row r="241" spans="1:15" x14ac:dyDescent="0.25">
      <c r="A241" s="34" t="s">
        <v>644</v>
      </c>
      <c r="B241" s="187" t="s">
        <v>1060</v>
      </c>
      <c r="C241" s="34" t="s">
        <v>1064</v>
      </c>
      <c r="D241" s="34" t="s">
        <v>1064</v>
      </c>
      <c r="E241" s="36">
        <v>448</v>
      </c>
      <c r="F241" s="36">
        <v>448</v>
      </c>
      <c r="J241" s="196" t="s">
        <v>1064</v>
      </c>
      <c r="K241" s="229" t="s">
        <v>1064</v>
      </c>
      <c r="L241" s="219">
        <v>552</v>
      </c>
    </row>
    <row r="242" spans="1:15" x14ac:dyDescent="0.25">
      <c r="A242" s="25" t="s">
        <v>644</v>
      </c>
      <c r="B242" s="25" t="s">
        <v>1060</v>
      </c>
      <c r="C242" s="25" t="s">
        <v>1062</v>
      </c>
      <c r="D242" s="25"/>
      <c r="E242" s="26">
        <f>SUM(E243:E245)</f>
        <v>1442</v>
      </c>
      <c r="F242" s="26">
        <v>1442</v>
      </c>
      <c r="G242" s="27"/>
      <c r="H242" s="27"/>
      <c r="I242" s="27"/>
      <c r="J242" s="32" t="s">
        <v>1062</v>
      </c>
      <c r="K242" s="194"/>
      <c r="L242" s="26">
        <f>SUM(L243:L245)</f>
        <v>1925</v>
      </c>
      <c r="M242" s="33">
        <v>1</v>
      </c>
      <c r="N242" s="33">
        <v>1</v>
      </c>
      <c r="O242" s="56"/>
    </row>
    <row r="243" spans="1:15" x14ac:dyDescent="0.25">
      <c r="A243" s="34" t="s">
        <v>644</v>
      </c>
      <c r="B243" s="187" t="s">
        <v>1060</v>
      </c>
      <c r="C243" s="34" t="s">
        <v>1062</v>
      </c>
      <c r="D243" s="34" t="s">
        <v>1062</v>
      </c>
      <c r="E243" s="36">
        <v>590</v>
      </c>
      <c r="F243" s="36">
        <v>590</v>
      </c>
      <c r="J243" s="34" t="s">
        <v>1062</v>
      </c>
      <c r="K243" s="34" t="s">
        <v>1062</v>
      </c>
      <c r="L243" s="219">
        <v>681</v>
      </c>
      <c r="M243" s="218"/>
      <c r="N243" s="218"/>
    </row>
    <row r="244" spans="1:15" x14ac:dyDescent="0.25">
      <c r="A244" s="34" t="s">
        <v>644</v>
      </c>
      <c r="B244" s="187" t="s">
        <v>1060</v>
      </c>
      <c r="C244" s="34" t="s">
        <v>1062</v>
      </c>
      <c r="D244" s="34" t="s">
        <v>1063</v>
      </c>
      <c r="E244" s="36">
        <v>743</v>
      </c>
      <c r="F244" s="36">
        <v>743</v>
      </c>
      <c r="J244" s="34" t="s">
        <v>1062</v>
      </c>
      <c r="K244" s="34" t="s">
        <v>1063</v>
      </c>
      <c r="L244" s="219">
        <v>1127</v>
      </c>
      <c r="M244" s="217"/>
      <c r="N244" s="217"/>
    </row>
    <row r="245" spans="1:15" x14ac:dyDescent="0.25">
      <c r="A245" s="34" t="s">
        <v>644</v>
      </c>
      <c r="B245" s="187" t="s">
        <v>1060</v>
      </c>
      <c r="C245" s="34" t="s">
        <v>1062</v>
      </c>
      <c r="D245" s="34" t="s">
        <v>1061</v>
      </c>
      <c r="E245" s="36">
        <v>109</v>
      </c>
      <c r="F245" s="36">
        <v>109</v>
      </c>
      <c r="J245" s="34" t="s">
        <v>1062</v>
      </c>
      <c r="K245" s="34" t="s">
        <v>1061</v>
      </c>
      <c r="L245" s="219">
        <v>117</v>
      </c>
      <c r="M245" s="217"/>
      <c r="N245" s="217"/>
    </row>
    <row r="246" spans="1:15" x14ac:dyDescent="0.25">
      <c r="A246" s="25" t="s">
        <v>644</v>
      </c>
      <c r="B246" s="25" t="s">
        <v>1060</v>
      </c>
      <c r="C246" s="25" t="s">
        <v>1013</v>
      </c>
      <c r="D246" s="25"/>
      <c r="E246" s="26">
        <f>E247</f>
        <v>1551</v>
      </c>
      <c r="F246" s="26">
        <v>1551</v>
      </c>
      <c r="G246" s="27"/>
      <c r="H246" s="27"/>
      <c r="I246" s="27"/>
      <c r="J246" s="32" t="s">
        <v>1013</v>
      </c>
      <c r="K246" s="194"/>
      <c r="L246" s="26">
        <f>L247</f>
        <v>2053</v>
      </c>
      <c r="M246" s="33">
        <v>1</v>
      </c>
      <c r="N246" s="33">
        <v>1</v>
      </c>
      <c r="O246" s="56"/>
    </row>
    <row r="247" spans="1:15" x14ac:dyDescent="0.25">
      <c r="A247" s="34" t="s">
        <v>644</v>
      </c>
      <c r="B247" s="187" t="s">
        <v>1060</v>
      </c>
      <c r="C247" s="34" t="s">
        <v>1013</v>
      </c>
      <c r="D247" s="34" t="s">
        <v>1013</v>
      </c>
      <c r="E247" s="36">
        <v>1551</v>
      </c>
      <c r="F247" s="36">
        <v>1551</v>
      </c>
      <c r="J247" s="34" t="s">
        <v>1013</v>
      </c>
      <c r="K247" s="34" t="s">
        <v>1013</v>
      </c>
      <c r="L247" s="219">
        <v>2053</v>
      </c>
      <c r="M247" s="217"/>
      <c r="N247" s="217"/>
    </row>
    <row r="248" spans="1:15" x14ac:dyDescent="0.25">
      <c r="A248" s="19" t="s">
        <v>644</v>
      </c>
      <c r="B248" s="19" t="s">
        <v>920</v>
      </c>
      <c r="C248" s="204"/>
      <c r="D248" s="19"/>
      <c r="E248" s="20">
        <f>E249+E250+E252+E254+E266+E268+E270+E277+E279+E283+E289+E297+E302+E310</f>
        <v>48562</v>
      </c>
      <c r="F248" s="20">
        <v>48562</v>
      </c>
      <c r="G248" s="205"/>
      <c r="H248" s="205"/>
      <c r="I248" s="205"/>
      <c r="J248" s="19"/>
      <c r="K248" s="19"/>
      <c r="L248" s="213"/>
      <c r="M248" s="213">
        <f>SUM(M249:M312)</f>
        <v>16</v>
      </c>
      <c r="N248" s="213">
        <f>SUM(N249:N312)</f>
        <v>19</v>
      </c>
      <c r="O248" s="212"/>
    </row>
    <row r="249" spans="1:15" x14ac:dyDescent="0.25">
      <c r="A249" s="25" t="s">
        <v>644</v>
      </c>
      <c r="B249" s="25" t="s">
        <v>920</v>
      </c>
      <c r="C249" s="25" t="s">
        <v>1059</v>
      </c>
      <c r="D249" s="25"/>
      <c r="E249" s="26">
        <v>25318</v>
      </c>
      <c r="F249" s="26">
        <v>25318</v>
      </c>
      <c r="G249" s="27"/>
      <c r="H249" s="27"/>
      <c r="I249" s="27"/>
      <c r="J249" s="27"/>
      <c r="K249" s="27"/>
      <c r="L249" s="27"/>
      <c r="M249" s="27"/>
      <c r="N249" s="27"/>
      <c r="O249" s="56"/>
    </row>
    <row r="250" spans="1:15" x14ac:dyDescent="0.25">
      <c r="A250" s="25" t="s">
        <v>644</v>
      </c>
      <c r="B250" s="25" t="s">
        <v>920</v>
      </c>
      <c r="C250" s="25" t="s">
        <v>1058</v>
      </c>
      <c r="D250" s="25"/>
      <c r="E250" s="26">
        <f>E251</f>
        <v>1702</v>
      </c>
      <c r="F250" s="26">
        <v>1702</v>
      </c>
      <c r="G250" s="27"/>
      <c r="H250" s="27"/>
      <c r="I250" s="27"/>
      <c r="J250" s="32" t="s">
        <v>1057</v>
      </c>
      <c r="K250" s="194"/>
      <c r="L250" s="26">
        <f>L251</f>
        <v>2200</v>
      </c>
      <c r="M250" s="33">
        <v>1</v>
      </c>
      <c r="N250" s="33">
        <v>2</v>
      </c>
      <c r="O250" s="56"/>
    </row>
    <row r="251" spans="1:15" s="228" customFormat="1" x14ac:dyDescent="0.25">
      <c r="A251" s="34" t="s">
        <v>644</v>
      </c>
      <c r="B251" s="187" t="s">
        <v>920</v>
      </c>
      <c r="C251" s="35" t="s">
        <v>1058</v>
      </c>
      <c r="D251" s="35" t="s">
        <v>1058</v>
      </c>
      <c r="E251" s="36">
        <v>1702</v>
      </c>
      <c r="F251" s="69"/>
      <c r="G251" s="59"/>
      <c r="H251" s="59"/>
      <c r="I251" s="59"/>
      <c r="J251" s="39" t="s">
        <v>1057</v>
      </c>
      <c r="K251" s="39" t="s">
        <v>1057</v>
      </c>
      <c r="L251" s="60">
        <v>2200</v>
      </c>
      <c r="M251" s="40"/>
      <c r="N251" s="40"/>
      <c r="O251" s="193"/>
    </row>
    <row r="252" spans="1:15" x14ac:dyDescent="0.25">
      <c r="A252" s="25" t="s">
        <v>644</v>
      </c>
      <c r="B252" s="25" t="s">
        <v>920</v>
      </c>
      <c r="C252" s="25" t="s">
        <v>1056</v>
      </c>
      <c r="D252" s="25"/>
      <c r="E252" s="26">
        <f>E253</f>
        <v>1250</v>
      </c>
      <c r="F252" s="26">
        <v>1250</v>
      </c>
      <c r="G252" s="27"/>
      <c r="H252" s="27"/>
      <c r="I252" s="27"/>
      <c r="J252" s="32" t="s">
        <v>1056</v>
      </c>
      <c r="K252" s="194"/>
      <c r="L252" s="26">
        <f>L253</f>
        <v>1200</v>
      </c>
      <c r="M252" s="33">
        <v>1</v>
      </c>
      <c r="N252" s="33">
        <v>1</v>
      </c>
      <c r="O252" s="56"/>
    </row>
    <row r="253" spans="1:15" x14ac:dyDescent="0.25">
      <c r="A253" s="34" t="s">
        <v>644</v>
      </c>
      <c r="B253" s="187" t="s">
        <v>920</v>
      </c>
      <c r="C253" s="34" t="s">
        <v>1056</v>
      </c>
      <c r="D253" s="34" t="s">
        <v>1056</v>
      </c>
      <c r="E253" s="36">
        <v>1250</v>
      </c>
      <c r="F253" s="36">
        <v>1250</v>
      </c>
      <c r="I253" s="199" t="s">
        <v>588</v>
      </c>
      <c r="J253" s="39" t="s">
        <v>1056</v>
      </c>
      <c r="K253" s="39" t="s">
        <v>1056</v>
      </c>
      <c r="L253" s="60">
        <v>1200</v>
      </c>
      <c r="M253" s="40"/>
      <c r="N253" s="40"/>
    </row>
    <row r="254" spans="1:15" x14ac:dyDescent="0.25">
      <c r="A254" s="25" t="s">
        <v>644</v>
      </c>
      <c r="B254" s="25" t="s">
        <v>920</v>
      </c>
      <c r="C254" s="25" t="s">
        <v>510</v>
      </c>
      <c r="D254" s="25"/>
      <c r="E254" s="26">
        <f>SUM(E255:E265)</f>
        <v>3672</v>
      </c>
      <c r="F254" s="26">
        <v>3672</v>
      </c>
      <c r="G254" s="27"/>
      <c r="H254" s="27"/>
      <c r="I254" s="27"/>
      <c r="J254" s="32" t="s">
        <v>510</v>
      </c>
      <c r="K254" s="194"/>
      <c r="L254" s="26">
        <f>SUM(L255:L265)</f>
        <v>5280</v>
      </c>
      <c r="M254" s="33">
        <v>2</v>
      </c>
      <c r="N254" s="33">
        <v>2</v>
      </c>
      <c r="O254" s="56"/>
    </row>
    <row r="255" spans="1:15" x14ac:dyDescent="0.25">
      <c r="A255" s="34" t="s">
        <v>644</v>
      </c>
      <c r="B255" s="187" t="s">
        <v>920</v>
      </c>
      <c r="C255" s="34" t="s">
        <v>510</v>
      </c>
      <c r="D255" s="34" t="s">
        <v>1055</v>
      </c>
      <c r="E255" s="36">
        <v>895</v>
      </c>
      <c r="F255" s="36">
        <v>895</v>
      </c>
      <c r="I255" s="199" t="s">
        <v>588</v>
      </c>
      <c r="J255" s="35" t="s">
        <v>510</v>
      </c>
      <c r="K255" s="39" t="s">
        <v>1055</v>
      </c>
      <c r="L255" s="60">
        <v>1168</v>
      </c>
      <c r="M255" s="105"/>
      <c r="N255" s="40"/>
      <c r="O255" s="186" t="s">
        <v>706</v>
      </c>
    </row>
    <row r="256" spans="1:15" x14ac:dyDescent="0.25">
      <c r="A256" s="34" t="s">
        <v>644</v>
      </c>
      <c r="B256" s="187" t="s">
        <v>920</v>
      </c>
      <c r="C256" s="34" t="s">
        <v>510</v>
      </c>
      <c r="D256" s="34" t="s">
        <v>1054</v>
      </c>
      <c r="E256" s="36">
        <v>298</v>
      </c>
      <c r="F256" s="36">
        <v>298</v>
      </c>
      <c r="J256" s="35" t="s">
        <v>510</v>
      </c>
      <c r="K256" s="39" t="s">
        <v>1053</v>
      </c>
      <c r="L256" s="60">
        <v>480</v>
      </c>
      <c r="M256" s="105"/>
      <c r="N256" s="40"/>
    </row>
    <row r="257" spans="1:15" x14ac:dyDescent="0.25">
      <c r="A257" s="34" t="s">
        <v>644</v>
      </c>
      <c r="B257" s="187" t="s">
        <v>920</v>
      </c>
      <c r="C257" s="34" t="s">
        <v>510</v>
      </c>
      <c r="D257" s="34" t="s">
        <v>1052</v>
      </c>
      <c r="E257" s="36">
        <v>326</v>
      </c>
      <c r="F257" s="36">
        <v>326</v>
      </c>
      <c r="J257" s="35" t="s">
        <v>510</v>
      </c>
      <c r="K257" s="39" t="s">
        <v>1051</v>
      </c>
      <c r="L257" s="60">
        <v>505</v>
      </c>
      <c r="M257" s="105"/>
      <c r="N257" s="40"/>
    </row>
    <row r="258" spans="1:15" x14ac:dyDescent="0.25">
      <c r="A258" s="34" t="s">
        <v>644</v>
      </c>
      <c r="B258" s="187" t="s">
        <v>920</v>
      </c>
      <c r="C258" s="34" t="s">
        <v>510</v>
      </c>
      <c r="D258" s="34" t="s">
        <v>1050</v>
      </c>
      <c r="E258" s="36">
        <v>121</v>
      </c>
      <c r="F258" s="36">
        <v>121</v>
      </c>
      <c r="J258" s="35" t="s">
        <v>510</v>
      </c>
      <c r="K258" s="39" t="s">
        <v>1049</v>
      </c>
      <c r="L258" s="60">
        <v>310</v>
      </c>
      <c r="M258" s="105"/>
      <c r="N258" s="40"/>
    </row>
    <row r="259" spans="1:15" x14ac:dyDescent="0.25">
      <c r="A259" s="34" t="s">
        <v>644</v>
      </c>
      <c r="B259" s="187" t="s">
        <v>920</v>
      </c>
      <c r="C259" s="34" t="s">
        <v>510</v>
      </c>
      <c r="D259" s="34" t="s">
        <v>1048</v>
      </c>
      <c r="E259" s="36">
        <v>541</v>
      </c>
      <c r="F259" s="36">
        <v>541</v>
      </c>
      <c r="J259" s="35" t="s">
        <v>510</v>
      </c>
      <c r="K259" s="39" t="s">
        <v>1048</v>
      </c>
      <c r="L259" s="60">
        <v>672</v>
      </c>
      <c r="M259" s="105"/>
      <c r="N259" s="40"/>
    </row>
    <row r="260" spans="1:15" x14ac:dyDescent="0.25">
      <c r="A260" s="34" t="s">
        <v>644</v>
      </c>
      <c r="B260" s="187" t="s">
        <v>920</v>
      </c>
      <c r="C260" s="34" t="s">
        <v>510</v>
      </c>
      <c r="D260" s="34" t="s">
        <v>1047</v>
      </c>
      <c r="E260" s="36">
        <v>137</v>
      </c>
      <c r="F260" s="36">
        <v>137</v>
      </c>
      <c r="J260" s="35" t="s">
        <v>510</v>
      </c>
      <c r="K260" s="39" t="s">
        <v>1047</v>
      </c>
      <c r="L260" s="60">
        <v>320</v>
      </c>
      <c r="M260" s="105"/>
      <c r="N260" s="40"/>
    </row>
    <row r="261" spans="1:15" x14ac:dyDescent="0.25">
      <c r="A261" s="34" t="s">
        <v>644</v>
      </c>
      <c r="B261" s="187" t="s">
        <v>920</v>
      </c>
      <c r="C261" s="34" t="s">
        <v>510</v>
      </c>
      <c r="D261" s="34" t="s">
        <v>1046</v>
      </c>
      <c r="E261" s="36">
        <v>225</v>
      </c>
      <c r="F261" s="36">
        <v>225</v>
      </c>
      <c r="J261" s="35" t="s">
        <v>510</v>
      </c>
      <c r="K261" s="39" t="s">
        <v>1046</v>
      </c>
      <c r="L261" s="60">
        <v>192</v>
      </c>
      <c r="M261" s="105"/>
      <c r="N261" s="40"/>
    </row>
    <row r="262" spans="1:15" x14ac:dyDescent="0.25">
      <c r="A262" s="34" t="s">
        <v>644</v>
      </c>
      <c r="B262" s="187" t="s">
        <v>920</v>
      </c>
      <c r="C262" s="34" t="s">
        <v>510</v>
      </c>
      <c r="D262" s="34" t="s">
        <v>1045</v>
      </c>
      <c r="E262" s="36">
        <v>57</v>
      </c>
      <c r="F262" s="36">
        <v>57</v>
      </c>
      <c r="J262" s="35" t="s">
        <v>510</v>
      </c>
      <c r="K262" s="39" t="s">
        <v>1045</v>
      </c>
      <c r="L262" s="60">
        <v>118</v>
      </c>
      <c r="M262" s="105"/>
      <c r="N262" s="40"/>
    </row>
    <row r="263" spans="1:15" x14ac:dyDescent="0.25">
      <c r="A263" s="34" t="s">
        <v>644</v>
      </c>
      <c r="B263" s="187" t="s">
        <v>920</v>
      </c>
      <c r="C263" s="34" t="s">
        <v>510</v>
      </c>
      <c r="D263" s="34" t="s">
        <v>1044</v>
      </c>
      <c r="E263" s="36">
        <v>221</v>
      </c>
      <c r="F263" s="36">
        <v>221</v>
      </c>
      <c r="J263" s="35" t="s">
        <v>510</v>
      </c>
      <c r="K263" s="39" t="s">
        <v>121</v>
      </c>
      <c r="L263" s="60">
        <v>444</v>
      </c>
      <c r="M263" s="105"/>
      <c r="N263" s="40"/>
    </row>
    <row r="264" spans="1:15" x14ac:dyDescent="0.25">
      <c r="A264" s="34" t="s">
        <v>644</v>
      </c>
      <c r="B264" s="187" t="s">
        <v>920</v>
      </c>
      <c r="C264" s="34" t="s">
        <v>510</v>
      </c>
      <c r="D264" s="34" t="s">
        <v>1043</v>
      </c>
      <c r="E264" s="36">
        <v>829</v>
      </c>
      <c r="F264" s="36">
        <v>829</v>
      </c>
      <c r="J264" s="35" t="s">
        <v>510</v>
      </c>
      <c r="K264" s="39" t="s">
        <v>1042</v>
      </c>
      <c r="L264" s="60">
        <v>1014</v>
      </c>
      <c r="M264" s="105"/>
      <c r="N264" s="40"/>
    </row>
    <row r="265" spans="1:15" x14ac:dyDescent="0.25">
      <c r="A265" s="34" t="s">
        <v>644</v>
      </c>
      <c r="B265" s="187" t="s">
        <v>920</v>
      </c>
      <c r="C265" s="34" t="s">
        <v>510</v>
      </c>
      <c r="D265" s="34" t="s">
        <v>1041</v>
      </c>
      <c r="E265" s="36">
        <v>22</v>
      </c>
      <c r="F265" s="36">
        <v>22</v>
      </c>
      <c r="J265" s="35" t="s">
        <v>510</v>
      </c>
      <c r="K265" s="39" t="s">
        <v>1041</v>
      </c>
      <c r="L265" s="60">
        <v>57</v>
      </c>
      <c r="M265" s="105"/>
      <c r="N265" s="40"/>
    </row>
    <row r="266" spans="1:15" x14ac:dyDescent="0.25">
      <c r="A266" s="25" t="s">
        <v>644</v>
      </c>
      <c r="B266" s="25" t="s">
        <v>920</v>
      </c>
      <c r="C266" s="25" t="s">
        <v>1040</v>
      </c>
      <c r="D266" s="25"/>
      <c r="E266" s="26">
        <f>E267</f>
        <v>420</v>
      </c>
      <c r="F266" s="26">
        <v>420</v>
      </c>
      <c r="G266" s="27"/>
      <c r="H266" s="27"/>
      <c r="I266" s="27"/>
      <c r="J266" s="32" t="s">
        <v>1040</v>
      </c>
      <c r="K266" s="194"/>
      <c r="L266" s="26">
        <f>L267</f>
        <v>650</v>
      </c>
      <c r="M266" s="33">
        <v>1</v>
      </c>
      <c r="N266" s="33">
        <v>1</v>
      </c>
      <c r="O266" s="56"/>
    </row>
    <row r="267" spans="1:15" x14ac:dyDescent="0.25">
      <c r="A267" s="34" t="s">
        <v>644</v>
      </c>
      <c r="B267" s="187" t="s">
        <v>920</v>
      </c>
      <c r="C267" s="34" t="s">
        <v>1040</v>
      </c>
      <c r="D267" s="34" t="s">
        <v>1040</v>
      </c>
      <c r="E267" s="36">
        <v>420</v>
      </c>
      <c r="F267" s="36">
        <v>420</v>
      </c>
      <c r="I267" s="199" t="s">
        <v>588</v>
      </c>
      <c r="J267" s="39" t="s">
        <v>1040</v>
      </c>
      <c r="K267" s="39" t="s">
        <v>1040</v>
      </c>
      <c r="L267" s="60">
        <v>650</v>
      </c>
      <c r="M267" s="40"/>
      <c r="N267" s="40"/>
    </row>
    <row r="268" spans="1:15" x14ac:dyDescent="0.25">
      <c r="A268" s="25" t="s">
        <v>644</v>
      </c>
      <c r="B268" s="25" t="s">
        <v>920</v>
      </c>
      <c r="C268" s="25" t="s">
        <v>1039</v>
      </c>
      <c r="D268" s="25"/>
      <c r="E268" s="26">
        <f>E269</f>
        <v>3359</v>
      </c>
      <c r="F268" s="26">
        <v>3359</v>
      </c>
      <c r="G268" s="27"/>
      <c r="H268" s="27"/>
      <c r="I268" s="27"/>
      <c r="J268" s="32" t="s">
        <v>1039</v>
      </c>
      <c r="K268" s="194"/>
      <c r="L268" s="26">
        <f>L269</f>
        <v>4552</v>
      </c>
      <c r="M268" s="33">
        <v>2</v>
      </c>
      <c r="N268" s="33">
        <v>2</v>
      </c>
      <c r="O268" s="56"/>
    </row>
    <row r="269" spans="1:15" x14ac:dyDescent="0.25">
      <c r="A269" s="34" t="s">
        <v>644</v>
      </c>
      <c r="B269" s="187" t="s">
        <v>920</v>
      </c>
      <c r="C269" s="34" t="s">
        <v>1039</v>
      </c>
      <c r="D269" s="34" t="s">
        <v>1039</v>
      </c>
      <c r="E269" s="36">
        <v>3359</v>
      </c>
      <c r="F269" s="36">
        <v>3359</v>
      </c>
      <c r="I269" s="199" t="s">
        <v>588</v>
      </c>
      <c r="J269" s="39" t="s">
        <v>1039</v>
      </c>
      <c r="K269" s="39" t="s">
        <v>1039</v>
      </c>
      <c r="L269" s="60">
        <v>4552</v>
      </c>
      <c r="M269" s="40"/>
      <c r="N269" s="40"/>
      <c r="O269" s="186" t="s">
        <v>433</v>
      </c>
    </row>
    <row r="270" spans="1:15" x14ac:dyDescent="0.25">
      <c r="A270" s="25" t="s">
        <v>644</v>
      </c>
      <c r="B270" s="25" t="s">
        <v>920</v>
      </c>
      <c r="C270" s="25" t="s">
        <v>566</v>
      </c>
      <c r="D270" s="25"/>
      <c r="E270" s="26">
        <f>SUM(E271:E276)</f>
        <v>1676</v>
      </c>
      <c r="F270" s="26">
        <v>1676</v>
      </c>
      <c r="G270" s="27"/>
      <c r="H270" s="27"/>
      <c r="I270" s="27"/>
      <c r="J270" s="32" t="s">
        <v>566</v>
      </c>
      <c r="K270" s="194"/>
      <c r="L270" s="26">
        <f>SUM(L271:L276)</f>
        <v>2244</v>
      </c>
      <c r="M270" s="33">
        <v>1</v>
      </c>
      <c r="N270" s="33">
        <v>1</v>
      </c>
      <c r="O270" s="56"/>
    </row>
    <row r="271" spans="1:15" x14ac:dyDescent="0.25">
      <c r="A271" s="34" t="s">
        <v>644</v>
      </c>
      <c r="B271" s="187" t="s">
        <v>920</v>
      </c>
      <c r="C271" s="34" t="s">
        <v>566</v>
      </c>
      <c r="D271" s="34" t="s">
        <v>1038</v>
      </c>
      <c r="E271" s="36">
        <v>303</v>
      </c>
      <c r="F271" s="36">
        <v>303</v>
      </c>
      <c r="I271" s="199" t="s">
        <v>588</v>
      </c>
      <c r="J271" s="35" t="s">
        <v>566</v>
      </c>
      <c r="K271" s="39" t="s">
        <v>1038</v>
      </c>
      <c r="L271" s="60">
        <v>282</v>
      </c>
      <c r="N271" s="40"/>
      <c r="O271" s="186" t="s">
        <v>706</v>
      </c>
    </row>
    <row r="272" spans="1:15" x14ac:dyDescent="0.25">
      <c r="A272" s="34" t="s">
        <v>644</v>
      </c>
      <c r="B272" s="187" t="s">
        <v>920</v>
      </c>
      <c r="C272" s="34" t="s">
        <v>566</v>
      </c>
      <c r="D272" s="34" t="s">
        <v>269</v>
      </c>
      <c r="E272" s="36">
        <v>570</v>
      </c>
      <c r="F272" s="36">
        <v>570</v>
      </c>
      <c r="J272" s="35" t="s">
        <v>566</v>
      </c>
      <c r="K272" s="39" t="s">
        <v>269</v>
      </c>
      <c r="L272" s="60">
        <v>656</v>
      </c>
      <c r="N272" s="40"/>
    </row>
    <row r="273" spans="1:15" x14ac:dyDescent="0.25">
      <c r="A273" s="34" t="s">
        <v>644</v>
      </c>
      <c r="B273" s="187" t="s">
        <v>920</v>
      </c>
      <c r="C273" s="34" t="s">
        <v>566</v>
      </c>
      <c r="D273" s="34" t="s">
        <v>1037</v>
      </c>
      <c r="E273" s="36">
        <v>275</v>
      </c>
      <c r="F273" s="36">
        <v>275</v>
      </c>
      <c r="J273" s="35" t="s">
        <v>566</v>
      </c>
      <c r="K273" s="46" t="s">
        <v>1037</v>
      </c>
      <c r="L273" s="60">
        <v>622</v>
      </c>
      <c r="N273" s="40"/>
    </row>
    <row r="274" spans="1:15" x14ac:dyDescent="0.25">
      <c r="A274" s="34" t="s">
        <v>644</v>
      </c>
      <c r="B274" s="187" t="s">
        <v>920</v>
      </c>
      <c r="C274" s="34" t="s">
        <v>566</v>
      </c>
      <c r="D274" s="34" t="s">
        <v>1036</v>
      </c>
      <c r="E274" s="36">
        <v>251</v>
      </c>
      <c r="F274" s="36">
        <v>251</v>
      </c>
      <c r="J274" s="35" t="s">
        <v>566</v>
      </c>
      <c r="K274" s="46" t="s">
        <v>1036</v>
      </c>
      <c r="L274" s="60">
        <v>196</v>
      </c>
      <c r="N274" s="40"/>
    </row>
    <row r="275" spans="1:15" x14ac:dyDescent="0.25">
      <c r="A275" s="34" t="s">
        <v>644</v>
      </c>
      <c r="B275" s="187" t="s">
        <v>920</v>
      </c>
      <c r="C275" s="34" t="s">
        <v>566</v>
      </c>
      <c r="D275" s="34" t="s">
        <v>1035</v>
      </c>
      <c r="E275" s="36">
        <v>69</v>
      </c>
      <c r="F275" s="36">
        <v>69</v>
      </c>
      <c r="J275" s="35" t="s">
        <v>566</v>
      </c>
      <c r="K275" s="46" t="s">
        <v>1035</v>
      </c>
      <c r="L275" s="60">
        <v>193</v>
      </c>
      <c r="N275" s="40"/>
    </row>
    <row r="276" spans="1:15" x14ac:dyDescent="0.25">
      <c r="A276" s="34" t="s">
        <v>644</v>
      </c>
      <c r="B276" s="187" t="s">
        <v>920</v>
      </c>
      <c r="C276" s="34" t="s">
        <v>566</v>
      </c>
      <c r="D276" s="34" t="s">
        <v>1034</v>
      </c>
      <c r="E276" s="36">
        <v>208</v>
      </c>
      <c r="F276" s="36">
        <v>208</v>
      </c>
      <c r="J276" s="35" t="s">
        <v>566</v>
      </c>
      <c r="K276" s="39" t="s">
        <v>1034</v>
      </c>
      <c r="L276" s="60">
        <v>295</v>
      </c>
      <c r="N276" s="40"/>
    </row>
    <row r="277" spans="1:15" x14ac:dyDescent="0.25">
      <c r="A277" s="25" t="s">
        <v>644</v>
      </c>
      <c r="B277" s="25" t="s">
        <v>920</v>
      </c>
      <c r="C277" s="25" t="s">
        <v>493</v>
      </c>
      <c r="D277" s="25"/>
      <c r="E277" s="26">
        <f>E278</f>
        <v>2016</v>
      </c>
      <c r="F277" s="26">
        <v>2016</v>
      </c>
      <c r="G277" s="27"/>
      <c r="H277" s="27"/>
      <c r="I277" s="27"/>
      <c r="J277" s="32" t="s">
        <v>493</v>
      </c>
      <c r="K277" s="194"/>
      <c r="L277" s="26">
        <f>L278</f>
        <v>2525</v>
      </c>
      <c r="M277" s="33">
        <v>1</v>
      </c>
      <c r="N277" s="33">
        <v>1</v>
      </c>
      <c r="O277" s="56"/>
    </row>
    <row r="278" spans="1:15" x14ac:dyDescent="0.25">
      <c r="A278" s="34" t="s">
        <v>644</v>
      </c>
      <c r="B278" s="187" t="s">
        <v>920</v>
      </c>
      <c r="C278" s="34" t="s">
        <v>493</v>
      </c>
      <c r="D278" s="34" t="s">
        <v>493</v>
      </c>
      <c r="E278" s="36">
        <v>2016</v>
      </c>
      <c r="F278" s="36">
        <v>2016</v>
      </c>
      <c r="I278" s="199" t="s">
        <v>588</v>
      </c>
      <c r="J278" s="39" t="s">
        <v>493</v>
      </c>
      <c r="K278" s="39" t="s">
        <v>493</v>
      </c>
      <c r="L278" s="60">
        <v>2525</v>
      </c>
      <c r="M278" s="40"/>
      <c r="N278" s="40"/>
    </row>
    <row r="279" spans="1:15" x14ac:dyDescent="0.25">
      <c r="A279" s="25" t="s">
        <v>644</v>
      </c>
      <c r="B279" s="25" t="s">
        <v>920</v>
      </c>
      <c r="C279" s="25" t="s">
        <v>1032</v>
      </c>
      <c r="D279" s="25"/>
      <c r="E279" s="26">
        <f>SUM(E280:E282)</f>
        <v>1645</v>
      </c>
      <c r="F279" s="26">
        <v>1645</v>
      </c>
      <c r="G279" s="27"/>
      <c r="H279" s="27"/>
      <c r="I279" s="27"/>
      <c r="J279" s="32" t="s">
        <v>1032</v>
      </c>
      <c r="K279" s="194"/>
      <c r="L279" s="26">
        <f>SUM(L280:L282)</f>
        <v>2112</v>
      </c>
      <c r="M279" s="33">
        <v>1</v>
      </c>
      <c r="N279" s="33">
        <v>2</v>
      </c>
      <c r="O279" s="56"/>
    </row>
    <row r="280" spans="1:15" x14ac:dyDescent="0.25">
      <c r="A280" s="34" t="s">
        <v>644</v>
      </c>
      <c r="B280" s="187" t="s">
        <v>920</v>
      </c>
      <c r="C280" s="34" t="s">
        <v>1032</v>
      </c>
      <c r="D280" s="34" t="s">
        <v>1032</v>
      </c>
      <c r="E280" s="36">
        <v>217</v>
      </c>
      <c r="F280" s="36">
        <v>217</v>
      </c>
      <c r="I280" s="199" t="s">
        <v>588</v>
      </c>
      <c r="J280" s="46" t="s">
        <v>1032</v>
      </c>
      <c r="K280" s="46" t="s">
        <v>1032</v>
      </c>
      <c r="L280" s="60">
        <v>314</v>
      </c>
      <c r="M280" s="40"/>
      <c r="N280" s="40"/>
      <c r="O280" s="186" t="s">
        <v>706</v>
      </c>
    </row>
    <row r="281" spans="1:15" x14ac:dyDescent="0.25">
      <c r="A281" s="34" t="s">
        <v>644</v>
      </c>
      <c r="B281" s="187" t="s">
        <v>920</v>
      </c>
      <c r="C281" s="34" t="s">
        <v>1032</v>
      </c>
      <c r="D281" s="34" t="s">
        <v>1033</v>
      </c>
      <c r="E281" s="36">
        <v>696</v>
      </c>
      <c r="F281" s="36">
        <v>696</v>
      </c>
      <c r="J281" s="46" t="s">
        <v>1032</v>
      </c>
      <c r="K281" s="46" t="s">
        <v>1033</v>
      </c>
      <c r="L281" s="60">
        <v>970</v>
      </c>
      <c r="M281" s="40"/>
      <c r="N281" s="40"/>
    </row>
    <row r="282" spans="1:15" x14ac:dyDescent="0.25">
      <c r="A282" s="34" t="s">
        <v>644</v>
      </c>
      <c r="B282" s="187" t="s">
        <v>920</v>
      </c>
      <c r="C282" s="34" t="s">
        <v>1032</v>
      </c>
      <c r="D282" s="34" t="s">
        <v>1031</v>
      </c>
      <c r="E282" s="36">
        <v>732</v>
      </c>
      <c r="F282" s="36">
        <v>732</v>
      </c>
      <c r="J282" s="46" t="s">
        <v>1032</v>
      </c>
      <c r="K282" s="46" t="s">
        <v>1031</v>
      </c>
      <c r="L282" s="60">
        <v>828</v>
      </c>
      <c r="M282" s="40"/>
      <c r="N282" s="40"/>
    </row>
    <row r="283" spans="1:15" x14ac:dyDescent="0.25">
      <c r="A283" s="25" t="s">
        <v>644</v>
      </c>
      <c r="B283" s="25" t="s">
        <v>920</v>
      </c>
      <c r="C283" s="25" t="s">
        <v>1028</v>
      </c>
      <c r="D283" s="25"/>
      <c r="E283" s="26">
        <f>SUM(E284:E288)</f>
        <v>2215</v>
      </c>
      <c r="F283" s="26">
        <v>2215</v>
      </c>
      <c r="G283" s="27"/>
      <c r="H283" s="27"/>
      <c r="I283" s="27"/>
      <c r="J283" s="32" t="s">
        <v>1028</v>
      </c>
      <c r="K283" s="194"/>
      <c r="L283" s="26">
        <f>SUM(L284:L288)</f>
        <v>2760</v>
      </c>
      <c r="M283" s="33">
        <v>2</v>
      </c>
      <c r="N283" s="33">
        <v>2</v>
      </c>
      <c r="O283" s="56"/>
    </row>
    <row r="284" spans="1:15" x14ac:dyDescent="0.25">
      <c r="A284" s="34" t="s">
        <v>644</v>
      </c>
      <c r="B284" s="187" t="s">
        <v>920</v>
      </c>
      <c r="C284" s="34" t="s">
        <v>1028</v>
      </c>
      <c r="D284" s="34" t="s">
        <v>1028</v>
      </c>
      <c r="E284" s="36">
        <v>423</v>
      </c>
      <c r="F284" s="36">
        <v>423</v>
      </c>
      <c r="I284" s="199" t="s">
        <v>588</v>
      </c>
      <c r="J284" s="227" t="s">
        <v>1028</v>
      </c>
      <c r="K284" s="227" t="s">
        <v>1028</v>
      </c>
      <c r="L284" s="60">
        <v>421</v>
      </c>
      <c r="M284" s="227"/>
      <c r="N284" s="75"/>
    </row>
    <row r="285" spans="1:15" x14ac:dyDescent="0.25">
      <c r="A285" s="34" t="s">
        <v>644</v>
      </c>
      <c r="B285" s="187" t="s">
        <v>920</v>
      </c>
      <c r="C285" s="34" t="s">
        <v>1028</v>
      </c>
      <c r="D285" s="34" t="s">
        <v>121</v>
      </c>
      <c r="E285" s="36">
        <v>290</v>
      </c>
      <c r="F285" s="36">
        <v>290</v>
      </c>
      <c r="J285" s="227" t="s">
        <v>1028</v>
      </c>
      <c r="K285" s="227" t="s">
        <v>121</v>
      </c>
      <c r="L285" s="60">
        <v>880</v>
      </c>
      <c r="M285" s="227"/>
      <c r="N285" s="75"/>
    </row>
    <row r="286" spans="1:15" x14ac:dyDescent="0.25">
      <c r="A286" s="34" t="s">
        <v>644</v>
      </c>
      <c r="B286" s="187" t="s">
        <v>920</v>
      </c>
      <c r="C286" s="34" t="s">
        <v>1028</v>
      </c>
      <c r="D286" s="34" t="s">
        <v>1030</v>
      </c>
      <c r="E286" s="36">
        <v>664</v>
      </c>
      <c r="F286" s="36">
        <v>664</v>
      </c>
      <c r="J286" s="227" t="s">
        <v>1028</v>
      </c>
      <c r="K286" s="227" t="s">
        <v>1030</v>
      </c>
      <c r="L286" s="60">
        <v>677</v>
      </c>
      <c r="M286" s="227"/>
      <c r="N286" s="75"/>
    </row>
    <row r="287" spans="1:15" x14ac:dyDescent="0.25">
      <c r="A287" s="34" t="s">
        <v>644</v>
      </c>
      <c r="B287" s="187" t="s">
        <v>920</v>
      </c>
      <c r="C287" s="34" t="s">
        <v>1028</v>
      </c>
      <c r="D287" s="34" t="s">
        <v>1029</v>
      </c>
      <c r="E287" s="36">
        <v>553</v>
      </c>
      <c r="F287" s="36">
        <v>553</v>
      </c>
      <c r="J287" s="227" t="s">
        <v>1028</v>
      </c>
      <c r="K287" s="227" t="s">
        <v>1029</v>
      </c>
      <c r="L287" s="60">
        <v>361</v>
      </c>
      <c r="M287" s="227"/>
      <c r="N287" s="75"/>
    </row>
    <row r="288" spans="1:15" x14ac:dyDescent="0.25">
      <c r="A288" s="34" t="s">
        <v>644</v>
      </c>
      <c r="B288" s="187" t="s">
        <v>920</v>
      </c>
      <c r="C288" s="34" t="s">
        <v>1028</v>
      </c>
      <c r="D288" s="34" t="s">
        <v>1027</v>
      </c>
      <c r="E288" s="36">
        <v>285</v>
      </c>
      <c r="F288" s="36">
        <v>285</v>
      </c>
      <c r="J288" s="227" t="s">
        <v>1028</v>
      </c>
      <c r="K288" s="227" t="s">
        <v>1027</v>
      </c>
      <c r="L288" s="60">
        <v>421</v>
      </c>
      <c r="M288" s="227"/>
      <c r="N288" s="75"/>
    </row>
    <row r="289" spans="1:15" ht="25.5" x14ac:dyDescent="0.25">
      <c r="A289" s="25" t="s">
        <v>644</v>
      </c>
      <c r="B289" s="25" t="s">
        <v>920</v>
      </c>
      <c r="C289" s="32" t="s">
        <v>1026</v>
      </c>
      <c r="D289" s="25"/>
      <c r="E289" s="26">
        <f>SUM(E290:E296)</f>
        <v>707</v>
      </c>
      <c r="F289" s="26">
        <v>549</v>
      </c>
      <c r="G289" s="27"/>
      <c r="H289" s="27"/>
      <c r="I289" s="27"/>
      <c r="J289" s="32" t="s">
        <v>1026</v>
      </c>
      <c r="K289" s="194"/>
      <c r="L289" s="224">
        <f>SUM(L290:L296)</f>
        <v>1015</v>
      </c>
      <c r="M289" s="33">
        <v>1</v>
      </c>
      <c r="N289" s="33">
        <v>2</v>
      </c>
      <c r="O289" s="56"/>
    </row>
    <row r="290" spans="1:15" x14ac:dyDescent="0.25">
      <c r="A290" s="34" t="s">
        <v>644</v>
      </c>
      <c r="B290" s="187" t="s">
        <v>920</v>
      </c>
      <c r="C290" s="34" t="s">
        <v>1020</v>
      </c>
      <c r="D290" s="34" t="s">
        <v>1025</v>
      </c>
      <c r="E290" s="36">
        <v>144</v>
      </c>
      <c r="F290" s="36">
        <v>144</v>
      </c>
      <c r="J290" s="39" t="s">
        <v>1020</v>
      </c>
      <c r="K290" s="39" t="s">
        <v>1025</v>
      </c>
      <c r="L290" s="60">
        <v>130</v>
      </c>
      <c r="N290" s="40"/>
    </row>
    <row r="291" spans="1:15" x14ac:dyDescent="0.25">
      <c r="A291" s="34" t="s">
        <v>644</v>
      </c>
      <c r="B291" s="187" t="s">
        <v>920</v>
      </c>
      <c r="C291" s="34" t="s">
        <v>1020</v>
      </c>
      <c r="D291" s="679" t="s">
        <v>1024</v>
      </c>
      <c r="E291" s="36">
        <v>15</v>
      </c>
      <c r="F291" s="36">
        <v>15</v>
      </c>
      <c r="J291" s="39" t="s">
        <v>1020</v>
      </c>
      <c r="K291" s="39" t="s">
        <v>420</v>
      </c>
      <c r="L291" s="60">
        <v>20</v>
      </c>
      <c r="N291" s="40"/>
    </row>
    <row r="292" spans="1:15" x14ac:dyDescent="0.25">
      <c r="A292" s="34" t="s">
        <v>644</v>
      </c>
      <c r="B292" s="187" t="s">
        <v>920</v>
      </c>
      <c r="C292" s="34" t="s">
        <v>1020</v>
      </c>
      <c r="D292" s="679"/>
      <c r="E292" s="36">
        <v>150</v>
      </c>
      <c r="F292" s="36">
        <v>150</v>
      </c>
      <c r="J292" s="39" t="s">
        <v>1020</v>
      </c>
      <c r="K292" s="39" t="s">
        <v>1023</v>
      </c>
      <c r="L292" s="60">
        <v>209</v>
      </c>
      <c r="N292" s="40"/>
    </row>
    <row r="293" spans="1:15" x14ac:dyDescent="0.25">
      <c r="A293" s="34" t="s">
        <v>644</v>
      </c>
      <c r="B293" s="187" t="s">
        <v>920</v>
      </c>
      <c r="C293" s="34" t="s">
        <v>1020</v>
      </c>
      <c r="D293" s="34" t="s">
        <v>1022</v>
      </c>
      <c r="E293" s="36">
        <v>72</v>
      </c>
      <c r="F293" s="36">
        <v>72</v>
      </c>
      <c r="J293" s="39" t="s">
        <v>1020</v>
      </c>
      <c r="K293" s="39" t="s">
        <v>1022</v>
      </c>
      <c r="L293" s="60">
        <v>149</v>
      </c>
      <c r="N293" s="40"/>
    </row>
    <row r="294" spans="1:15" x14ac:dyDescent="0.25">
      <c r="A294" s="34" t="s">
        <v>644</v>
      </c>
      <c r="B294" s="187" t="s">
        <v>920</v>
      </c>
      <c r="C294" s="34" t="s">
        <v>1020</v>
      </c>
      <c r="D294" s="34" t="s">
        <v>1021</v>
      </c>
      <c r="E294" s="36">
        <v>29</v>
      </c>
      <c r="F294" s="36">
        <v>29</v>
      </c>
      <c r="J294" s="39" t="s">
        <v>1020</v>
      </c>
      <c r="K294" s="39" t="s">
        <v>1021</v>
      </c>
      <c r="L294" s="60">
        <v>52</v>
      </c>
      <c r="N294" s="40"/>
    </row>
    <row r="295" spans="1:15" x14ac:dyDescent="0.25">
      <c r="A295" s="34" t="s">
        <v>644</v>
      </c>
      <c r="B295" s="187" t="s">
        <v>920</v>
      </c>
      <c r="C295" s="34" t="s">
        <v>1020</v>
      </c>
      <c r="D295" s="34" t="s">
        <v>1019</v>
      </c>
      <c r="E295" s="36">
        <v>139</v>
      </c>
      <c r="F295" s="36">
        <v>139</v>
      </c>
      <c r="J295" s="39" t="s">
        <v>1020</v>
      </c>
      <c r="K295" s="39" t="s">
        <v>1019</v>
      </c>
      <c r="L295" s="60">
        <v>165</v>
      </c>
      <c r="N295" s="40"/>
    </row>
    <row r="296" spans="1:15" x14ac:dyDescent="0.25">
      <c r="A296" s="34" t="s">
        <v>644</v>
      </c>
      <c r="B296" s="187" t="s">
        <v>920</v>
      </c>
      <c r="C296" s="34" t="s">
        <v>1018</v>
      </c>
      <c r="D296" s="34" t="s">
        <v>1018</v>
      </c>
      <c r="E296" s="36">
        <v>158</v>
      </c>
      <c r="F296" s="36">
        <v>158</v>
      </c>
      <c r="J296" s="39" t="s">
        <v>1018</v>
      </c>
      <c r="K296" s="46" t="s">
        <v>1018</v>
      </c>
      <c r="L296" s="60">
        <v>290</v>
      </c>
    </row>
    <row r="297" spans="1:15" x14ac:dyDescent="0.25">
      <c r="A297" s="25" t="s">
        <v>644</v>
      </c>
      <c r="B297" s="25" t="s">
        <v>920</v>
      </c>
      <c r="C297" s="25" t="s">
        <v>1014</v>
      </c>
      <c r="D297" s="25"/>
      <c r="E297" s="26">
        <f>SUM(E298:E301)</f>
        <v>1345</v>
      </c>
      <c r="F297" s="26">
        <v>1345</v>
      </c>
      <c r="G297" s="27"/>
      <c r="H297" s="27"/>
      <c r="I297" s="27"/>
      <c r="J297" s="32" t="s">
        <v>1014</v>
      </c>
      <c r="K297" s="194"/>
      <c r="L297" s="26">
        <f>SUM(L298:L301)</f>
        <v>1949</v>
      </c>
      <c r="M297" s="33">
        <v>1</v>
      </c>
      <c r="N297" s="33">
        <v>1</v>
      </c>
      <c r="O297" s="56"/>
    </row>
    <row r="298" spans="1:15" x14ac:dyDescent="0.25">
      <c r="A298" s="34" t="s">
        <v>644</v>
      </c>
      <c r="B298" s="187" t="s">
        <v>920</v>
      </c>
      <c r="C298" s="34" t="s">
        <v>1014</v>
      </c>
      <c r="D298" s="34" t="s">
        <v>1014</v>
      </c>
      <c r="E298" s="36">
        <v>658</v>
      </c>
      <c r="F298" s="36">
        <v>658</v>
      </c>
      <c r="H298" s="59" t="s">
        <v>87</v>
      </c>
      <c r="I298" s="59"/>
      <c r="J298" s="39" t="s">
        <v>1014</v>
      </c>
      <c r="K298" s="39" t="s">
        <v>1014</v>
      </c>
      <c r="L298" s="60">
        <v>883</v>
      </c>
      <c r="M298" s="40"/>
      <c r="N298" s="40"/>
    </row>
    <row r="299" spans="1:15" x14ac:dyDescent="0.25">
      <c r="A299" s="34" t="s">
        <v>644</v>
      </c>
      <c r="B299" s="187" t="s">
        <v>920</v>
      </c>
      <c r="C299" s="34" t="s">
        <v>1014</v>
      </c>
      <c r="D299" s="679" t="s">
        <v>1017</v>
      </c>
      <c r="E299" s="36">
        <v>201</v>
      </c>
      <c r="F299" s="36">
        <v>201</v>
      </c>
      <c r="J299" s="39" t="s">
        <v>1014</v>
      </c>
      <c r="K299" s="39" t="s">
        <v>1016</v>
      </c>
      <c r="L299" s="60">
        <v>312</v>
      </c>
      <c r="M299" s="40"/>
      <c r="N299" s="40"/>
      <c r="O299" s="105"/>
    </row>
    <row r="300" spans="1:15" x14ac:dyDescent="0.25">
      <c r="A300" s="34" t="s">
        <v>644</v>
      </c>
      <c r="B300" s="187" t="s">
        <v>920</v>
      </c>
      <c r="C300" s="34" t="s">
        <v>1014</v>
      </c>
      <c r="D300" s="679"/>
      <c r="E300" s="36">
        <v>124</v>
      </c>
      <c r="F300" s="36">
        <v>124</v>
      </c>
      <c r="J300" s="39" t="s">
        <v>1014</v>
      </c>
      <c r="K300" s="39" t="s">
        <v>1015</v>
      </c>
      <c r="L300" s="60">
        <v>495</v>
      </c>
      <c r="M300" s="40"/>
      <c r="N300" s="40"/>
    </row>
    <row r="301" spans="1:15" x14ac:dyDescent="0.25">
      <c r="A301" s="34" t="s">
        <v>644</v>
      </c>
      <c r="B301" s="187" t="s">
        <v>920</v>
      </c>
      <c r="C301" s="34" t="s">
        <v>1014</v>
      </c>
      <c r="D301" s="34" t="s">
        <v>1013</v>
      </c>
      <c r="E301" s="36">
        <v>362</v>
      </c>
      <c r="F301" s="36">
        <v>362</v>
      </c>
      <c r="J301" s="39" t="s">
        <v>1014</v>
      </c>
      <c r="K301" s="39" t="s">
        <v>1013</v>
      </c>
      <c r="L301" s="60">
        <v>259</v>
      </c>
      <c r="M301" s="40"/>
      <c r="N301" s="40"/>
    </row>
    <row r="302" spans="1:15" x14ac:dyDescent="0.25">
      <c r="A302" s="25" t="s">
        <v>644</v>
      </c>
      <c r="B302" s="25" t="s">
        <v>920</v>
      </c>
      <c r="C302" s="25" t="s">
        <v>1006</v>
      </c>
      <c r="D302" s="25"/>
      <c r="E302" s="26">
        <f>SUM(E303:E309)</f>
        <v>1624</v>
      </c>
      <c r="F302" s="26">
        <v>1624</v>
      </c>
      <c r="G302" s="27"/>
      <c r="H302" s="27"/>
      <c r="I302" s="27"/>
      <c r="J302" s="32" t="s">
        <v>1006</v>
      </c>
      <c r="K302" s="194"/>
      <c r="L302" s="26">
        <f>SUM(L303:L309)</f>
        <v>2150</v>
      </c>
      <c r="M302" s="33">
        <v>1</v>
      </c>
      <c r="N302" s="33">
        <v>1</v>
      </c>
      <c r="O302" s="27"/>
    </row>
    <row r="303" spans="1:15" x14ac:dyDescent="0.25">
      <c r="A303" s="34" t="s">
        <v>644</v>
      </c>
      <c r="B303" s="187" t="s">
        <v>920</v>
      </c>
      <c r="C303" s="34" t="s">
        <v>1006</v>
      </c>
      <c r="D303" s="34" t="s">
        <v>1006</v>
      </c>
      <c r="E303" s="36">
        <v>152</v>
      </c>
      <c r="F303" s="36">
        <v>152</v>
      </c>
      <c r="I303" s="199" t="s">
        <v>588</v>
      </c>
      <c r="J303" s="34" t="s">
        <v>1006</v>
      </c>
      <c r="K303" s="34" t="s">
        <v>1006</v>
      </c>
      <c r="L303" s="60">
        <v>337</v>
      </c>
      <c r="M303" s="40"/>
      <c r="N303" s="40"/>
      <c r="O303" s="193" t="s">
        <v>706</v>
      </c>
    </row>
    <row r="304" spans="1:15" x14ac:dyDescent="0.25">
      <c r="A304" s="34" t="s">
        <v>644</v>
      </c>
      <c r="B304" s="187" t="s">
        <v>920</v>
      </c>
      <c r="C304" s="34" t="s">
        <v>1006</v>
      </c>
      <c r="D304" s="34" t="s">
        <v>1012</v>
      </c>
      <c r="E304" s="36">
        <v>249</v>
      </c>
      <c r="F304" s="36">
        <v>249</v>
      </c>
      <c r="J304" s="34" t="s">
        <v>1006</v>
      </c>
      <c r="K304" s="34" t="s">
        <v>1012</v>
      </c>
      <c r="L304" s="60">
        <v>430</v>
      </c>
      <c r="M304" s="40"/>
      <c r="N304" s="40"/>
    </row>
    <row r="305" spans="1:15" x14ac:dyDescent="0.25">
      <c r="A305" s="34" t="s">
        <v>644</v>
      </c>
      <c r="B305" s="187" t="s">
        <v>920</v>
      </c>
      <c r="C305" s="34" t="s">
        <v>1006</v>
      </c>
      <c r="D305" s="34" t="s">
        <v>1011</v>
      </c>
      <c r="E305" s="36">
        <v>476</v>
      </c>
      <c r="F305" s="36">
        <v>476</v>
      </c>
      <c r="J305" s="34" t="s">
        <v>1006</v>
      </c>
      <c r="K305" s="34" t="s">
        <v>1011</v>
      </c>
      <c r="L305" s="60">
        <v>603</v>
      </c>
      <c r="M305" s="40"/>
      <c r="N305" s="40"/>
    </row>
    <row r="306" spans="1:15" x14ac:dyDescent="0.25">
      <c r="A306" s="34" t="s">
        <v>644</v>
      </c>
      <c r="B306" s="187" t="s">
        <v>920</v>
      </c>
      <c r="C306" s="34" t="s">
        <v>1006</v>
      </c>
      <c r="D306" s="34" t="s">
        <v>1010</v>
      </c>
      <c r="E306" s="36">
        <v>293</v>
      </c>
      <c r="F306" s="36">
        <v>293</v>
      </c>
      <c r="J306" s="34" t="s">
        <v>1006</v>
      </c>
      <c r="K306" s="34" t="s">
        <v>1010</v>
      </c>
      <c r="L306" s="60">
        <v>230</v>
      </c>
      <c r="M306" s="40"/>
      <c r="N306" s="40"/>
    </row>
    <row r="307" spans="1:15" x14ac:dyDescent="0.25">
      <c r="A307" s="34" t="s">
        <v>644</v>
      </c>
      <c r="B307" s="187" t="s">
        <v>920</v>
      </c>
      <c r="C307" s="34" t="s">
        <v>1006</v>
      </c>
      <c r="D307" s="34" t="s">
        <v>1009</v>
      </c>
      <c r="E307" s="36">
        <v>168</v>
      </c>
      <c r="F307" s="36">
        <v>168</v>
      </c>
      <c r="J307" s="34" t="s">
        <v>1006</v>
      </c>
      <c r="K307" s="34" t="s">
        <v>1009</v>
      </c>
      <c r="L307" s="60">
        <v>215</v>
      </c>
      <c r="M307" s="40"/>
      <c r="N307" s="40"/>
    </row>
    <row r="308" spans="1:15" x14ac:dyDescent="0.25">
      <c r="A308" s="34" t="s">
        <v>644</v>
      </c>
      <c r="B308" s="187" t="s">
        <v>920</v>
      </c>
      <c r="C308" s="34" t="s">
        <v>1006</v>
      </c>
      <c r="D308" s="34" t="s">
        <v>1008</v>
      </c>
      <c r="E308" s="36">
        <v>227</v>
      </c>
      <c r="F308" s="36">
        <v>227</v>
      </c>
      <c r="J308" s="34" t="s">
        <v>1006</v>
      </c>
      <c r="K308" s="34" t="s">
        <v>1008</v>
      </c>
      <c r="L308" s="60">
        <v>245</v>
      </c>
      <c r="M308" s="40"/>
      <c r="N308" s="40"/>
    </row>
    <row r="309" spans="1:15" x14ac:dyDescent="0.25">
      <c r="A309" s="34" t="s">
        <v>644</v>
      </c>
      <c r="B309" s="187" t="s">
        <v>920</v>
      </c>
      <c r="C309" s="34" t="s">
        <v>1006</v>
      </c>
      <c r="D309" s="34" t="s">
        <v>1007</v>
      </c>
      <c r="E309" s="36">
        <v>59</v>
      </c>
      <c r="F309" s="36">
        <v>59</v>
      </c>
      <c r="J309" s="34" t="s">
        <v>1006</v>
      </c>
      <c r="K309" s="34" t="s">
        <v>1005</v>
      </c>
      <c r="L309" s="60">
        <v>90</v>
      </c>
      <c r="M309" s="40"/>
      <c r="N309" s="40"/>
    </row>
    <row r="310" spans="1:15" x14ac:dyDescent="0.25">
      <c r="A310" s="25" t="s">
        <v>644</v>
      </c>
      <c r="B310" s="25" t="s">
        <v>920</v>
      </c>
      <c r="C310" s="25" t="s">
        <v>1004</v>
      </c>
      <c r="D310" s="25"/>
      <c r="E310" s="26">
        <f>SUM(E311:E312)</f>
        <v>1613</v>
      </c>
      <c r="F310" s="26">
        <v>1613</v>
      </c>
      <c r="G310" s="27"/>
      <c r="H310" s="27"/>
      <c r="I310" s="27"/>
      <c r="J310" s="32" t="s">
        <v>1004</v>
      </c>
      <c r="K310" s="194"/>
      <c r="L310" s="26">
        <f>SUM(L311:L312)</f>
        <v>1942</v>
      </c>
      <c r="M310" s="33">
        <v>1</v>
      </c>
      <c r="N310" s="33">
        <v>1</v>
      </c>
      <c r="O310" s="56"/>
    </row>
    <row r="311" spans="1:15" x14ac:dyDescent="0.25">
      <c r="A311" s="34" t="s">
        <v>644</v>
      </c>
      <c r="B311" s="187" t="s">
        <v>920</v>
      </c>
      <c r="C311" s="34" t="s">
        <v>1004</v>
      </c>
      <c r="D311" s="34" t="s">
        <v>1004</v>
      </c>
      <c r="E311" s="36">
        <v>1130</v>
      </c>
      <c r="F311" s="36">
        <v>1130</v>
      </c>
      <c r="I311" s="199" t="s">
        <v>588</v>
      </c>
      <c r="J311" s="46" t="s">
        <v>1004</v>
      </c>
      <c r="K311" s="46" t="s">
        <v>1004</v>
      </c>
      <c r="L311" s="60">
        <v>614</v>
      </c>
      <c r="M311" s="40"/>
      <c r="N311" s="40"/>
      <c r="O311" s="193" t="s">
        <v>706</v>
      </c>
    </row>
    <row r="312" spans="1:15" x14ac:dyDescent="0.25">
      <c r="A312" s="34" t="s">
        <v>644</v>
      </c>
      <c r="B312" s="187" t="s">
        <v>920</v>
      </c>
      <c r="C312" s="34" t="s">
        <v>1004</v>
      </c>
      <c r="D312" s="34" t="s">
        <v>1003</v>
      </c>
      <c r="E312" s="36">
        <v>483</v>
      </c>
      <c r="F312" s="36">
        <v>483</v>
      </c>
      <c r="J312" s="46" t="s">
        <v>1004</v>
      </c>
      <c r="K312" s="46" t="s">
        <v>1003</v>
      </c>
      <c r="L312" s="60">
        <v>1328</v>
      </c>
      <c r="M312" s="40"/>
      <c r="N312" s="40"/>
    </row>
    <row r="313" spans="1:15" x14ac:dyDescent="0.25">
      <c r="A313" s="19" t="s">
        <v>644</v>
      </c>
      <c r="B313" s="19" t="s">
        <v>949</v>
      </c>
      <c r="C313" s="204"/>
      <c r="D313" s="19"/>
      <c r="E313" s="20">
        <f>E314+E315+E324+E327+E331+E334+E338+E342+E345+E351+E355+E372+E378</f>
        <v>37775</v>
      </c>
      <c r="F313" s="20">
        <v>37775</v>
      </c>
      <c r="G313" s="205"/>
      <c r="H313" s="205"/>
      <c r="I313" s="205"/>
      <c r="J313" s="19"/>
      <c r="K313" s="19"/>
      <c r="L313" s="213"/>
      <c r="M313" s="213">
        <f>SUM(M314:M380)</f>
        <v>19</v>
      </c>
      <c r="N313" s="213">
        <f>SUM(N314:N380)</f>
        <v>20</v>
      </c>
      <c r="O313" s="212"/>
    </row>
    <row r="314" spans="1:15" x14ac:dyDescent="0.25">
      <c r="A314" s="25" t="s">
        <v>644</v>
      </c>
      <c r="B314" s="25" t="s">
        <v>949</v>
      </c>
      <c r="C314" s="25" t="s">
        <v>1002</v>
      </c>
      <c r="D314" s="25"/>
      <c r="E314" s="26">
        <v>6140</v>
      </c>
      <c r="F314" s="26">
        <v>6140</v>
      </c>
      <c r="G314" s="27"/>
      <c r="H314" s="27"/>
      <c r="I314" s="27"/>
      <c r="J314" s="27"/>
      <c r="K314" s="27"/>
      <c r="L314" s="27"/>
      <c r="M314" s="27"/>
      <c r="N314" s="27"/>
      <c r="O314" s="56"/>
    </row>
    <row r="315" spans="1:15" x14ac:dyDescent="0.25">
      <c r="A315" s="25" t="s">
        <v>644</v>
      </c>
      <c r="B315" s="25" t="s">
        <v>949</v>
      </c>
      <c r="C315" s="25" t="s">
        <v>995</v>
      </c>
      <c r="D315" s="25"/>
      <c r="E315" s="26">
        <f>SUM(E316:E323)</f>
        <v>5098</v>
      </c>
      <c r="F315" s="26">
        <v>5098</v>
      </c>
      <c r="G315" s="27"/>
      <c r="H315" s="27"/>
      <c r="I315" s="27"/>
      <c r="J315" s="32" t="s">
        <v>994</v>
      </c>
      <c r="K315" s="194"/>
      <c r="L315" s="26">
        <f>SUM(L316:L323)</f>
        <v>6968</v>
      </c>
      <c r="M315" s="33">
        <v>3</v>
      </c>
      <c r="N315" s="33">
        <v>3</v>
      </c>
      <c r="O315" s="56"/>
    </row>
    <row r="316" spans="1:15" x14ac:dyDescent="0.25">
      <c r="A316" s="34" t="s">
        <v>644</v>
      </c>
      <c r="B316" s="187" t="s">
        <v>949</v>
      </c>
      <c r="C316" s="34" t="s">
        <v>995</v>
      </c>
      <c r="D316" s="34" t="s">
        <v>995</v>
      </c>
      <c r="E316" s="36">
        <v>752</v>
      </c>
      <c r="F316" s="36">
        <v>752</v>
      </c>
      <c r="G316" s="45"/>
      <c r="J316" s="34" t="s">
        <v>994</v>
      </c>
      <c r="K316" s="34" t="s">
        <v>995</v>
      </c>
      <c r="L316" s="219">
        <v>1089</v>
      </c>
      <c r="M316" s="218"/>
      <c r="N316" s="218"/>
    </row>
    <row r="317" spans="1:15" x14ac:dyDescent="0.25">
      <c r="A317" s="34" t="s">
        <v>644</v>
      </c>
      <c r="B317" s="187" t="s">
        <v>949</v>
      </c>
      <c r="C317" s="34" t="s">
        <v>995</v>
      </c>
      <c r="D317" s="34" t="s">
        <v>1001</v>
      </c>
      <c r="E317" s="36">
        <v>246</v>
      </c>
      <c r="F317" s="36">
        <v>246</v>
      </c>
      <c r="G317" s="45" t="s">
        <v>6</v>
      </c>
      <c r="J317" s="34" t="s">
        <v>994</v>
      </c>
      <c r="K317" s="34" t="s">
        <v>1001</v>
      </c>
      <c r="L317" s="219">
        <v>378</v>
      </c>
      <c r="M317" s="217"/>
      <c r="N317" s="217"/>
    </row>
    <row r="318" spans="1:15" x14ac:dyDescent="0.25">
      <c r="A318" s="34" t="s">
        <v>644</v>
      </c>
      <c r="B318" s="187" t="s">
        <v>949</v>
      </c>
      <c r="C318" s="34" t="s">
        <v>995</v>
      </c>
      <c r="D318" s="34" t="s">
        <v>1000</v>
      </c>
      <c r="E318" s="36">
        <v>533</v>
      </c>
      <c r="F318" s="36">
        <v>533</v>
      </c>
      <c r="G318" s="45"/>
      <c r="J318" s="34" t="s">
        <v>994</v>
      </c>
      <c r="K318" s="34" t="s">
        <v>1000</v>
      </c>
      <c r="L318" s="219">
        <v>745</v>
      </c>
      <c r="M318" s="217"/>
      <c r="N318" s="217"/>
    </row>
    <row r="319" spans="1:15" x14ac:dyDescent="0.25">
      <c r="A319" s="34" t="s">
        <v>644</v>
      </c>
      <c r="B319" s="187" t="s">
        <v>949</v>
      </c>
      <c r="C319" s="34" t="s">
        <v>995</v>
      </c>
      <c r="D319" s="34" t="s">
        <v>999</v>
      </c>
      <c r="E319" s="36">
        <v>399</v>
      </c>
      <c r="F319" s="36">
        <v>399</v>
      </c>
      <c r="G319" s="45"/>
      <c r="J319" s="34" t="s">
        <v>994</v>
      </c>
      <c r="K319" s="34" t="s">
        <v>999</v>
      </c>
      <c r="L319" s="219">
        <v>518</v>
      </c>
      <c r="M319" s="217"/>
      <c r="N319" s="217"/>
    </row>
    <row r="320" spans="1:15" x14ac:dyDescent="0.25">
      <c r="A320" s="34" t="s">
        <v>644</v>
      </c>
      <c r="B320" s="187" t="s">
        <v>949</v>
      </c>
      <c r="C320" s="34" t="s">
        <v>995</v>
      </c>
      <c r="D320" s="34" t="s">
        <v>998</v>
      </c>
      <c r="E320" s="36">
        <v>610</v>
      </c>
      <c r="F320" s="36">
        <v>610</v>
      </c>
      <c r="G320" s="45"/>
      <c r="J320" s="34" t="s">
        <v>994</v>
      </c>
      <c r="K320" s="34" t="s">
        <v>998</v>
      </c>
      <c r="L320" s="219">
        <v>933</v>
      </c>
      <c r="M320" s="217"/>
      <c r="N320" s="217"/>
    </row>
    <row r="321" spans="1:15" x14ac:dyDescent="0.25">
      <c r="A321" s="34" t="s">
        <v>644</v>
      </c>
      <c r="B321" s="187" t="s">
        <v>949</v>
      </c>
      <c r="C321" s="34" t="s">
        <v>995</v>
      </c>
      <c r="D321" s="34" t="s">
        <v>997</v>
      </c>
      <c r="E321" s="36">
        <v>1908</v>
      </c>
      <c r="F321" s="36">
        <v>1908</v>
      </c>
      <c r="G321" s="45"/>
      <c r="J321" s="34" t="s">
        <v>994</v>
      </c>
      <c r="K321" s="34" t="s">
        <v>997</v>
      </c>
      <c r="L321" s="219">
        <v>2349</v>
      </c>
      <c r="M321" s="217"/>
      <c r="N321" s="217"/>
    </row>
    <row r="322" spans="1:15" x14ac:dyDescent="0.25">
      <c r="A322" s="34" t="s">
        <v>644</v>
      </c>
      <c r="B322" s="187" t="s">
        <v>949</v>
      </c>
      <c r="C322" s="34" t="s">
        <v>995</v>
      </c>
      <c r="D322" s="34" t="s">
        <v>996</v>
      </c>
      <c r="E322" s="36">
        <v>147</v>
      </c>
      <c r="F322" s="36">
        <v>147</v>
      </c>
      <c r="G322" s="45"/>
      <c r="J322" s="34" t="s">
        <v>994</v>
      </c>
      <c r="K322" s="34" t="s">
        <v>996</v>
      </c>
      <c r="L322" s="219">
        <v>251</v>
      </c>
      <c r="M322" s="217"/>
      <c r="N322" s="217"/>
    </row>
    <row r="323" spans="1:15" x14ac:dyDescent="0.25">
      <c r="A323" s="34" t="s">
        <v>644</v>
      </c>
      <c r="B323" s="187" t="s">
        <v>949</v>
      </c>
      <c r="C323" s="34" t="s">
        <v>995</v>
      </c>
      <c r="D323" s="34" t="s">
        <v>993</v>
      </c>
      <c r="E323" s="36">
        <v>503</v>
      </c>
      <c r="F323" s="36">
        <v>503</v>
      </c>
      <c r="G323" s="45" t="s">
        <v>6</v>
      </c>
      <c r="J323" s="34" t="s">
        <v>994</v>
      </c>
      <c r="K323" s="34" t="s">
        <v>993</v>
      </c>
      <c r="L323" s="219">
        <v>705</v>
      </c>
      <c r="M323" s="217"/>
      <c r="N323" s="217"/>
    </row>
    <row r="324" spans="1:15" x14ac:dyDescent="0.25">
      <c r="A324" s="25" t="s">
        <v>644</v>
      </c>
      <c r="B324" s="25" t="s">
        <v>949</v>
      </c>
      <c r="C324" s="25" t="s">
        <v>992</v>
      </c>
      <c r="D324" s="25"/>
      <c r="E324" s="26">
        <f>SUM(E325:E326)</f>
        <v>1718</v>
      </c>
      <c r="F324" s="26">
        <v>1718</v>
      </c>
      <c r="G324" s="27"/>
      <c r="H324" s="27"/>
      <c r="I324" s="27"/>
      <c r="J324" s="32" t="s">
        <v>992</v>
      </c>
      <c r="K324" s="194"/>
      <c r="L324" s="26">
        <f>SUM(L325:L326)</f>
        <v>2393</v>
      </c>
      <c r="M324" s="33">
        <v>2</v>
      </c>
      <c r="N324" s="33">
        <v>2</v>
      </c>
      <c r="O324" s="56"/>
    </row>
    <row r="325" spans="1:15" x14ac:dyDescent="0.25">
      <c r="A325" s="34" t="s">
        <v>644</v>
      </c>
      <c r="B325" s="187" t="s">
        <v>949</v>
      </c>
      <c r="C325" s="34" t="s">
        <v>992</v>
      </c>
      <c r="D325" s="34" t="s">
        <v>992</v>
      </c>
      <c r="E325" s="36">
        <v>1087</v>
      </c>
      <c r="F325" s="36">
        <v>1087</v>
      </c>
      <c r="G325" s="45"/>
      <c r="H325" s="59" t="s">
        <v>87</v>
      </c>
      <c r="I325" s="59"/>
      <c r="J325" s="34" t="s">
        <v>992</v>
      </c>
      <c r="K325" s="34" t="s">
        <v>992</v>
      </c>
      <c r="L325" s="219">
        <v>1507</v>
      </c>
      <c r="M325" s="218"/>
      <c r="N325" s="218"/>
    </row>
    <row r="326" spans="1:15" x14ac:dyDescent="0.25">
      <c r="A326" s="34" t="s">
        <v>644</v>
      </c>
      <c r="B326" s="187" t="s">
        <v>949</v>
      </c>
      <c r="C326" s="34" t="s">
        <v>992</v>
      </c>
      <c r="D326" s="34" t="s">
        <v>991</v>
      </c>
      <c r="E326" s="36">
        <v>631</v>
      </c>
      <c r="F326" s="36">
        <v>631</v>
      </c>
      <c r="G326" s="45"/>
      <c r="J326" s="34" t="s">
        <v>992</v>
      </c>
      <c r="K326" s="34" t="s">
        <v>991</v>
      </c>
      <c r="L326" s="219">
        <v>886</v>
      </c>
      <c r="M326" s="217"/>
      <c r="N326" s="217"/>
    </row>
    <row r="327" spans="1:15" x14ac:dyDescent="0.25">
      <c r="A327" s="25" t="s">
        <v>644</v>
      </c>
      <c r="B327" s="25" t="s">
        <v>949</v>
      </c>
      <c r="C327" s="25" t="s">
        <v>989</v>
      </c>
      <c r="D327" s="25"/>
      <c r="E327" s="26">
        <f>SUM(E328:E330)</f>
        <v>4627</v>
      </c>
      <c r="F327" s="26">
        <v>4627</v>
      </c>
      <c r="G327" s="27"/>
      <c r="H327" s="27"/>
      <c r="I327" s="27"/>
      <c r="J327" s="32" t="s">
        <v>989</v>
      </c>
      <c r="K327" s="194"/>
      <c r="L327" s="26">
        <f>SUM(L328:L330)</f>
        <v>6279</v>
      </c>
      <c r="M327" s="33">
        <v>3</v>
      </c>
      <c r="N327" s="33">
        <v>3</v>
      </c>
      <c r="O327" s="56"/>
    </row>
    <row r="328" spans="1:15" x14ac:dyDescent="0.25">
      <c r="A328" s="34" t="s">
        <v>644</v>
      </c>
      <c r="B328" s="187" t="s">
        <v>949</v>
      </c>
      <c r="C328" s="34" t="s">
        <v>989</v>
      </c>
      <c r="D328" s="34" t="s">
        <v>989</v>
      </c>
      <c r="E328" s="36">
        <v>3264</v>
      </c>
      <c r="F328" s="36">
        <v>3264</v>
      </c>
      <c r="G328" s="45" t="s">
        <v>6</v>
      </c>
      <c r="J328" s="34" t="s">
        <v>989</v>
      </c>
      <c r="K328" s="34" t="s">
        <v>989</v>
      </c>
      <c r="L328" s="219">
        <v>3604</v>
      </c>
      <c r="M328" s="218"/>
      <c r="N328" s="218"/>
    </row>
    <row r="329" spans="1:15" x14ac:dyDescent="0.25">
      <c r="A329" s="34" t="s">
        <v>644</v>
      </c>
      <c r="B329" s="187" t="s">
        <v>949</v>
      </c>
      <c r="C329" s="34" t="s">
        <v>989</v>
      </c>
      <c r="D329" s="34" t="s">
        <v>990</v>
      </c>
      <c r="E329" s="36">
        <v>592</v>
      </c>
      <c r="F329" s="36">
        <v>592</v>
      </c>
      <c r="G329" s="45" t="s">
        <v>6</v>
      </c>
      <c r="J329" s="34" t="s">
        <v>989</v>
      </c>
      <c r="K329" s="34" t="s">
        <v>990</v>
      </c>
      <c r="L329" s="219">
        <v>1878</v>
      </c>
      <c r="M329" s="217"/>
      <c r="N329" s="217"/>
    </row>
    <row r="330" spans="1:15" x14ac:dyDescent="0.25">
      <c r="A330" s="34" t="s">
        <v>644</v>
      </c>
      <c r="B330" s="187" t="s">
        <v>949</v>
      </c>
      <c r="C330" s="34" t="s">
        <v>989</v>
      </c>
      <c r="D330" s="34" t="s">
        <v>988</v>
      </c>
      <c r="E330" s="36">
        <v>771</v>
      </c>
      <c r="F330" s="36">
        <v>771</v>
      </c>
      <c r="G330" s="45" t="s">
        <v>6</v>
      </c>
      <c r="J330" s="34" t="s">
        <v>989</v>
      </c>
      <c r="K330" s="34" t="s">
        <v>988</v>
      </c>
      <c r="L330" s="219">
        <v>797</v>
      </c>
      <c r="M330" s="217"/>
      <c r="N330" s="217"/>
    </row>
    <row r="331" spans="1:15" x14ac:dyDescent="0.25">
      <c r="A331" s="25" t="s">
        <v>644</v>
      </c>
      <c r="B331" s="25" t="s">
        <v>949</v>
      </c>
      <c r="C331" s="25" t="s">
        <v>986</v>
      </c>
      <c r="D331" s="25"/>
      <c r="E331" s="26">
        <f>SUM(E332:E333)</f>
        <v>2072</v>
      </c>
      <c r="F331" s="26">
        <v>2072</v>
      </c>
      <c r="G331" s="27"/>
      <c r="H331" s="27"/>
      <c r="I331" s="27"/>
      <c r="J331" s="32" t="s">
        <v>986</v>
      </c>
      <c r="K331" s="194"/>
      <c r="L331" s="26">
        <f>SUM(L332:L333)</f>
        <v>3250</v>
      </c>
      <c r="M331" s="33">
        <v>1</v>
      </c>
      <c r="N331" s="33">
        <v>1</v>
      </c>
      <c r="O331" s="194"/>
    </row>
    <row r="332" spans="1:15" x14ac:dyDescent="0.25">
      <c r="A332" s="34" t="s">
        <v>644</v>
      </c>
      <c r="B332" s="187" t="s">
        <v>949</v>
      </c>
      <c r="C332" s="34" t="s">
        <v>986</v>
      </c>
      <c r="D332" s="34" t="s">
        <v>987</v>
      </c>
      <c r="E332" s="36">
        <v>623</v>
      </c>
      <c r="F332" s="36">
        <v>623</v>
      </c>
      <c r="G332" s="45"/>
      <c r="I332" s="199" t="s">
        <v>588</v>
      </c>
      <c r="J332" s="34" t="s">
        <v>986</v>
      </c>
      <c r="K332" s="34" t="s">
        <v>987</v>
      </c>
      <c r="L332" s="219">
        <v>916</v>
      </c>
      <c r="M332" s="218"/>
      <c r="N332" s="218"/>
    </row>
    <row r="333" spans="1:15" x14ac:dyDescent="0.25">
      <c r="A333" s="34" t="s">
        <v>644</v>
      </c>
      <c r="B333" s="187" t="s">
        <v>949</v>
      </c>
      <c r="C333" s="34" t="s">
        <v>986</v>
      </c>
      <c r="D333" s="34" t="s">
        <v>986</v>
      </c>
      <c r="E333" s="36">
        <v>1449</v>
      </c>
      <c r="F333" s="36">
        <v>1449</v>
      </c>
      <c r="G333" s="45"/>
      <c r="J333" s="34" t="s">
        <v>986</v>
      </c>
      <c r="K333" s="34" t="s">
        <v>986</v>
      </c>
      <c r="L333" s="219">
        <v>2334</v>
      </c>
      <c r="M333" s="218"/>
      <c r="N333" s="218"/>
      <c r="O333" s="65" t="s">
        <v>655</v>
      </c>
    </row>
    <row r="334" spans="1:15" x14ac:dyDescent="0.25">
      <c r="A334" s="25" t="s">
        <v>644</v>
      </c>
      <c r="B334" s="25" t="s">
        <v>949</v>
      </c>
      <c r="C334" s="25" t="s">
        <v>985</v>
      </c>
      <c r="D334" s="25"/>
      <c r="E334" s="26">
        <f>SUM(E335:E337)</f>
        <v>3798</v>
      </c>
      <c r="F334" s="26">
        <v>3798</v>
      </c>
      <c r="G334" s="27"/>
      <c r="H334" s="27"/>
      <c r="I334" s="27"/>
      <c r="J334" s="32" t="s">
        <v>985</v>
      </c>
      <c r="K334" s="194"/>
      <c r="L334" s="26">
        <f>SUM(L335:L337)</f>
        <v>5301</v>
      </c>
      <c r="M334" s="33">
        <v>2</v>
      </c>
      <c r="N334" s="33">
        <v>3</v>
      </c>
      <c r="O334" s="56"/>
    </row>
    <row r="335" spans="1:15" x14ac:dyDescent="0.25">
      <c r="A335" s="34" t="s">
        <v>644</v>
      </c>
      <c r="B335" s="187" t="s">
        <v>949</v>
      </c>
      <c r="C335" s="34" t="s">
        <v>985</v>
      </c>
      <c r="D335" s="34" t="s">
        <v>985</v>
      </c>
      <c r="E335" s="36">
        <v>1994</v>
      </c>
      <c r="F335" s="36">
        <v>1994</v>
      </c>
      <c r="G335" s="45"/>
      <c r="I335" s="199" t="s">
        <v>588</v>
      </c>
      <c r="J335" s="34" t="s">
        <v>985</v>
      </c>
      <c r="K335" s="34" t="s">
        <v>985</v>
      </c>
      <c r="L335" s="219">
        <v>2714</v>
      </c>
      <c r="M335" s="217"/>
      <c r="N335" s="217"/>
    </row>
    <row r="336" spans="1:15" x14ac:dyDescent="0.25">
      <c r="A336" s="34" t="s">
        <v>644</v>
      </c>
      <c r="B336" s="187" t="s">
        <v>949</v>
      </c>
      <c r="C336" s="34" t="s">
        <v>985</v>
      </c>
      <c r="D336" s="35"/>
      <c r="E336" s="36">
        <v>353</v>
      </c>
      <c r="F336" s="36">
        <v>353</v>
      </c>
      <c r="G336" s="45"/>
      <c r="J336" s="34" t="s">
        <v>985</v>
      </c>
      <c r="K336" s="34" t="s">
        <v>979</v>
      </c>
      <c r="L336" s="219">
        <v>612</v>
      </c>
      <c r="M336" s="218"/>
      <c r="N336" s="218"/>
    </row>
    <row r="337" spans="1:15" x14ac:dyDescent="0.25">
      <c r="A337" s="34" t="s">
        <v>644</v>
      </c>
      <c r="B337" s="187" t="s">
        <v>949</v>
      </c>
      <c r="C337" s="34" t="s">
        <v>985</v>
      </c>
      <c r="D337" s="34" t="s">
        <v>984</v>
      </c>
      <c r="E337" s="36">
        <v>1451</v>
      </c>
      <c r="F337" s="36">
        <v>1451</v>
      </c>
      <c r="G337" s="45"/>
      <c r="J337" s="34" t="s">
        <v>985</v>
      </c>
      <c r="K337" s="34" t="s">
        <v>984</v>
      </c>
      <c r="L337" s="219">
        <v>1975</v>
      </c>
      <c r="M337" s="217"/>
      <c r="N337" s="217"/>
    </row>
    <row r="338" spans="1:15" x14ac:dyDescent="0.25">
      <c r="A338" s="25" t="s">
        <v>644</v>
      </c>
      <c r="B338" s="25" t="s">
        <v>949</v>
      </c>
      <c r="C338" s="25" t="s">
        <v>982</v>
      </c>
      <c r="D338" s="25"/>
      <c r="E338" s="26">
        <f>SUM(E339:E341)</f>
        <v>2066</v>
      </c>
      <c r="F338" s="26">
        <v>2066</v>
      </c>
      <c r="G338" s="27"/>
      <c r="H338" s="27"/>
      <c r="I338" s="27"/>
      <c r="J338" s="25"/>
      <c r="K338" s="25"/>
      <c r="L338" s="25"/>
      <c r="M338" s="25"/>
      <c r="N338" s="25"/>
      <c r="O338" s="223"/>
    </row>
    <row r="339" spans="1:15" x14ac:dyDescent="0.25">
      <c r="A339" s="34" t="s">
        <v>644</v>
      </c>
      <c r="B339" s="187" t="s">
        <v>949</v>
      </c>
      <c r="C339" s="34" t="s">
        <v>982</v>
      </c>
      <c r="D339" s="34" t="s">
        <v>982</v>
      </c>
      <c r="E339" s="36">
        <v>1420</v>
      </c>
      <c r="F339" s="36">
        <v>1420</v>
      </c>
      <c r="G339" s="45"/>
      <c r="J339" s="35"/>
      <c r="K339" s="35"/>
      <c r="L339" s="51"/>
      <c r="M339" s="51"/>
      <c r="N339" s="51"/>
    </row>
    <row r="340" spans="1:15" x14ac:dyDescent="0.25">
      <c r="A340" s="34" t="s">
        <v>644</v>
      </c>
      <c r="B340" s="187" t="s">
        <v>949</v>
      </c>
      <c r="C340" s="34" t="s">
        <v>982</v>
      </c>
      <c r="D340" s="34" t="s">
        <v>983</v>
      </c>
      <c r="E340" s="36">
        <v>520</v>
      </c>
      <c r="F340" s="36">
        <v>520</v>
      </c>
      <c r="G340" s="45"/>
      <c r="J340" s="35"/>
      <c r="K340" s="35"/>
      <c r="L340" s="51"/>
      <c r="M340" s="51"/>
      <c r="N340" s="51"/>
    </row>
    <row r="341" spans="1:15" x14ac:dyDescent="0.25">
      <c r="A341" s="34" t="s">
        <v>644</v>
      </c>
      <c r="B341" s="187" t="s">
        <v>949</v>
      </c>
      <c r="C341" s="34" t="s">
        <v>982</v>
      </c>
      <c r="D341" s="34" t="s">
        <v>981</v>
      </c>
      <c r="E341" s="36">
        <v>126</v>
      </c>
      <c r="F341" s="36">
        <v>126</v>
      </c>
      <c r="G341" s="45"/>
      <c r="J341" s="35"/>
      <c r="K341" s="35"/>
      <c r="L341" s="51"/>
      <c r="M341" s="51"/>
      <c r="N341" s="51"/>
    </row>
    <row r="342" spans="1:15" x14ac:dyDescent="0.25">
      <c r="A342" s="25" t="s">
        <v>644</v>
      </c>
      <c r="B342" s="25" t="s">
        <v>949</v>
      </c>
      <c r="C342" s="25" t="s">
        <v>980</v>
      </c>
      <c r="D342" s="25"/>
      <c r="E342" s="26">
        <f>E343</f>
        <v>1348</v>
      </c>
      <c r="F342" s="26">
        <v>1348</v>
      </c>
      <c r="G342" s="27"/>
      <c r="H342" s="27"/>
      <c r="I342" s="27"/>
      <c r="J342" s="32" t="s">
        <v>980</v>
      </c>
      <c r="K342" s="194"/>
      <c r="L342" s="194"/>
      <c r="M342" s="33">
        <v>1</v>
      </c>
      <c r="N342" s="33">
        <v>1</v>
      </c>
      <c r="O342" s="56"/>
    </row>
    <row r="343" spans="1:15" x14ac:dyDescent="0.25">
      <c r="A343" s="34" t="s">
        <v>644</v>
      </c>
      <c r="B343" s="187" t="s">
        <v>949</v>
      </c>
      <c r="C343" s="34" t="s">
        <v>980</v>
      </c>
      <c r="D343" s="34" t="s">
        <v>980</v>
      </c>
      <c r="E343" s="36">
        <v>1348</v>
      </c>
      <c r="F343" s="36">
        <v>1348</v>
      </c>
      <c r="G343" s="45"/>
      <c r="J343" s="35" t="s">
        <v>980</v>
      </c>
      <c r="K343" s="35" t="s">
        <v>980</v>
      </c>
      <c r="L343" s="82"/>
      <c r="M343" s="225"/>
      <c r="N343" s="225"/>
    </row>
    <row r="344" spans="1:15" x14ac:dyDescent="0.25">
      <c r="A344" s="34"/>
      <c r="C344" s="34" t="s">
        <v>980</v>
      </c>
      <c r="D344" s="35" t="s">
        <v>979</v>
      </c>
      <c r="E344" s="36"/>
      <c r="F344" s="36"/>
      <c r="G344" s="45"/>
      <c r="J344" s="35"/>
      <c r="K344" s="35"/>
      <c r="L344" s="82"/>
      <c r="M344" s="225"/>
      <c r="N344" s="225"/>
    </row>
    <row r="345" spans="1:15" x14ac:dyDescent="0.25">
      <c r="A345" s="25" t="s">
        <v>644</v>
      </c>
      <c r="B345" s="25" t="s">
        <v>949</v>
      </c>
      <c r="C345" s="25" t="s">
        <v>978</v>
      </c>
      <c r="D345" s="25"/>
      <c r="E345" s="26">
        <f>SUM(E346:E350)</f>
        <v>4085</v>
      </c>
      <c r="F345" s="26">
        <v>4085</v>
      </c>
      <c r="G345" s="27"/>
      <c r="H345" s="27"/>
      <c r="I345" s="27"/>
      <c r="J345" s="27"/>
      <c r="K345" s="27"/>
      <c r="L345" s="27"/>
      <c r="M345" s="27"/>
      <c r="N345" s="27"/>
      <c r="O345" s="56"/>
    </row>
    <row r="346" spans="1:15" x14ac:dyDescent="0.25">
      <c r="A346" s="34" t="s">
        <v>644</v>
      </c>
      <c r="B346" s="187" t="s">
        <v>949</v>
      </c>
      <c r="C346" s="34" t="s">
        <v>974</v>
      </c>
      <c r="D346" s="34" t="s">
        <v>974</v>
      </c>
      <c r="E346" s="36">
        <v>1981</v>
      </c>
      <c r="F346" s="36">
        <v>1981</v>
      </c>
      <c r="G346" s="45"/>
      <c r="J346" s="35"/>
      <c r="K346" s="35"/>
      <c r="L346" s="51"/>
      <c r="M346" s="51"/>
      <c r="N346" s="51"/>
    </row>
    <row r="347" spans="1:15" x14ac:dyDescent="0.25">
      <c r="A347" s="34" t="s">
        <v>644</v>
      </c>
      <c r="B347" s="187" t="s">
        <v>949</v>
      </c>
      <c r="C347" s="34" t="s">
        <v>974</v>
      </c>
      <c r="D347" s="34" t="s">
        <v>977</v>
      </c>
      <c r="E347" s="36">
        <v>133</v>
      </c>
      <c r="F347" s="36">
        <v>133</v>
      </c>
      <c r="G347" s="45"/>
      <c r="J347" s="35"/>
      <c r="K347" s="35"/>
      <c r="L347" s="51"/>
      <c r="M347" s="51"/>
      <c r="N347" s="51"/>
    </row>
    <row r="348" spans="1:15" x14ac:dyDescent="0.25">
      <c r="A348" s="34" t="s">
        <v>644</v>
      </c>
      <c r="B348" s="187" t="s">
        <v>949</v>
      </c>
      <c r="C348" s="34" t="s">
        <v>974</v>
      </c>
      <c r="D348" s="34" t="s">
        <v>976</v>
      </c>
      <c r="E348" s="36">
        <v>508</v>
      </c>
      <c r="F348" s="36">
        <v>508</v>
      </c>
      <c r="G348" s="45"/>
      <c r="J348" s="35"/>
      <c r="K348" s="35"/>
      <c r="L348" s="51"/>
      <c r="M348" s="51"/>
      <c r="N348" s="51"/>
    </row>
    <row r="349" spans="1:15" x14ac:dyDescent="0.25">
      <c r="A349" s="34" t="s">
        <v>644</v>
      </c>
      <c r="B349" s="187" t="s">
        <v>949</v>
      </c>
      <c r="C349" s="34" t="s">
        <v>974</v>
      </c>
      <c r="D349" s="34" t="s">
        <v>975</v>
      </c>
      <c r="E349" s="36">
        <v>815</v>
      </c>
      <c r="F349" s="36">
        <v>815</v>
      </c>
      <c r="G349" s="45"/>
      <c r="J349" s="35"/>
      <c r="K349" s="35"/>
      <c r="L349" s="51"/>
      <c r="M349" s="51"/>
      <c r="N349" s="51"/>
    </row>
    <row r="350" spans="1:15" x14ac:dyDescent="0.25">
      <c r="A350" s="34" t="s">
        <v>644</v>
      </c>
      <c r="B350" s="187" t="s">
        <v>949</v>
      </c>
      <c r="C350" s="34" t="s">
        <v>974</v>
      </c>
      <c r="D350" s="34" t="s">
        <v>973</v>
      </c>
      <c r="E350" s="36">
        <v>648</v>
      </c>
      <c r="F350" s="36">
        <v>648</v>
      </c>
      <c r="G350" s="45"/>
      <c r="J350" s="35"/>
      <c r="K350" s="35"/>
      <c r="L350" s="51"/>
      <c r="M350" s="51"/>
      <c r="N350" s="51"/>
    </row>
    <row r="351" spans="1:15" x14ac:dyDescent="0.25">
      <c r="A351" s="25" t="s">
        <v>644</v>
      </c>
      <c r="B351" s="25" t="s">
        <v>949</v>
      </c>
      <c r="C351" s="25" t="s">
        <v>970</v>
      </c>
      <c r="D351" s="25"/>
      <c r="E351" s="26">
        <f>SUM(E352:E353)</f>
        <v>397</v>
      </c>
      <c r="F351" s="26">
        <v>397</v>
      </c>
      <c r="G351" s="27"/>
      <c r="H351" s="27"/>
      <c r="I351" s="27"/>
      <c r="J351" s="32" t="s">
        <v>970</v>
      </c>
      <c r="K351" s="194"/>
      <c r="L351" s="194"/>
      <c r="M351" s="33">
        <v>1</v>
      </c>
      <c r="N351" s="33">
        <v>1</v>
      </c>
      <c r="O351" s="194"/>
    </row>
    <row r="352" spans="1:15" x14ac:dyDescent="0.25">
      <c r="A352" s="34" t="s">
        <v>644</v>
      </c>
      <c r="B352" s="187" t="s">
        <v>949</v>
      </c>
      <c r="C352" s="34" t="s">
        <v>970</v>
      </c>
      <c r="D352" s="34" t="s">
        <v>970</v>
      </c>
      <c r="E352" s="36">
        <v>126</v>
      </c>
      <c r="F352" s="36">
        <v>126</v>
      </c>
      <c r="G352" s="45" t="s">
        <v>6</v>
      </c>
      <c r="J352" s="34" t="s">
        <v>970</v>
      </c>
      <c r="K352" s="34" t="s">
        <v>970</v>
      </c>
      <c r="L352" s="82"/>
      <c r="M352" s="225"/>
      <c r="N352" s="225"/>
      <c r="O352" s="65" t="s">
        <v>972</v>
      </c>
    </row>
    <row r="353" spans="1:15" x14ac:dyDescent="0.25">
      <c r="A353" s="34" t="s">
        <v>644</v>
      </c>
      <c r="B353" s="187" t="s">
        <v>949</v>
      </c>
      <c r="C353" s="34" t="s">
        <v>970</v>
      </c>
      <c r="D353" s="34" t="s">
        <v>971</v>
      </c>
      <c r="E353" s="36">
        <v>271</v>
      </c>
      <c r="F353" s="36">
        <v>271</v>
      </c>
      <c r="G353" s="45" t="s">
        <v>6</v>
      </c>
      <c r="J353" s="34" t="s">
        <v>970</v>
      </c>
      <c r="K353" s="34" t="s">
        <v>971</v>
      </c>
      <c r="L353" s="82"/>
      <c r="M353" s="225"/>
      <c r="N353" s="225"/>
    </row>
    <row r="354" spans="1:15" x14ac:dyDescent="0.25">
      <c r="A354" s="34" t="s">
        <v>644</v>
      </c>
      <c r="B354" s="187" t="s">
        <v>949</v>
      </c>
      <c r="C354" s="34" t="s">
        <v>970</v>
      </c>
      <c r="D354" s="35"/>
      <c r="E354" s="52"/>
      <c r="F354" s="52"/>
      <c r="G354" s="45"/>
      <c r="J354" s="34" t="s">
        <v>970</v>
      </c>
      <c r="K354" s="35" t="s">
        <v>969</v>
      </c>
      <c r="L354" s="82"/>
      <c r="M354" s="225"/>
      <c r="N354" s="225"/>
    </row>
    <row r="355" spans="1:15" x14ac:dyDescent="0.25">
      <c r="A355" s="25" t="s">
        <v>644</v>
      </c>
      <c r="B355" s="25" t="s">
        <v>949</v>
      </c>
      <c r="C355" s="25" t="s">
        <v>223</v>
      </c>
      <c r="D355" s="25"/>
      <c r="E355" s="26">
        <f>SUM(E356:E364)</f>
        <v>3453</v>
      </c>
      <c r="F355" s="26">
        <v>3453</v>
      </c>
      <c r="G355" s="27"/>
      <c r="H355" s="27"/>
      <c r="I355" s="27"/>
      <c r="J355" s="32" t="s">
        <v>223</v>
      </c>
      <c r="K355" s="194"/>
      <c r="L355" s="224">
        <f>SUM(L356:L371)</f>
        <v>5953</v>
      </c>
      <c r="M355" s="33">
        <v>3</v>
      </c>
      <c r="N355" s="33">
        <v>3</v>
      </c>
      <c r="O355" s="56"/>
    </row>
    <row r="356" spans="1:15" x14ac:dyDescent="0.25">
      <c r="A356" s="34" t="s">
        <v>644</v>
      </c>
      <c r="B356" s="187" t="s">
        <v>949</v>
      </c>
      <c r="C356" s="35" t="s">
        <v>223</v>
      </c>
      <c r="D356" s="35" t="s">
        <v>223</v>
      </c>
      <c r="E356" s="36">
        <v>676</v>
      </c>
      <c r="F356" s="36">
        <v>676</v>
      </c>
      <c r="G356" s="45"/>
      <c r="I356" s="199"/>
      <c r="J356" s="35" t="s">
        <v>223</v>
      </c>
      <c r="K356" s="35" t="s">
        <v>223</v>
      </c>
      <c r="L356" s="219">
        <v>1823</v>
      </c>
      <c r="M356" s="218"/>
      <c r="N356" s="218"/>
    </row>
    <row r="357" spans="1:15" x14ac:dyDescent="0.25">
      <c r="A357" s="34" t="s">
        <v>644</v>
      </c>
      <c r="B357" s="187" t="s">
        <v>949</v>
      </c>
      <c r="C357" s="35" t="s">
        <v>223</v>
      </c>
      <c r="D357" s="35" t="s">
        <v>968</v>
      </c>
      <c r="E357" s="36">
        <v>415</v>
      </c>
      <c r="F357" s="36">
        <v>415</v>
      </c>
      <c r="G357" s="45"/>
      <c r="J357" s="35" t="s">
        <v>223</v>
      </c>
      <c r="K357" s="35" t="s">
        <v>968</v>
      </c>
      <c r="L357" s="219">
        <v>548</v>
      </c>
      <c r="M357" s="217"/>
      <c r="N357" s="217"/>
    </row>
    <row r="358" spans="1:15" x14ac:dyDescent="0.25">
      <c r="A358" s="34" t="s">
        <v>644</v>
      </c>
      <c r="B358" s="187" t="s">
        <v>949</v>
      </c>
      <c r="C358" s="35" t="s">
        <v>223</v>
      </c>
      <c r="D358" s="35" t="s">
        <v>967</v>
      </c>
      <c r="E358" s="36">
        <v>43</v>
      </c>
      <c r="F358" s="36">
        <v>43</v>
      </c>
      <c r="G358" s="45"/>
      <c r="J358" s="35" t="s">
        <v>223</v>
      </c>
      <c r="K358" s="35" t="s">
        <v>967</v>
      </c>
      <c r="L358" s="219">
        <v>62</v>
      </c>
      <c r="M358" s="217"/>
      <c r="N358" s="217"/>
    </row>
    <row r="359" spans="1:15" x14ac:dyDescent="0.25">
      <c r="A359" s="34" t="s">
        <v>644</v>
      </c>
      <c r="B359" s="187" t="s">
        <v>949</v>
      </c>
      <c r="C359" s="35" t="s">
        <v>223</v>
      </c>
      <c r="D359" s="35" t="s">
        <v>966</v>
      </c>
      <c r="E359" s="36">
        <v>564</v>
      </c>
      <c r="F359" s="36">
        <v>564</v>
      </c>
      <c r="G359" s="45" t="s">
        <v>6</v>
      </c>
      <c r="H359" s="59" t="s">
        <v>87</v>
      </c>
      <c r="I359" s="59"/>
      <c r="J359" s="35" t="s">
        <v>223</v>
      </c>
      <c r="K359" s="35" t="s">
        <v>966</v>
      </c>
      <c r="L359" s="219">
        <v>675</v>
      </c>
      <c r="M359" s="217"/>
      <c r="N359" s="217"/>
    </row>
    <row r="360" spans="1:15" x14ac:dyDescent="0.25">
      <c r="A360" s="34" t="s">
        <v>644</v>
      </c>
      <c r="B360" s="187" t="s">
        <v>949</v>
      </c>
      <c r="C360" s="35" t="s">
        <v>223</v>
      </c>
      <c r="D360" s="35" t="s">
        <v>965</v>
      </c>
      <c r="E360" s="36">
        <v>25</v>
      </c>
      <c r="F360" s="36">
        <v>25</v>
      </c>
      <c r="G360" s="45"/>
      <c r="J360" s="35" t="s">
        <v>223</v>
      </c>
      <c r="K360" s="35" t="s">
        <v>965</v>
      </c>
      <c r="L360" s="219">
        <v>88</v>
      </c>
      <c r="M360" s="217"/>
      <c r="N360" s="217"/>
    </row>
    <row r="361" spans="1:15" x14ac:dyDescent="0.25">
      <c r="A361" s="34" t="s">
        <v>644</v>
      </c>
      <c r="B361" s="187" t="s">
        <v>949</v>
      </c>
      <c r="C361" s="35" t="s">
        <v>223</v>
      </c>
      <c r="D361" s="35" t="s">
        <v>964</v>
      </c>
      <c r="E361" s="36">
        <v>642</v>
      </c>
      <c r="F361" s="36">
        <v>642</v>
      </c>
      <c r="G361" s="45"/>
      <c r="J361" s="35" t="s">
        <v>223</v>
      </c>
      <c r="K361" s="35" t="s">
        <v>964</v>
      </c>
      <c r="L361" s="219">
        <v>910</v>
      </c>
      <c r="M361" s="217"/>
      <c r="N361" s="217"/>
    </row>
    <row r="362" spans="1:15" x14ac:dyDescent="0.25">
      <c r="A362" s="34" t="s">
        <v>644</v>
      </c>
      <c r="B362" s="187" t="s">
        <v>949</v>
      </c>
      <c r="C362" s="35" t="s">
        <v>223</v>
      </c>
      <c r="D362" s="35" t="s">
        <v>963</v>
      </c>
      <c r="E362" s="36">
        <v>796</v>
      </c>
      <c r="F362" s="36">
        <v>796</v>
      </c>
      <c r="G362" s="45"/>
      <c r="J362" s="35" t="s">
        <v>223</v>
      </c>
      <c r="K362" s="35" t="s">
        <v>963</v>
      </c>
      <c r="L362" s="219">
        <v>1155</v>
      </c>
      <c r="M362" s="217"/>
      <c r="N362" s="217"/>
    </row>
    <row r="363" spans="1:15" x14ac:dyDescent="0.25">
      <c r="A363" s="34" t="s">
        <v>644</v>
      </c>
      <c r="B363" s="187" t="s">
        <v>949</v>
      </c>
      <c r="C363" s="35" t="s">
        <v>223</v>
      </c>
      <c r="D363" s="35" t="s">
        <v>962</v>
      </c>
      <c r="E363" s="36">
        <v>94</v>
      </c>
      <c r="F363" s="36">
        <v>94</v>
      </c>
      <c r="G363" s="45"/>
      <c r="J363" s="35" t="s">
        <v>223</v>
      </c>
      <c r="K363" s="35" t="s">
        <v>962</v>
      </c>
      <c r="L363" s="219">
        <v>77</v>
      </c>
      <c r="M363" s="217"/>
      <c r="N363" s="217"/>
    </row>
    <row r="364" spans="1:15" x14ac:dyDescent="0.25">
      <c r="A364" s="34" t="s">
        <v>644</v>
      </c>
      <c r="B364" s="187" t="s">
        <v>949</v>
      </c>
      <c r="C364" s="35" t="s">
        <v>223</v>
      </c>
      <c r="D364" s="35" t="s">
        <v>961</v>
      </c>
      <c r="E364" s="36">
        <v>198</v>
      </c>
      <c r="F364" s="36">
        <v>198</v>
      </c>
      <c r="G364" s="45"/>
      <c r="J364" s="35" t="s">
        <v>223</v>
      </c>
      <c r="K364" s="35" t="s">
        <v>961</v>
      </c>
      <c r="L364" s="219">
        <v>343</v>
      </c>
      <c r="M364" s="217"/>
      <c r="N364" s="217"/>
    </row>
    <row r="365" spans="1:15" x14ac:dyDescent="0.25">
      <c r="A365" s="34" t="s">
        <v>644</v>
      </c>
      <c r="B365" s="187" t="s">
        <v>949</v>
      </c>
      <c r="C365" s="35" t="s">
        <v>223</v>
      </c>
      <c r="D365" s="196" t="s">
        <v>960</v>
      </c>
      <c r="E365" s="52"/>
      <c r="F365" s="52"/>
      <c r="G365" s="45"/>
      <c r="J365" s="35" t="s">
        <v>223</v>
      </c>
      <c r="K365" s="196" t="s">
        <v>960</v>
      </c>
      <c r="L365" s="219">
        <v>72</v>
      </c>
      <c r="M365" s="217"/>
      <c r="N365" s="217"/>
    </row>
    <row r="366" spans="1:15" x14ac:dyDescent="0.25">
      <c r="A366" s="34" t="s">
        <v>644</v>
      </c>
      <c r="B366" s="187" t="s">
        <v>949</v>
      </c>
      <c r="C366" s="35" t="s">
        <v>223</v>
      </c>
      <c r="D366" s="196" t="s">
        <v>959</v>
      </c>
      <c r="E366" s="52"/>
      <c r="F366" s="52"/>
      <c r="G366" s="45"/>
      <c r="J366" s="35" t="s">
        <v>223</v>
      </c>
      <c r="K366" s="196" t="s">
        <v>959</v>
      </c>
      <c r="L366" s="219">
        <v>78</v>
      </c>
      <c r="M366" s="217"/>
      <c r="N366" s="217"/>
    </row>
    <row r="367" spans="1:15" x14ac:dyDescent="0.25">
      <c r="A367" s="34" t="s">
        <v>644</v>
      </c>
      <c r="B367" s="187" t="s">
        <v>949</v>
      </c>
      <c r="C367" s="35" t="s">
        <v>223</v>
      </c>
      <c r="D367" s="196" t="s">
        <v>958</v>
      </c>
      <c r="E367" s="52"/>
      <c r="F367" s="52"/>
      <c r="G367" s="45"/>
      <c r="J367" s="35" t="s">
        <v>223</v>
      </c>
      <c r="K367" s="196" t="s">
        <v>958</v>
      </c>
      <c r="L367" s="219">
        <v>68</v>
      </c>
      <c r="M367" s="217"/>
      <c r="N367" s="217"/>
    </row>
    <row r="368" spans="1:15" x14ac:dyDescent="0.25">
      <c r="A368" s="34" t="s">
        <v>644</v>
      </c>
      <c r="B368" s="187" t="s">
        <v>949</v>
      </c>
      <c r="C368" s="35" t="s">
        <v>223</v>
      </c>
      <c r="D368" s="196" t="s">
        <v>957</v>
      </c>
      <c r="E368" s="52"/>
      <c r="F368" s="52"/>
      <c r="G368" s="45"/>
      <c r="J368" s="35" t="s">
        <v>223</v>
      </c>
      <c r="K368" s="196" t="s">
        <v>957</v>
      </c>
      <c r="L368" s="219">
        <v>22</v>
      </c>
      <c r="M368" s="217"/>
      <c r="N368" s="217"/>
    </row>
    <row r="369" spans="1:15" x14ac:dyDescent="0.25">
      <c r="A369" s="34" t="s">
        <v>644</v>
      </c>
      <c r="B369" s="187" t="s">
        <v>949</v>
      </c>
      <c r="C369" s="35" t="s">
        <v>223</v>
      </c>
      <c r="D369" s="196" t="s">
        <v>200</v>
      </c>
      <c r="E369" s="52"/>
      <c r="F369" s="52"/>
      <c r="G369" s="45"/>
      <c r="J369" s="35" t="s">
        <v>223</v>
      </c>
      <c r="K369" s="196" t="s">
        <v>200</v>
      </c>
      <c r="L369" s="219">
        <v>14</v>
      </c>
      <c r="M369" s="217"/>
      <c r="N369" s="217"/>
    </row>
    <row r="370" spans="1:15" x14ac:dyDescent="0.25">
      <c r="A370" s="34" t="s">
        <v>644</v>
      </c>
      <c r="B370" s="187" t="s">
        <v>949</v>
      </c>
      <c r="C370" s="35" t="s">
        <v>223</v>
      </c>
      <c r="D370" s="196" t="s">
        <v>956</v>
      </c>
      <c r="E370" s="52"/>
      <c r="F370" s="52"/>
      <c r="G370" s="45"/>
      <c r="J370" s="35" t="s">
        <v>223</v>
      </c>
      <c r="K370" s="196" t="s">
        <v>956</v>
      </c>
      <c r="L370" s="219">
        <v>0</v>
      </c>
      <c r="M370" s="217"/>
      <c r="N370" s="217"/>
    </row>
    <row r="371" spans="1:15" x14ac:dyDescent="0.25">
      <c r="A371" s="34" t="s">
        <v>644</v>
      </c>
      <c r="B371" s="187" t="s">
        <v>949</v>
      </c>
      <c r="C371" s="35" t="s">
        <v>223</v>
      </c>
      <c r="D371" s="196" t="s">
        <v>955</v>
      </c>
      <c r="E371" s="52"/>
      <c r="F371" s="52"/>
      <c r="G371" s="45"/>
      <c r="J371" s="35" t="s">
        <v>223</v>
      </c>
      <c r="K371" s="196" t="s">
        <v>955</v>
      </c>
      <c r="L371" s="219">
        <v>18</v>
      </c>
      <c r="M371" s="217"/>
      <c r="N371" s="217"/>
    </row>
    <row r="372" spans="1:15" x14ac:dyDescent="0.25">
      <c r="A372" s="25" t="s">
        <v>644</v>
      </c>
      <c r="B372" s="25" t="s">
        <v>949</v>
      </c>
      <c r="C372" s="25" t="s">
        <v>951</v>
      </c>
      <c r="D372" s="25"/>
      <c r="E372" s="26">
        <f>SUM(E373:E377)</f>
        <v>1091</v>
      </c>
      <c r="F372" s="26">
        <v>1091</v>
      </c>
      <c r="G372" s="27"/>
      <c r="H372" s="27"/>
      <c r="I372" s="27"/>
      <c r="J372" s="32" t="s">
        <v>951</v>
      </c>
      <c r="K372" s="194"/>
      <c r="L372" s="26">
        <f>SUM(L373:L377)</f>
        <v>1636</v>
      </c>
      <c r="M372" s="33">
        <v>1</v>
      </c>
      <c r="N372" s="33">
        <v>1</v>
      </c>
      <c r="O372" s="56"/>
    </row>
    <row r="373" spans="1:15" x14ac:dyDescent="0.25">
      <c r="A373" s="34" t="s">
        <v>644</v>
      </c>
      <c r="B373" s="187" t="s">
        <v>949</v>
      </c>
      <c r="C373" s="34" t="s">
        <v>951</v>
      </c>
      <c r="D373" s="34" t="s">
        <v>951</v>
      </c>
      <c r="E373" s="36">
        <v>594</v>
      </c>
      <c r="F373" s="36">
        <v>594</v>
      </c>
      <c r="G373" s="45"/>
      <c r="I373" s="199" t="s">
        <v>588</v>
      </c>
      <c r="J373" s="34" t="s">
        <v>951</v>
      </c>
      <c r="K373" s="34" t="s">
        <v>951</v>
      </c>
      <c r="L373" s="219">
        <v>820</v>
      </c>
      <c r="M373" s="215"/>
      <c r="N373" s="215"/>
    </row>
    <row r="374" spans="1:15" x14ac:dyDescent="0.25">
      <c r="A374" s="34" t="s">
        <v>644</v>
      </c>
      <c r="B374" s="187" t="s">
        <v>949</v>
      </c>
      <c r="C374" s="34" t="s">
        <v>951</v>
      </c>
      <c r="D374" s="34" t="s">
        <v>954</v>
      </c>
      <c r="E374" s="36">
        <v>14</v>
      </c>
      <c r="F374" s="36">
        <v>14</v>
      </c>
      <c r="G374" s="45" t="s">
        <v>6</v>
      </c>
      <c r="J374" s="34" t="s">
        <v>951</v>
      </c>
      <c r="K374" s="34" t="s">
        <v>954</v>
      </c>
      <c r="L374" s="219">
        <v>65</v>
      </c>
      <c r="M374" s="215"/>
      <c r="N374" s="215"/>
    </row>
    <row r="375" spans="1:15" x14ac:dyDescent="0.25">
      <c r="A375" s="34" t="s">
        <v>644</v>
      </c>
      <c r="B375" s="187" t="s">
        <v>949</v>
      </c>
      <c r="C375" s="34" t="s">
        <v>951</v>
      </c>
      <c r="D375" s="34" t="s">
        <v>953</v>
      </c>
      <c r="E375" s="36">
        <v>170</v>
      </c>
      <c r="F375" s="36">
        <v>170</v>
      </c>
      <c r="G375" s="45" t="s">
        <v>6</v>
      </c>
      <c r="J375" s="34" t="s">
        <v>951</v>
      </c>
      <c r="K375" s="34" t="s">
        <v>953</v>
      </c>
      <c r="L375" s="219">
        <v>262</v>
      </c>
      <c r="M375" s="215"/>
      <c r="N375" s="215"/>
    </row>
    <row r="376" spans="1:15" x14ac:dyDescent="0.25">
      <c r="A376" s="34" t="s">
        <v>644</v>
      </c>
      <c r="B376" s="187" t="s">
        <v>949</v>
      </c>
      <c r="C376" s="34" t="s">
        <v>951</v>
      </c>
      <c r="D376" s="34" t="s">
        <v>952</v>
      </c>
      <c r="E376" s="36">
        <v>150</v>
      </c>
      <c r="F376" s="36">
        <v>150</v>
      </c>
      <c r="G376" s="45" t="s">
        <v>6</v>
      </c>
      <c r="J376" s="34" t="s">
        <v>951</v>
      </c>
      <c r="K376" s="34" t="s">
        <v>952</v>
      </c>
      <c r="L376" s="219">
        <v>220</v>
      </c>
      <c r="M376" s="215"/>
      <c r="N376" s="215"/>
    </row>
    <row r="377" spans="1:15" x14ac:dyDescent="0.25">
      <c r="A377" s="34" t="s">
        <v>644</v>
      </c>
      <c r="B377" s="187" t="s">
        <v>949</v>
      </c>
      <c r="C377" s="34" t="s">
        <v>951</v>
      </c>
      <c r="D377" s="34" t="s">
        <v>950</v>
      </c>
      <c r="E377" s="36">
        <v>163</v>
      </c>
      <c r="F377" s="36">
        <v>163</v>
      </c>
      <c r="G377" s="45" t="s">
        <v>6</v>
      </c>
      <c r="J377" s="34" t="s">
        <v>951</v>
      </c>
      <c r="K377" s="34" t="s">
        <v>950</v>
      </c>
      <c r="L377" s="219">
        <v>269</v>
      </c>
      <c r="M377" s="215"/>
      <c r="N377" s="215"/>
    </row>
    <row r="378" spans="1:15" x14ac:dyDescent="0.25">
      <c r="A378" s="25" t="s">
        <v>644</v>
      </c>
      <c r="B378" s="25" t="s">
        <v>949</v>
      </c>
      <c r="C378" s="25" t="s">
        <v>948</v>
      </c>
      <c r="D378" s="25"/>
      <c r="E378" s="26">
        <f>SUM(E379:E380)</f>
        <v>1882</v>
      </c>
      <c r="F378" s="26">
        <v>1882</v>
      </c>
      <c r="G378" s="27"/>
      <c r="H378" s="27"/>
      <c r="I378" s="27"/>
      <c r="J378" s="32" t="s">
        <v>948</v>
      </c>
      <c r="K378" s="194"/>
      <c r="L378" s="26">
        <f>SUM(L379:L380)</f>
        <v>3018</v>
      </c>
      <c r="M378" s="33">
        <v>2</v>
      </c>
      <c r="N378" s="33">
        <v>2</v>
      </c>
      <c r="O378" s="56"/>
    </row>
    <row r="379" spans="1:15" x14ac:dyDescent="0.25">
      <c r="A379" s="34" t="s">
        <v>644</v>
      </c>
      <c r="B379" s="187" t="s">
        <v>949</v>
      </c>
      <c r="C379" s="34" t="s">
        <v>948</v>
      </c>
      <c r="D379" s="34" t="s">
        <v>948</v>
      </c>
      <c r="E379" s="36">
        <v>1144</v>
      </c>
      <c r="F379" s="36">
        <v>1144</v>
      </c>
      <c r="G379" s="45" t="s">
        <v>6</v>
      </c>
      <c r="J379" s="34" t="s">
        <v>948</v>
      </c>
      <c r="K379" s="34" t="s">
        <v>948</v>
      </c>
      <c r="L379" s="219">
        <v>1972</v>
      </c>
      <c r="M379" s="218"/>
      <c r="N379" s="218"/>
    </row>
    <row r="380" spans="1:15" x14ac:dyDescent="0.25">
      <c r="A380" s="34" t="s">
        <v>644</v>
      </c>
      <c r="B380" s="187" t="s">
        <v>949</v>
      </c>
      <c r="C380" s="34" t="s">
        <v>948</v>
      </c>
      <c r="D380" s="34" t="s">
        <v>947</v>
      </c>
      <c r="E380" s="36">
        <v>738</v>
      </c>
      <c r="F380" s="36">
        <v>738</v>
      </c>
      <c r="G380" s="45" t="s">
        <v>6</v>
      </c>
      <c r="J380" s="34" t="s">
        <v>948</v>
      </c>
      <c r="K380" s="34" t="s">
        <v>947</v>
      </c>
      <c r="L380" s="219">
        <v>1046</v>
      </c>
      <c r="M380" s="217"/>
      <c r="N380" s="217"/>
    </row>
    <row r="381" spans="1:15" x14ac:dyDescent="0.25">
      <c r="A381" s="19" t="s">
        <v>644</v>
      </c>
      <c r="B381" s="19" t="s">
        <v>903</v>
      </c>
      <c r="C381" s="204"/>
      <c r="D381" s="19"/>
      <c r="E381" s="20">
        <f>E382+E383+E392+E396+E398+E409+E417+E421+E423+E432</f>
        <v>20839</v>
      </c>
      <c r="F381" s="20">
        <v>20839</v>
      </c>
      <c r="G381" s="205"/>
      <c r="H381" s="205"/>
      <c r="I381" s="205"/>
      <c r="J381" s="19"/>
      <c r="K381" s="19"/>
      <c r="L381" s="213"/>
      <c r="M381" s="213">
        <f>SUM(M382:M437)</f>
        <v>12</v>
      </c>
      <c r="N381" s="213">
        <f>SUM(N382:N437)</f>
        <v>12</v>
      </c>
      <c r="O381" s="212"/>
    </row>
    <row r="382" spans="1:15" x14ac:dyDescent="0.25">
      <c r="A382" s="25" t="s">
        <v>644</v>
      </c>
      <c r="B382" s="25" t="s">
        <v>903</v>
      </c>
      <c r="C382" s="25" t="s">
        <v>946</v>
      </c>
      <c r="D382" s="25"/>
      <c r="E382" s="26">
        <v>9770</v>
      </c>
      <c r="F382" s="26">
        <v>9770</v>
      </c>
      <c r="G382" s="27"/>
      <c r="H382" s="27"/>
      <c r="I382" s="27"/>
      <c r="J382" s="25"/>
      <c r="K382" s="25"/>
      <c r="L382" s="25"/>
      <c r="M382" s="25"/>
      <c r="N382" s="25"/>
      <c r="O382" s="223"/>
    </row>
    <row r="383" spans="1:15" x14ac:dyDescent="0.25">
      <c r="A383" s="25" t="s">
        <v>644</v>
      </c>
      <c r="B383" s="25" t="s">
        <v>903</v>
      </c>
      <c r="C383" s="25" t="s">
        <v>939</v>
      </c>
      <c r="D383" s="25"/>
      <c r="E383" s="26">
        <v>761</v>
      </c>
      <c r="F383" s="26">
        <v>761</v>
      </c>
      <c r="G383" s="27"/>
      <c r="H383" s="27"/>
      <c r="I383" s="27"/>
      <c r="J383" s="32" t="s">
        <v>939</v>
      </c>
      <c r="K383" s="194"/>
      <c r="L383" s="224">
        <f>SUM(L384:L391)</f>
        <v>1164</v>
      </c>
      <c r="M383" s="33">
        <v>1</v>
      </c>
      <c r="N383" s="33">
        <v>1</v>
      </c>
      <c r="O383" s="223"/>
    </row>
    <row r="384" spans="1:15" x14ac:dyDescent="0.25">
      <c r="A384" s="34" t="s">
        <v>644</v>
      </c>
      <c r="B384" s="187" t="s">
        <v>903</v>
      </c>
      <c r="C384" s="34" t="s">
        <v>939</v>
      </c>
      <c r="D384" s="34" t="s">
        <v>939</v>
      </c>
      <c r="E384" s="36">
        <v>419</v>
      </c>
      <c r="F384" s="36">
        <v>419</v>
      </c>
      <c r="I384" s="199" t="s">
        <v>588</v>
      </c>
      <c r="J384" s="34" t="s">
        <v>939</v>
      </c>
      <c r="K384" s="34" t="s">
        <v>939</v>
      </c>
      <c r="L384" s="219">
        <v>675</v>
      </c>
      <c r="M384" s="218"/>
      <c r="N384" s="218"/>
      <c r="O384" s="65" t="s">
        <v>433</v>
      </c>
    </row>
    <row r="385" spans="1:15" x14ac:dyDescent="0.25">
      <c r="A385" s="34" t="s">
        <v>644</v>
      </c>
      <c r="B385" s="187" t="s">
        <v>903</v>
      </c>
      <c r="C385" s="34" t="s">
        <v>939</v>
      </c>
      <c r="D385" s="34" t="s">
        <v>945</v>
      </c>
      <c r="E385" s="36">
        <v>27</v>
      </c>
      <c r="F385" s="36">
        <v>27</v>
      </c>
      <c r="J385" s="34" t="s">
        <v>939</v>
      </c>
      <c r="K385" s="34" t="s">
        <v>945</v>
      </c>
      <c r="L385" s="219">
        <v>44</v>
      </c>
      <c r="M385" s="218"/>
      <c r="N385" s="218"/>
    </row>
    <row r="386" spans="1:15" x14ac:dyDescent="0.25">
      <c r="A386" s="34" t="s">
        <v>644</v>
      </c>
      <c r="B386" s="187" t="s">
        <v>903</v>
      </c>
      <c r="C386" s="34" t="s">
        <v>939</v>
      </c>
      <c r="D386" s="34" t="s">
        <v>944</v>
      </c>
      <c r="E386" s="36">
        <v>69</v>
      </c>
      <c r="F386" s="36">
        <v>69</v>
      </c>
      <c r="J386" s="34" t="s">
        <v>939</v>
      </c>
      <c r="K386" s="34" t="s">
        <v>944</v>
      </c>
      <c r="L386" s="219">
        <v>112</v>
      </c>
      <c r="M386" s="218"/>
      <c r="N386" s="218"/>
    </row>
    <row r="387" spans="1:15" x14ac:dyDescent="0.25">
      <c r="A387" s="34" t="s">
        <v>644</v>
      </c>
      <c r="B387" s="187" t="s">
        <v>903</v>
      </c>
      <c r="C387" s="34" t="s">
        <v>939</v>
      </c>
      <c r="D387" s="34" t="s">
        <v>943</v>
      </c>
      <c r="E387" s="36">
        <v>72</v>
      </c>
      <c r="F387" s="36">
        <v>72</v>
      </c>
      <c r="J387" s="34" t="s">
        <v>939</v>
      </c>
      <c r="K387" s="34" t="s">
        <v>943</v>
      </c>
      <c r="L387" s="219">
        <v>123</v>
      </c>
      <c r="M387" s="218"/>
      <c r="N387" s="218"/>
    </row>
    <row r="388" spans="1:15" x14ac:dyDescent="0.25">
      <c r="A388" s="34" t="s">
        <v>644</v>
      </c>
      <c r="B388" s="187" t="s">
        <v>903</v>
      </c>
      <c r="C388" s="34" t="s">
        <v>939</v>
      </c>
      <c r="D388" s="34" t="s">
        <v>942</v>
      </c>
      <c r="E388" s="36">
        <v>55</v>
      </c>
      <c r="F388" s="36">
        <v>55</v>
      </c>
      <c r="J388" s="34" t="s">
        <v>939</v>
      </c>
      <c r="K388" s="34" t="s">
        <v>942</v>
      </c>
      <c r="L388" s="219">
        <v>9</v>
      </c>
      <c r="M388" s="218"/>
      <c r="N388" s="218"/>
      <c r="O388" s="193" t="s">
        <v>706</v>
      </c>
    </row>
    <row r="389" spans="1:15" x14ac:dyDescent="0.25">
      <c r="A389" s="34" t="s">
        <v>644</v>
      </c>
      <c r="B389" s="187" t="s">
        <v>903</v>
      </c>
      <c r="C389" s="34" t="s">
        <v>939</v>
      </c>
      <c r="D389" s="34" t="s">
        <v>941</v>
      </c>
      <c r="E389" s="36" t="s">
        <v>137</v>
      </c>
      <c r="F389" s="36" t="s">
        <v>137</v>
      </c>
      <c r="J389" s="34" t="s">
        <v>939</v>
      </c>
      <c r="K389" s="34" t="s">
        <v>941</v>
      </c>
      <c r="L389" s="219">
        <v>23</v>
      </c>
      <c r="M389" s="218"/>
      <c r="N389" s="218"/>
    </row>
    <row r="390" spans="1:15" x14ac:dyDescent="0.25">
      <c r="A390" s="34" t="s">
        <v>644</v>
      </c>
      <c r="B390" s="187" t="s">
        <v>903</v>
      </c>
      <c r="C390" s="34" t="s">
        <v>939</v>
      </c>
      <c r="D390" s="34" t="s">
        <v>940</v>
      </c>
      <c r="E390" s="36">
        <v>20</v>
      </c>
      <c r="F390" s="36">
        <v>20</v>
      </c>
      <c r="J390" s="34" t="s">
        <v>939</v>
      </c>
      <c r="K390" s="34" t="s">
        <v>940</v>
      </c>
      <c r="L390" s="219">
        <v>45</v>
      </c>
      <c r="M390" s="218"/>
      <c r="N390" s="218"/>
    </row>
    <row r="391" spans="1:15" x14ac:dyDescent="0.25">
      <c r="A391" s="34" t="s">
        <v>644</v>
      </c>
      <c r="B391" s="187" t="s">
        <v>903</v>
      </c>
      <c r="C391" s="34" t="s">
        <v>939</v>
      </c>
      <c r="D391" s="34" t="s">
        <v>938</v>
      </c>
      <c r="E391" s="36">
        <v>92</v>
      </c>
      <c r="F391" s="36">
        <v>92</v>
      </c>
      <c r="J391" s="34" t="s">
        <v>939</v>
      </c>
      <c r="K391" s="34" t="s">
        <v>938</v>
      </c>
      <c r="L391" s="219">
        <v>133</v>
      </c>
      <c r="M391" s="218"/>
      <c r="N391" s="218"/>
    </row>
    <row r="392" spans="1:15" x14ac:dyDescent="0.25">
      <c r="A392" s="25" t="s">
        <v>644</v>
      </c>
      <c r="B392" s="25" t="s">
        <v>903</v>
      </c>
      <c r="C392" s="25" t="s">
        <v>936</v>
      </c>
      <c r="D392" s="25"/>
      <c r="E392" s="26">
        <f>SUM(E393:E395)</f>
        <v>2198</v>
      </c>
      <c r="F392" s="26">
        <v>2198</v>
      </c>
      <c r="G392" s="27"/>
      <c r="H392" s="27"/>
      <c r="I392" s="27"/>
      <c r="J392" s="32" t="s">
        <v>936</v>
      </c>
      <c r="K392" s="194"/>
      <c r="L392" s="26">
        <f>SUM(L393:L395)</f>
        <v>2474</v>
      </c>
      <c r="M392" s="33">
        <v>2</v>
      </c>
      <c r="N392" s="33">
        <v>2</v>
      </c>
      <c r="O392" s="56"/>
    </row>
    <row r="393" spans="1:15" x14ac:dyDescent="0.25">
      <c r="A393" s="34" t="s">
        <v>644</v>
      </c>
      <c r="B393" s="187" t="s">
        <v>903</v>
      </c>
      <c r="C393" s="34" t="s">
        <v>936</v>
      </c>
      <c r="D393" s="34" t="s">
        <v>936</v>
      </c>
      <c r="E393" s="36">
        <v>1603</v>
      </c>
      <c r="F393" s="36">
        <v>1603</v>
      </c>
      <c r="I393" s="199" t="s">
        <v>588</v>
      </c>
      <c r="J393" s="220" t="s">
        <v>936</v>
      </c>
      <c r="K393" s="220" t="s">
        <v>936</v>
      </c>
      <c r="L393" s="219">
        <v>1896</v>
      </c>
      <c r="M393" s="218"/>
      <c r="N393" s="218"/>
    </row>
    <row r="394" spans="1:15" x14ac:dyDescent="0.25">
      <c r="A394" s="34" t="s">
        <v>644</v>
      </c>
      <c r="B394" s="187" t="s">
        <v>903</v>
      </c>
      <c r="C394" s="34" t="s">
        <v>936</v>
      </c>
      <c r="D394" s="34" t="s">
        <v>937</v>
      </c>
      <c r="E394" s="36">
        <v>408</v>
      </c>
      <c r="F394" s="36">
        <v>408</v>
      </c>
      <c r="J394" s="220" t="s">
        <v>936</v>
      </c>
      <c r="K394" s="220" t="s">
        <v>937</v>
      </c>
      <c r="L394" s="219">
        <v>432</v>
      </c>
      <c r="M394" s="218"/>
      <c r="N394" s="218"/>
    </row>
    <row r="395" spans="1:15" x14ac:dyDescent="0.25">
      <c r="A395" s="34" t="s">
        <v>644</v>
      </c>
      <c r="B395" s="187" t="s">
        <v>903</v>
      </c>
      <c r="C395" s="34" t="s">
        <v>936</v>
      </c>
      <c r="D395" s="34" t="s">
        <v>935</v>
      </c>
      <c r="E395" s="36">
        <v>187</v>
      </c>
      <c r="F395" s="36">
        <v>187</v>
      </c>
      <c r="J395" s="220" t="s">
        <v>936</v>
      </c>
      <c r="K395" s="220" t="s">
        <v>935</v>
      </c>
      <c r="L395" s="219">
        <v>146</v>
      </c>
      <c r="M395" s="218"/>
      <c r="N395" s="218"/>
    </row>
    <row r="396" spans="1:15" x14ac:dyDescent="0.25">
      <c r="A396" s="25" t="s">
        <v>644</v>
      </c>
      <c r="B396" s="25" t="s">
        <v>903</v>
      </c>
      <c r="C396" s="25" t="s">
        <v>934</v>
      </c>
      <c r="D396" s="25"/>
      <c r="E396" s="26">
        <f>E397</f>
        <v>1412</v>
      </c>
      <c r="F396" s="26">
        <v>1412</v>
      </c>
      <c r="G396" s="27"/>
      <c r="H396" s="27"/>
      <c r="I396" s="27"/>
      <c r="J396" s="32" t="s">
        <v>934</v>
      </c>
      <c r="K396" s="194"/>
      <c r="L396" s="26">
        <f>L397</f>
        <v>1968</v>
      </c>
      <c r="M396" s="33">
        <v>1</v>
      </c>
      <c r="N396" s="33">
        <v>1</v>
      </c>
      <c r="O396" s="56"/>
    </row>
    <row r="397" spans="1:15" ht="23.25" x14ac:dyDescent="0.25">
      <c r="A397" s="34" t="s">
        <v>644</v>
      </c>
      <c r="B397" s="187" t="s">
        <v>903</v>
      </c>
      <c r="C397" s="34" t="s">
        <v>934</v>
      </c>
      <c r="D397" s="34" t="s">
        <v>934</v>
      </c>
      <c r="E397" s="36">
        <v>1412</v>
      </c>
      <c r="F397" s="36">
        <v>1412</v>
      </c>
      <c r="G397" s="37" t="s">
        <v>6</v>
      </c>
      <c r="I397" s="199" t="s">
        <v>588</v>
      </c>
      <c r="J397" s="222" t="s">
        <v>933</v>
      </c>
      <c r="K397" s="222" t="s">
        <v>933</v>
      </c>
      <c r="L397" s="219">
        <v>1968</v>
      </c>
      <c r="M397" s="218"/>
      <c r="N397" s="218"/>
      <c r="O397" s="193" t="s">
        <v>932</v>
      </c>
    </row>
    <row r="398" spans="1:15" x14ac:dyDescent="0.25">
      <c r="A398" s="25" t="s">
        <v>644</v>
      </c>
      <c r="B398" s="25" t="s">
        <v>903</v>
      </c>
      <c r="C398" s="25" t="s">
        <v>923</v>
      </c>
      <c r="D398" s="25"/>
      <c r="E398" s="26">
        <f>SUM(E399:E408)</f>
        <v>2010</v>
      </c>
      <c r="F398" s="26">
        <v>2010</v>
      </c>
      <c r="G398" s="27"/>
      <c r="H398" s="27"/>
      <c r="I398" s="27"/>
      <c r="J398" s="32" t="s">
        <v>923</v>
      </c>
      <c r="K398" s="194"/>
      <c r="L398" s="26">
        <f>SUM(L399:L408)</f>
        <v>2564</v>
      </c>
      <c r="M398" s="33">
        <v>3</v>
      </c>
      <c r="N398" s="33">
        <v>3</v>
      </c>
      <c r="O398" s="56"/>
    </row>
    <row r="399" spans="1:15" ht="23.25" x14ac:dyDescent="0.25">
      <c r="A399" s="34" t="s">
        <v>644</v>
      </c>
      <c r="B399" s="187" t="s">
        <v>903</v>
      </c>
      <c r="C399" s="34" t="s">
        <v>923</v>
      </c>
      <c r="D399" s="34" t="s">
        <v>923</v>
      </c>
      <c r="E399" s="36">
        <v>936</v>
      </c>
      <c r="F399" s="36">
        <v>936</v>
      </c>
      <c r="I399" s="199" t="s">
        <v>588</v>
      </c>
      <c r="J399" s="221" t="s">
        <v>923</v>
      </c>
      <c r="K399" s="221" t="s">
        <v>923</v>
      </c>
      <c r="L399" s="219">
        <v>953</v>
      </c>
      <c r="M399" s="218"/>
      <c r="N399" s="218"/>
      <c r="O399" s="193" t="s">
        <v>932</v>
      </c>
    </row>
    <row r="400" spans="1:15" x14ac:dyDescent="0.25">
      <c r="A400" s="34" t="s">
        <v>644</v>
      </c>
      <c r="B400" s="187" t="s">
        <v>903</v>
      </c>
      <c r="C400" s="34" t="s">
        <v>923</v>
      </c>
      <c r="D400" s="34" t="s">
        <v>931</v>
      </c>
      <c r="E400" s="36">
        <v>91</v>
      </c>
      <c r="F400" s="36">
        <v>91</v>
      </c>
      <c r="J400" s="221" t="s">
        <v>923</v>
      </c>
      <c r="K400" s="221" t="s">
        <v>931</v>
      </c>
      <c r="L400" s="219">
        <v>113</v>
      </c>
      <c r="M400" s="218"/>
      <c r="N400" s="218"/>
    </row>
    <row r="401" spans="1:15" x14ac:dyDescent="0.25">
      <c r="A401" s="34" t="s">
        <v>644</v>
      </c>
      <c r="B401" s="187" t="s">
        <v>903</v>
      </c>
      <c r="C401" s="34" t="s">
        <v>923</v>
      </c>
      <c r="D401" s="34" t="s">
        <v>930</v>
      </c>
      <c r="E401" s="36">
        <v>196</v>
      </c>
      <c r="F401" s="36">
        <v>196</v>
      </c>
      <c r="J401" s="221" t="s">
        <v>923</v>
      </c>
      <c r="K401" s="221" t="s">
        <v>930</v>
      </c>
      <c r="L401" s="219">
        <v>287</v>
      </c>
      <c r="M401" s="218"/>
      <c r="N401" s="218"/>
    </row>
    <row r="402" spans="1:15" x14ac:dyDescent="0.25">
      <c r="A402" s="34" t="s">
        <v>644</v>
      </c>
      <c r="B402" s="187" t="s">
        <v>903</v>
      </c>
      <c r="C402" s="34" t="s">
        <v>923</v>
      </c>
      <c r="D402" s="34" t="s">
        <v>929</v>
      </c>
      <c r="E402" s="36">
        <v>35</v>
      </c>
      <c r="F402" s="36">
        <v>35</v>
      </c>
      <c r="J402" s="221" t="s">
        <v>923</v>
      </c>
      <c r="K402" s="221" t="s">
        <v>929</v>
      </c>
      <c r="L402" s="219">
        <v>50</v>
      </c>
      <c r="M402" s="218"/>
      <c r="N402" s="218"/>
    </row>
    <row r="403" spans="1:15" x14ac:dyDescent="0.25">
      <c r="A403" s="34" t="s">
        <v>644</v>
      </c>
      <c r="B403" s="187" t="s">
        <v>903</v>
      </c>
      <c r="C403" s="34" t="s">
        <v>923</v>
      </c>
      <c r="D403" s="34" t="s">
        <v>928</v>
      </c>
      <c r="E403" s="36">
        <v>119</v>
      </c>
      <c r="F403" s="36">
        <v>119</v>
      </c>
      <c r="J403" s="221" t="s">
        <v>923</v>
      </c>
      <c r="K403" s="221" t="s">
        <v>928</v>
      </c>
      <c r="L403" s="219">
        <v>199</v>
      </c>
      <c r="M403" s="218"/>
      <c r="N403" s="218"/>
    </row>
    <row r="404" spans="1:15" x14ac:dyDescent="0.25">
      <c r="A404" s="34" t="s">
        <v>644</v>
      </c>
      <c r="B404" s="187" t="s">
        <v>903</v>
      </c>
      <c r="C404" s="34" t="s">
        <v>923</v>
      </c>
      <c r="D404" s="34" t="s">
        <v>927</v>
      </c>
      <c r="E404" s="36">
        <v>412</v>
      </c>
      <c r="F404" s="36">
        <v>412</v>
      </c>
      <c r="J404" s="221" t="s">
        <v>923</v>
      </c>
      <c r="K404" s="221" t="s">
        <v>927</v>
      </c>
      <c r="L404" s="219">
        <v>581</v>
      </c>
      <c r="M404" s="218"/>
      <c r="N404" s="218"/>
    </row>
    <row r="405" spans="1:15" x14ac:dyDescent="0.25">
      <c r="A405" s="34" t="s">
        <v>644</v>
      </c>
      <c r="B405" s="187" t="s">
        <v>903</v>
      </c>
      <c r="C405" s="34" t="s">
        <v>923</v>
      </c>
      <c r="D405" s="34" t="s">
        <v>926</v>
      </c>
      <c r="E405" s="36">
        <v>21</v>
      </c>
      <c r="F405" s="36">
        <v>21</v>
      </c>
      <c r="J405" s="221" t="s">
        <v>923</v>
      </c>
      <c r="K405" s="221" t="s">
        <v>926</v>
      </c>
      <c r="L405" s="219">
        <v>26</v>
      </c>
      <c r="M405" s="218"/>
      <c r="N405" s="218"/>
    </row>
    <row r="406" spans="1:15" x14ac:dyDescent="0.25">
      <c r="A406" s="34" t="s">
        <v>644</v>
      </c>
      <c r="B406" s="187" t="s">
        <v>903</v>
      </c>
      <c r="C406" s="34" t="s">
        <v>923</v>
      </c>
      <c r="D406" s="34" t="s">
        <v>925</v>
      </c>
      <c r="E406" s="36">
        <v>109</v>
      </c>
      <c r="F406" s="36">
        <v>109</v>
      </c>
      <c r="J406" s="221" t="s">
        <v>923</v>
      </c>
      <c r="K406" s="221" t="s">
        <v>925</v>
      </c>
      <c r="L406" s="219">
        <v>185</v>
      </c>
      <c r="M406" s="218"/>
      <c r="N406" s="218"/>
    </row>
    <row r="407" spans="1:15" x14ac:dyDescent="0.25">
      <c r="A407" s="34" t="s">
        <v>644</v>
      </c>
      <c r="B407" s="187" t="s">
        <v>903</v>
      </c>
      <c r="C407" s="34" t="s">
        <v>923</v>
      </c>
      <c r="D407" s="34" t="s">
        <v>924</v>
      </c>
      <c r="E407" s="36">
        <v>45</v>
      </c>
      <c r="F407" s="36">
        <v>45</v>
      </c>
      <c r="J407" s="221" t="s">
        <v>923</v>
      </c>
      <c r="K407" s="221" t="s">
        <v>924</v>
      </c>
      <c r="L407" s="219">
        <v>96</v>
      </c>
      <c r="M407" s="218"/>
      <c r="N407" s="218"/>
    </row>
    <row r="408" spans="1:15" x14ac:dyDescent="0.25">
      <c r="A408" s="34" t="s">
        <v>644</v>
      </c>
      <c r="B408" s="187" t="s">
        <v>903</v>
      </c>
      <c r="C408" s="34" t="s">
        <v>923</v>
      </c>
      <c r="D408" s="34" t="s">
        <v>922</v>
      </c>
      <c r="E408" s="36">
        <v>46</v>
      </c>
      <c r="F408" s="36">
        <v>46</v>
      </c>
      <c r="J408" s="221" t="s">
        <v>923</v>
      </c>
      <c r="K408" s="221" t="s">
        <v>922</v>
      </c>
      <c r="L408" s="219">
        <v>74</v>
      </c>
      <c r="M408" s="218"/>
      <c r="N408" s="218"/>
    </row>
    <row r="409" spans="1:15" x14ac:dyDescent="0.25">
      <c r="A409" s="25" t="s">
        <v>644</v>
      </c>
      <c r="B409" s="25" t="s">
        <v>903</v>
      </c>
      <c r="C409" s="25" t="s">
        <v>919</v>
      </c>
      <c r="D409" s="25"/>
      <c r="E409" s="26">
        <f>SUM(E410:E416)</f>
        <v>1947</v>
      </c>
      <c r="F409" s="26">
        <v>1947</v>
      </c>
      <c r="G409" s="27"/>
      <c r="H409" s="27"/>
      <c r="I409" s="27"/>
      <c r="J409" s="32" t="s">
        <v>919</v>
      </c>
      <c r="K409" s="194"/>
      <c r="L409" s="26">
        <f>SUM(L410:L416)</f>
        <v>2477</v>
      </c>
      <c r="M409" s="33">
        <v>1</v>
      </c>
      <c r="N409" s="33">
        <v>1</v>
      </c>
      <c r="O409" s="56"/>
    </row>
    <row r="410" spans="1:15" x14ac:dyDescent="0.25">
      <c r="A410" s="34" t="s">
        <v>644</v>
      </c>
      <c r="B410" s="187" t="s">
        <v>903</v>
      </c>
      <c r="C410" s="34" t="s">
        <v>919</v>
      </c>
      <c r="D410" s="34" t="s">
        <v>919</v>
      </c>
      <c r="E410" s="36">
        <v>626</v>
      </c>
      <c r="F410" s="36">
        <v>626</v>
      </c>
      <c r="I410" s="199" t="s">
        <v>588</v>
      </c>
      <c r="J410" s="220" t="s">
        <v>919</v>
      </c>
      <c r="K410" s="220" t="s">
        <v>919</v>
      </c>
      <c r="L410" s="219">
        <v>717</v>
      </c>
      <c r="M410" s="218"/>
      <c r="N410" s="218"/>
      <c r="O410" s="186" t="s">
        <v>706</v>
      </c>
    </row>
    <row r="411" spans="1:15" x14ac:dyDescent="0.25">
      <c r="A411" s="34" t="s">
        <v>644</v>
      </c>
      <c r="B411" s="187" t="s">
        <v>903</v>
      </c>
      <c r="C411" s="34" t="s">
        <v>919</v>
      </c>
      <c r="D411" s="34" t="s">
        <v>269</v>
      </c>
      <c r="E411" s="36">
        <v>299</v>
      </c>
      <c r="F411" s="36">
        <v>299</v>
      </c>
      <c r="J411" s="220" t="s">
        <v>919</v>
      </c>
      <c r="K411" s="220" t="s">
        <v>269</v>
      </c>
      <c r="L411" s="219">
        <v>386</v>
      </c>
      <c r="M411" s="218"/>
      <c r="N411" s="218"/>
    </row>
    <row r="412" spans="1:15" x14ac:dyDescent="0.25">
      <c r="A412" s="34" t="s">
        <v>644</v>
      </c>
      <c r="B412" s="187" t="s">
        <v>903</v>
      </c>
      <c r="C412" s="34" t="s">
        <v>919</v>
      </c>
      <c r="D412" s="34" t="s">
        <v>921</v>
      </c>
      <c r="E412" s="36">
        <v>68</v>
      </c>
      <c r="F412" s="36">
        <v>68</v>
      </c>
      <c r="J412" s="220" t="s">
        <v>919</v>
      </c>
      <c r="K412" s="220" t="s">
        <v>921</v>
      </c>
      <c r="L412" s="219">
        <v>72</v>
      </c>
      <c r="M412" s="218"/>
      <c r="N412" s="218"/>
    </row>
    <row r="413" spans="1:15" x14ac:dyDescent="0.25">
      <c r="A413" s="34" t="s">
        <v>644</v>
      </c>
      <c r="B413" s="187" t="s">
        <v>903</v>
      </c>
      <c r="C413" s="34" t="s">
        <v>919</v>
      </c>
      <c r="D413" s="34" t="s">
        <v>159</v>
      </c>
      <c r="E413" s="36">
        <v>333</v>
      </c>
      <c r="F413" s="36">
        <v>333</v>
      </c>
      <c r="J413" s="220" t="s">
        <v>919</v>
      </c>
      <c r="K413" s="220" t="s">
        <v>159</v>
      </c>
      <c r="L413" s="219">
        <v>425</v>
      </c>
      <c r="M413" s="218"/>
      <c r="N413" s="218"/>
    </row>
    <row r="414" spans="1:15" x14ac:dyDescent="0.25">
      <c r="A414" s="34" t="s">
        <v>644</v>
      </c>
      <c r="B414" s="187" t="s">
        <v>903</v>
      </c>
      <c r="C414" s="34" t="s">
        <v>919</v>
      </c>
      <c r="D414" s="34" t="s">
        <v>515</v>
      </c>
      <c r="E414" s="36">
        <v>134</v>
      </c>
      <c r="F414" s="36">
        <v>134</v>
      </c>
      <c r="J414" s="220" t="s">
        <v>919</v>
      </c>
      <c r="K414" s="220" t="s">
        <v>515</v>
      </c>
      <c r="L414" s="219">
        <v>190</v>
      </c>
      <c r="M414" s="218"/>
      <c r="N414" s="218"/>
    </row>
    <row r="415" spans="1:15" x14ac:dyDescent="0.25">
      <c r="A415" s="34" t="s">
        <v>644</v>
      </c>
      <c r="B415" s="187" t="s">
        <v>903</v>
      </c>
      <c r="C415" s="34" t="s">
        <v>919</v>
      </c>
      <c r="D415" s="34" t="s">
        <v>920</v>
      </c>
      <c r="E415" s="36">
        <v>212</v>
      </c>
      <c r="F415" s="36">
        <v>212</v>
      </c>
      <c r="J415" s="220" t="s">
        <v>919</v>
      </c>
      <c r="K415" s="220" t="s">
        <v>920</v>
      </c>
      <c r="L415" s="219">
        <v>303</v>
      </c>
      <c r="M415" s="218"/>
      <c r="N415" s="218"/>
    </row>
    <row r="416" spans="1:15" x14ac:dyDescent="0.25">
      <c r="A416" s="34" t="s">
        <v>644</v>
      </c>
      <c r="B416" s="187" t="s">
        <v>903</v>
      </c>
      <c r="C416" s="34" t="s">
        <v>919</v>
      </c>
      <c r="D416" s="34"/>
      <c r="E416" s="36">
        <v>275</v>
      </c>
      <c r="F416" s="36">
        <v>275</v>
      </c>
      <c r="J416" s="220" t="s">
        <v>919</v>
      </c>
      <c r="K416" s="220" t="s">
        <v>918</v>
      </c>
      <c r="L416" s="219">
        <v>384</v>
      </c>
      <c r="M416" s="218"/>
      <c r="N416" s="218"/>
    </row>
    <row r="417" spans="1:15" x14ac:dyDescent="0.25">
      <c r="A417" s="25" t="s">
        <v>644</v>
      </c>
      <c r="B417" s="25" t="s">
        <v>903</v>
      </c>
      <c r="C417" s="25" t="s">
        <v>916</v>
      </c>
      <c r="D417" s="25"/>
      <c r="E417" s="26">
        <f>SUM(E418:E420)</f>
        <v>795</v>
      </c>
      <c r="F417" s="26">
        <v>795</v>
      </c>
      <c r="G417" s="27"/>
      <c r="H417" s="27"/>
      <c r="I417" s="27"/>
      <c r="J417" s="32" t="s">
        <v>916</v>
      </c>
      <c r="K417" s="194"/>
      <c r="L417" s="26">
        <f>SUM(L418:L420)</f>
        <v>1180</v>
      </c>
      <c r="M417" s="33">
        <v>1</v>
      </c>
      <c r="N417" s="33">
        <v>1</v>
      </c>
      <c r="O417" s="56"/>
    </row>
    <row r="418" spans="1:15" x14ac:dyDescent="0.25">
      <c r="A418" s="34" t="s">
        <v>644</v>
      </c>
      <c r="B418" s="187" t="s">
        <v>903</v>
      </c>
      <c r="C418" s="34" t="s">
        <v>916</v>
      </c>
      <c r="D418" s="34" t="s">
        <v>916</v>
      </c>
      <c r="E418" s="36">
        <v>346</v>
      </c>
      <c r="F418" s="36">
        <v>346</v>
      </c>
      <c r="I418" s="199" t="s">
        <v>588</v>
      </c>
      <c r="J418" s="220" t="s">
        <v>916</v>
      </c>
      <c r="K418" s="220" t="s">
        <v>916</v>
      </c>
      <c r="L418" s="219">
        <v>538</v>
      </c>
      <c r="M418" s="218"/>
      <c r="N418" s="218"/>
    </row>
    <row r="419" spans="1:15" x14ac:dyDescent="0.25">
      <c r="A419" s="34" t="s">
        <v>644</v>
      </c>
      <c r="B419" s="187" t="s">
        <v>903</v>
      </c>
      <c r="C419" s="34" t="s">
        <v>916</v>
      </c>
      <c r="D419" s="34" t="s">
        <v>917</v>
      </c>
      <c r="E419" s="36">
        <v>143</v>
      </c>
      <c r="F419" s="36">
        <v>143</v>
      </c>
      <c r="J419" s="220" t="s">
        <v>916</v>
      </c>
      <c r="K419" s="220" t="s">
        <v>917</v>
      </c>
      <c r="L419" s="219">
        <v>226</v>
      </c>
      <c r="M419" s="218"/>
      <c r="N419" s="218"/>
      <c r="O419" s="186" t="s">
        <v>706</v>
      </c>
    </row>
    <row r="420" spans="1:15" x14ac:dyDescent="0.25">
      <c r="A420" s="34" t="s">
        <v>644</v>
      </c>
      <c r="B420" s="187" t="s">
        <v>903</v>
      </c>
      <c r="C420" s="34" t="s">
        <v>916</v>
      </c>
      <c r="D420" s="34" t="s">
        <v>915</v>
      </c>
      <c r="E420" s="36">
        <v>306</v>
      </c>
      <c r="F420" s="36">
        <v>306</v>
      </c>
      <c r="J420" s="220" t="s">
        <v>916</v>
      </c>
      <c r="K420" s="220" t="s">
        <v>915</v>
      </c>
      <c r="L420" s="219">
        <v>416</v>
      </c>
      <c r="M420" s="218"/>
      <c r="N420" s="218"/>
    </row>
    <row r="421" spans="1:15" x14ac:dyDescent="0.25">
      <c r="A421" s="25" t="s">
        <v>644</v>
      </c>
      <c r="B421" s="25" t="s">
        <v>903</v>
      </c>
      <c r="C421" s="25" t="s">
        <v>914</v>
      </c>
      <c r="D421" s="25"/>
      <c r="E421" s="26">
        <f>E422</f>
        <v>671</v>
      </c>
      <c r="F421" s="26">
        <v>671</v>
      </c>
      <c r="G421" s="27"/>
      <c r="H421" s="27"/>
      <c r="I421" s="27"/>
      <c r="J421" s="32" t="s">
        <v>914</v>
      </c>
      <c r="K421" s="194"/>
      <c r="L421" s="26">
        <f>L422</f>
        <v>1024</v>
      </c>
      <c r="M421" s="33">
        <v>1</v>
      </c>
      <c r="N421" s="33">
        <v>1</v>
      </c>
      <c r="O421" s="56"/>
    </row>
    <row r="422" spans="1:15" x14ac:dyDescent="0.25">
      <c r="A422" s="34" t="s">
        <v>644</v>
      </c>
      <c r="B422" s="187" t="s">
        <v>903</v>
      </c>
      <c r="C422" s="34" t="s">
        <v>914</v>
      </c>
      <c r="D422" s="34" t="s">
        <v>914</v>
      </c>
      <c r="E422" s="36">
        <v>671</v>
      </c>
      <c r="F422" s="36">
        <v>671</v>
      </c>
      <c r="I422" s="199" t="s">
        <v>588</v>
      </c>
      <c r="J422" s="222" t="s">
        <v>914</v>
      </c>
      <c r="K422" s="222" t="s">
        <v>914</v>
      </c>
      <c r="L422" s="219">
        <v>1024</v>
      </c>
      <c r="M422" s="218"/>
      <c r="N422" s="218"/>
    </row>
    <row r="423" spans="1:15" x14ac:dyDescent="0.25">
      <c r="A423" s="25" t="s">
        <v>644</v>
      </c>
      <c r="B423" s="25" t="s">
        <v>903</v>
      </c>
      <c r="C423" s="25" t="s">
        <v>908</v>
      </c>
      <c r="D423" s="25"/>
      <c r="E423" s="26">
        <f>SUM(E424:E431)</f>
        <v>771</v>
      </c>
      <c r="F423" s="26">
        <v>771</v>
      </c>
      <c r="G423" s="27"/>
      <c r="H423" s="27"/>
      <c r="I423" s="27"/>
      <c r="J423" s="32" t="s">
        <v>908</v>
      </c>
      <c r="K423" s="194"/>
      <c r="L423" s="26">
        <f>SUM(L424:L431)</f>
        <v>1172</v>
      </c>
      <c r="M423" s="33">
        <v>1</v>
      </c>
      <c r="N423" s="33">
        <v>1</v>
      </c>
      <c r="O423" s="56"/>
    </row>
    <row r="424" spans="1:15" x14ac:dyDescent="0.25">
      <c r="A424" s="34" t="s">
        <v>644</v>
      </c>
      <c r="B424" s="187" t="s">
        <v>903</v>
      </c>
      <c r="C424" s="34" t="s">
        <v>908</v>
      </c>
      <c r="D424" s="34" t="s">
        <v>908</v>
      </c>
      <c r="E424" s="36">
        <v>274</v>
      </c>
      <c r="F424" s="36">
        <v>274</v>
      </c>
      <c r="H424" s="59" t="s">
        <v>87</v>
      </c>
      <c r="I424" s="59"/>
      <c r="J424" s="221" t="s">
        <v>908</v>
      </c>
      <c r="K424" s="221" t="s">
        <v>908</v>
      </c>
      <c r="L424" s="219">
        <v>368</v>
      </c>
      <c r="M424" s="218"/>
      <c r="N424" s="218"/>
    </row>
    <row r="425" spans="1:15" x14ac:dyDescent="0.25">
      <c r="A425" s="34" t="s">
        <v>644</v>
      </c>
      <c r="B425" s="187" t="s">
        <v>903</v>
      </c>
      <c r="C425" s="34" t="s">
        <v>908</v>
      </c>
      <c r="D425" s="34" t="s">
        <v>225</v>
      </c>
      <c r="E425" s="36">
        <v>16</v>
      </c>
      <c r="F425" s="36">
        <v>16</v>
      </c>
      <c r="J425" s="221" t="s">
        <v>908</v>
      </c>
      <c r="K425" s="221" t="s">
        <v>225</v>
      </c>
      <c r="L425" s="219">
        <v>35</v>
      </c>
      <c r="M425" s="218"/>
      <c r="N425" s="218"/>
    </row>
    <row r="426" spans="1:15" ht="23.25" x14ac:dyDescent="0.25">
      <c r="A426" s="34" t="s">
        <v>644</v>
      </c>
      <c r="B426" s="187" t="s">
        <v>903</v>
      </c>
      <c r="C426" s="34" t="s">
        <v>908</v>
      </c>
      <c r="D426" s="34" t="s">
        <v>913</v>
      </c>
      <c r="E426" s="36">
        <v>122</v>
      </c>
      <c r="F426" s="36">
        <v>122</v>
      </c>
      <c r="J426" s="221" t="s">
        <v>908</v>
      </c>
      <c r="K426" s="220" t="s">
        <v>913</v>
      </c>
      <c r="L426" s="219">
        <v>184</v>
      </c>
      <c r="M426" s="218"/>
      <c r="N426" s="218"/>
      <c r="O426" s="186" t="s">
        <v>912</v>
      </c>
    </row>
    <row r="427" spans="1:15" x14ac:dyDescent="0.25">
      <c r="A427" s="34" t="s">
        <v>644</v>
      </c>
      <c r="B427" s="187" t="s">
        <v>903</v>
      </c>
      <c r="C427" s="34" t="s">
        <v>908</v>
      </c>
      <c r="D427" s="34" t="s">
        <v>911</v>
      </c>
      <c r="E427" s="36">
        <v>11</v>
      </c>
      <c r="F427" s="36">
        <v>11</v>
      </c>
      <c r="J427" s="221" t="s">
        <v>908</v>
      </c>
      <c r="K427" s="220" t="s">
        <v>911</v>
      </c>
      <c r="L427" s="219">
        <v>45</v>
      </c>
      <c r="M427" s="218"/>
      <c r="N427" s="218"/>
    </row>
    <row r="428" spans="1:15" x14ac:dyDescent="0.25">
      <c r="A428" s="34" t="s">
        <v>644</v>
      </c>
      <c r="B428" s="187" t="s">
        <v>903</v>
      </c>
      <c r="C428" s="34" t="s">
        <v>908</v>
      </c>
      <c r="D428" s="34" t="s">
        <v>910</v>
      </c>
      <c r="E428" s="36">
        <v>54</v>
      </c>
      <c r="F428" s="36">
        <v>54</v>
      </c>
      <c r="J428" s="221" t="s">
        <v>908</v>
      </c>
      <c r="K428" s="220" t="s">
        <v>910</v>
      </c>
      <c r="L428" s="219">
        <v>84</v>
      </c>
      <c r="M428" s="218"/>
      <c r="N428" s="218"/>
    </row>
    <row r="429" spans="1:15" x14ac:dyDescent="0.25">
      <c r="A429" s="34" t="s">
        <v>644</v>
      </c>
      <c r="B429" s="187" t="s">
        <v>903</v>
      </c>
      <c r="C429" s="34" t="s">
        <v>908</v>
      </c>
      <c r="D429" s="34" t="s">
        <v>909</v>
      </c>
      <c r="E429" s="36">
        <v>18</v>
      </c>
      <c r="F429" s="36">
        <v>18</v>
      </c>
      <c r="J429" s="221" t="s">
        <v>908</v>
      </c>
      <c r="K429" s="220" t="s">
        <v>909</v>
      </c>
      <c r="L429" s="219">
        <v>38</v>
      </c>
      <c r="M429" s="218"/>
      <c r="N429" s="218"/>
    </row>
    <row r="430" spans="1:15" x14ac:dyDescent="0.25">
      <c r="A430" s="34" t="s">
        <v>644</v>
      </c>
      <c r="B430" s="187" t="s">
        <v>903</v>
      </c>
      <c r="C430" s="34" t="s">
        <v>908</v>
      </c>
      <c r="D430" s="34" t="s">
        <v>124</v>
      </c>
      <c r="E430" s="36">
        <v>118</v>
      </c>
      <c r="F430" s="36">
        <v>118</v>
      </c>
      <c r="J430" s="221" t="s">
        <v>908</v>
      </c>
      <c r="K430" s="220" t="s">
        <v>124</v>
      </c>
      <c r="L430" s="219">
        <v>154</v>
      </c>
      <c r="M430" s="218"/>
      <c r="N430" s="218"/>
    </row>
    <row r="431" spans="1:15" x14ac:dyDescent="0.25">
      <c r="A431" s="34" t="s">
        <v>644</v>
      </c>
      <c r="B431" s="187" t="s">
        <v>903</v>
      </c>
      <c r="C431" s="34" t="s">
        <v>908</v>
      </c>
      <c r="D431" s="34" t="s">
        <v>907</v>
      </c>
      <c r="E431" s="36">
        <v>158</v>
      </c>
      <c r="F431" s="36">
        <v>158</v>
      </c>
      <c r="J431" s="221" t="s">
        <v>908</v>
      </c>
      <c r="K431" s="220" t="s">
        <v>907</v>
      </c>
      <c r="L431" s="219">
        <v>264</v>
      </c>
      <c r="M431" s="218"/>
      <c r="N431" s="218"/>
    </row>
    <row r="432" spans="1:15" x14ac:dyDescent="0.25">
      <c r="A432" s="25" t="s">
        <v>644</v>
      </c>
      <c r="B432" s="25" t="s">
        <v>903</v>
      </c>
      <c r="C432" s="25" t="s">
        <v>902</v>
      </c>
      <c r="D432" s="25"/>
      <c r="E432" s="26">
        <f>SUM(E433:E437)</f>
        <v>504</v>
      </c>
      <c r="F432" s="26">
        <v>504</v>
      </c>
      <c r="G432" s="27"/>
      <c r="H432" s="27"/>
      <c r="I432" s="27"/>
      <c r="J432" s="32" t="s">
        <v>902</v>
      </c>
      <c r="K432" s="194"/>
      <c r="L432" s="26">
        <f>SUM(L433:L437)</f>
        <v>986</v>
      </c>
      <c r="M432" s="33">
        <v>1</v>
      </c>
      <c r="N432" s="33">
        <v>1</v>
      </c>
      <c r="O432" s="56"/>
    </row>
    <row r="433" spans="1:15" x14ac:dyDescent="0.25">
      <c r="A433" s="34" t="s">
        <v>644</v>
      </c>
      <c r="B433" s="187" t="s">
        <v>903</v>
      </c>
      <c r="C433" s="34" t="s">
        <v>902</v>
      </c>
      <c r="D433" s="34" t="s">
        <v>902</v>
      </c>
      <c r="E433" s="36">
        <v>249</v>
      </c>
      <c r="F433" s="36">
        <v>249</v>
      </c>
      <c r="I433" s="199" t="s">
        <v>588</v>
      </c>
      <c r="J433" s="220" t="s">
        <v>902</v>
      </c>
      <c r="K433" s="220" t="s">
        <v>902</v>
      </c>
      <c r="L433" s="219">
        <v>458</v>
      </c>
      <c r="M433" s="216"/>
      <c r="N433" s="216"/>
    </row>
    <row r="434" spans="1:15" x14ac:dyDescent="0.25">
      <c r="A434" s="34" t="s">
        <v>644</v>
      </c>
      <c r="B434" s="187" t="s">
        <v>903</v>
      </c>
      <c r="C434" s="34" t="s">
        <v>902</v>
      </c>
      <c r="D434" s="34" t="s">
        <v>906</v>
      </c>
      <c r="E434" s="36">
        <v>32</v>
      </c>
      <c r="F434" s="36">
        <v>32</v>
      </c>
      <c r="J434" s="220" t="s">
        <v>902</v>
      </c>
      <c r="K434" s="220" t="s">
        <v>906</v>
      </c>
      <c r="L434" s="219">
        <v>65</v>
      </c>
      <c r="M434" s="216"/>
      <c r="N434" s="216"/>
    </row>
    <row r="435" spans="1:15" x14ac:dyDescent="0.25">
      <c r="A435" s="34" t="s">
        <v>644</v>
      </c>
      <c r="B435" s="187" t="s">
        <v>903</v>
      </c>
      <c r="C435" s="34" t="s">
        <v>902</v>
      </c>
      <c r="D435" s="34" t="s">
        <v>905</v>
      </c>
      <c r="E435" s="36">
        <v>21</v>
      </c>
      <c r="F435" s="36">
        <v>21</v>
      </c>
      <c r="J435" s="220" t="s">
        <v>902</v>
      </c>
      <c r="K435" s="220" t="s">
        <v>905</v>
      </c>
      <c r="L435" s="219">
        <v>44</v>
      </c>
      <c r="M435" s="216"/>
      <c r="N435" s="216"/>
    </row>
    <row r="436" spans="1:15" x14ac:dyDescent="0.25">
      <c r="A436" s="34" t="s">
        <v>644</v>
      </c>
      <c r="B436" s="187" t="s">
        <v>903</v>
      </c>
      <c r="C436" s="34" t="s">
        <v>902</v>
      </c>
      <c r="D436" s="34" t="s">
        <v>904</v>
      </c>
      <c r="E436" s="36">
        <v>140</v>
      </c>
      <c r="F436" s="36">
        <v>140</v>
      </c>
      <c r="J436" s="220" t="s">
        <v>902</v>
      </c>
      <c r="K436" s="220" t="s">
        <v>904</v>
      </c>
      <c r="L436" s="219">
        <v>310</v>
      </c>
      <c r="M436" s="216"/>
      <c r="N436" s="216"/>
      <c r="O436" s="186" t="s">
        <v>706</v>
      </c>
    </row>
    <row r="437" spans="1:15" x14ac:dyDescent="0.25">
      <c r="A437" s="34" t="s">
        <v>644</v>
      </c>
      <c r="B437" s="187" t="s">
        <v>903</v>
      </c>
      <c r="C437" s="34" t="s">
        <v>902</v>
      </c>
      <c r="D437" s="34" t="s">
        <v>901</v>
      </c>
      <c r="E437" s="36">
        <v>62</v>
      </c>
      <c r="F437" s="36">
        <v>62</v>
      </c>
      <c r="J437" s="220" t="s">
        <v>902</v>
      </c>
      <c r="K437" s="220" t="s">
        <v>901</v>
      </c>
      <c r="L437" s="219">
        <v>109</v>
      </c>
      <c r="M437" s="216"/>
      <c r="N437" s="216"/>
    </row>
    <row r="438" spans="1:15" x14ac:dyDescent="0.25">
      <c r="A438" s="19" t="s">
        <v>644</v>
      </c>
      <c r="B438" s="19" t="s">
        <v>845</v>
      </c>
      <c r="C438" s="204"/>
      <c r="D438" s="19"/>
      <c r="E438" s="20">
        <f>E439+E440+E442+E447+E451+E462+E466+E470+E476+E478+E481+E489+E491+E493+E496+E501</f>
        <v>56883</v>
      </c>
      <c r="F438" s="20">
        <v>56883</v>
      </c>
      <c r="G438" s="205"/>
      <c r="H438" s="205"/>
      <c r="I438" s="205"/>
      <c r="J438" s="19"/>
      <c r="K438" s="19"/>
      <c r="L438" s="213"/>
      <c r="M438" s="213">
        <f>SUM(M439:M504)</f>
        <v>32</v>
      </c>
      <c r="N438" s="213">
        <f>SUM(N439:N504)</f>
        <v>33</v>
      </c>
      <c r="O438" s="212"/>
    </row>
    <row r="439" spans="1:15" x14ac:dyDescent="0.25">
      <c r="A439" s="25" t="s">
        <v>644</v>
      </c>
      <c r="B439" s="25" t="s">
        <v>845</v>
      </c>
      <c r="C439" s="25" t="s">
        <v>900</v>
      </c>
      <c r="D439" s="25"/>
      <c r="E439" s="26">
        <v>11281</v>
      </c>
      <c r="F439" s="26">
        <v>11281</v>
      </c>
      <c r="G439" s="27"/>
      <c r="H439" s="27"/>
      <c r="I439" s="27"/>
      <c r="J439" s="27"/>
      <c r="K439" s="27"/>
      <c r="L439" s="27"/>
      <c r="M439" s="27"/>
      <c r="N439" s="27"/>
      <c r="O439" s="56"/>
    </row>
    <row r="440" spans="1:15" x14ac:dyDescent="0.25">
      <c r="A440" s="25" t="s">
        <v>644</v>
      </c>
      <c r="B440" s="25" t="s">
        <v>845</v>
      </c>
      <c r="C440" s="25" t="s">
        <v>899</v>
      </c>
      <c r="D440" s="25"/>
      <c r="E440" s="26">
        <f>E441</f>
        <v>5049</v>
      </c>
      <c r="F440" s="26">
        <v>5049</v>
      </c>
      <c r="G440" s="27"/>
      <c r="H440" s="27"/>
      <c r="I440" s="27"/>
      <c r="J440" s="32" t="s">
        <v>899</v>
      </c>
      <c r="K440" s="194"/>
      <c r="L440" s="26">
        <f>L441</f>
        <v>5074</v>
      </c>
      <c r="M440" s="33">
        <v>4</v>
      </c>
      <c r="N440" s="33">
        <v>4</v>
      </c>
      <c r="O440" s="56"/>
    </row>
    <row r="441" spans="1:15" x14ac:dyDescent="0.25">
      <c r="A441" s="34" t="s">
        <v>644</v>
      </c>
      <c r="B441" s="187" t="s">
        <v>845</v>
      </c>
      <c r="C441" s="34" t="s">
        <v>899</v>
      </c>
      <c r="D441" s="34" t="s">
        <v>899</v>
      </c>
      <c r="E441" s="36">
        <v>5049</v>
      </c>
      <c r="F441" s="36">
        <v>5049</v>
      </c>
      <c r="I441" s="199" t="s">
        <v>588</v>
      </c>
      <c r="J441" s="196" t="s">
        <v>899</v>
      </c>
      <c r="K441" s="196" t="s">
        <v>899</v>
      </c>
      <c r="L441" s="190">
        <v>5074</v>
      </c>
      <c r="M441" s="218"/>
      <c r="N441" s="218"/>
    </row>
    <row r="442" spans="1:15" x14ac:dyDescent="0.25">
      <c r="A442" s="25" t="s">
        <v>644</v>
      </c>
      <c r="B442" s="25" t="s">
        <v>845</v>
      </c>
      <c r="C442" s="25" t="s">
        <v>897</v>
      </c>
      <c r="D442" s="25"/>
      <c r="E442" s="26">
        <f>SUM(E443:E446)</f>
        <v>2819</v>
      </c>
      <c r="F442" s="26">
        <v>2819</v>
      </c>
      <c r="G442" s="27"/>
      <c r="H442" s="27"/>
      <c r="I442" s="27"/>
      <c r="J442" s="32" t="s">
        <v>897</v>
      </c>
      <c r="K442" s="194"/>
      <c r="L442" s="26">
        <f>SUM(L443:L446)</f>
        <v>3577</v>
      </c>
      <c r="M442" s="33">
        <v>2</v>
      </c>
      <c r="N442" s="33">
        <v>2</v>
      </c>
      <c r="O442" s="56"/>
    </row>
    <row r="443" spans="1:15" x14ac:dyDescent="0.25">
      <c r="A443" s="34" t="s">
        <v>644</v>
      </c>
      <c r="B443" s="187" t="s">
        <v>845</v>
      </c>
      <c r="C443" s="34" t="s">
        <v>897</v>
      </c>
      <c r="D443" s="34" t="s">
        <v>897</v>
      </c>
      <c r="E443" s="36">
        <v>1249</v>
      </c>
      <c r="F443" s="36">
        <v>1249</v>
      </c>
      <c r="I443" s="199" t="s">
        <v>588</v>
      </c>
      <c r="J443" s="34" t="s">
        <v>897</v>
      </c>
      <c r="K443" s="34" t="s">
        <v>897</v>
      </c>
      <c r="L443" s="190">
        <v>1635</v>
      </c>
      <c r="M443" s="218"/>
      <c r="N443" s="218"/>
      <c r="O443" s="193" t="s">
        <v>433</v>
      </c>
    </row>
    <row r="444" spans="1:15" x14ac:dyDescent="0.25">
      <c r="A444" s="34" t="s">
        <v>644</v>
      </c>
      <c r="B444" s="187" t="s">
        <v>845</v>
      </c>
      <c r="C444" s="34" t="s">
        <v>897</v>
      </c>
      <c r="D444" s="34" t="s">
        <v>898</v>
      </c>
      <c r="E444" s="36">
        <v>443</v>
      </c>
      <c r="F444" s="36">
        <v>443</v>
      </c>
      <c r="J444" s="34" t="s">
        <v>897</v>
      </c>
      <c r="K444" s="34" t="s">
        <v>898</v>
      </c>
      <c r="L444" s="190">
        <v>764</v>
      </c>
      <c r="M444" s="217"/>
      <c r="N444" s="217"/>
    </row>
    <row r="445" spans="1:15" x14ac:dyDescent="0.25">
      <c r="A445" s="34" t="s">
        <v>644</v>
      </c>
      <c r="B445" s="187" t="s">
        <v>845</v>
      </c>
      <c r="C445" s="34" t="s">
        <v>897</v>
      </c>
      <c r="D445" s="34" t="s">
        <v>160</v>
      </c>
      <c r="E445" s="36">
        <v>774</v>
      </c>
      <c r="F445" s="36">
        <v>774</v>
      </c>
      <c r="J445" s="34" t="s">
        <v>897</v>
      </c>
      <c r="K445" s="34" t="s">
        <v>160</v>
      </c>
      <c r="L445" s="190">
        <v>589</v>
      </c>
      <c r="M445" s="217"/>
      <c r="N445" s="217"/>
      <c r="O445" s="193" t="s">
        <v>706</v>
      </c>
    </row>
    <row r="446" spans="1:15" x14ac:dyDescent="0.25">
      <c r="A446" s="34" t="s">
        <v>644</v>
      </c>
      <c r="B446" s="187" t="s">
        <v>845</v>
      </c>
      <c r="C446" s="34" t="s">
        <v>897</v>
      </c>
      <c r="D446" s="34" t="s">
        <v>896</v>
      </c>
      <c r="E446" s="36">
        <v>353</v>
      </c>
      <c r="F446" s="36">
        <v>353</v>
      </c>
      <c r="J446" s="34" t="s">
        <v>897</v>
      </c>
      <c r="K446" s="34" t="s">
        <v>896</v>
      </c>
      <c r="L446" s="190">
        <v>589</v>
      </c>
      <c r="M446" s="217"/>
      <c r="N446" s="217"/>
    </row>
    <row r="447" spans="1:15" x14ac:dyDescent="0.25">
      <c r="A447" s="25" t="s">
        <v>644</v>
      </c>
      <c r="B447" s="25" t="s">
        <v>845</v>
      </c>
      <c r="C447" s="25" t="s">
        <v>893</v>
      </c>
      <c r="D447" s="25"/>
      <c r="E447" s="26">
        <f>SUM(E448:E450)</f>
        <v>5532</v>
      </c>
      <c r="F447" s="26">
        <v>5532</v>
      </c>
      <c r="G447" s="27"/>
      <c r="H447" s="27"/>
      <c r="I447" s="27"/>
      <c r="J447" s="32" t="s">
        <v>895</v>
      </c>
      <c r="K447" s="194"/>
      <c r="L447" s="26">
        <f>SUM(L448:L450)</f>
        <v>5935</v>
      </c>
      <c r="M447" s="33">
        <v>3</v>
      </c>
      <c r="N447" s="33">
        <v>3</v>
      </c>
      <c r="O447" s="56"/>
    </row>
    <row r="448" spans="1:15" x14ac:dyDescent="0.25">
      <c r="A448" s="34" t="s">
        <v>644</v>
      </c>
      <c r="B448" s="187" t="s">
        <v>845</v>
      </c>
      <c r="C448" s="34" t="s">
        <v>893</v>
      </c>
      <c r="D448" s="34" t="s">
        <v>893</v>
      </c>
      <c r="E448" s="36">
        <v>2381</v>
      </c>
      <c r="F448" s="36">
        <v>2381</v>
      </c>
      <c r="I448" s="199" t="s">
        <v>588</v>
      </c>
      <c r="J448" s="196" t="s">
        <v>893</v>
      </c>
      <c r="K448" s="196" t="s">
        <v>893</v>
      </c>
      <c r="L448" s="190">
        <v>1964</v>
      </c>
      <c r="M448" s="218"/>
      <c r="N448" s="218"/>
    </row>
    <row r="449" spans="1:15" x14ac:dyDescent="0.25">
      <c r="A449" s="34" t="s">
        <v>644</v>
      </c>
      <c r="B449" s="187" t="s">
        <v>845</v>
      </c>
      <c r="C449" s="34" t="s">
        <v>893</v>
      </c>
      <c r="D449" s="34" t="s">
        <v>894</v>
      </c>
      <c r="E449" s="36">
        <v>1641</v>
      </c>
      <c r="F449" s="36">
        <v>1641</v>
      </c>
      <c r="J449" s="196" t="s">
        <v>893</v>
      </c>
      <c r="K449" s="209" t="s">
        <v>894</v>
      </c>
      <c r="L449" s="190">
        <v>1859</v>
      </c>
      <c r="M449" s="217"/>
      <c r="N449" s="217"/>
    </row>
    <row r="450" spans="1:15" x14ac:dyDescent="0.25">
      <c r="A450" s="34" t="s">
        <v>644</v>
      </c>
      <c r="B450" s="187" t="s">
        <v>845</v>
      </c>
      <c r="C450" s="34" t="s">
        <v>893</v>
      </c>
      <c r="D450" s="34" t="s">
        <v>892</v>
      </c>
      <c r="E450" s="36">
        <v>1510</v>
      </c>
      <c r="F450" s="36">
        <v>1510</v>
      </c>
      <c r="J450" s="196" t="s">
        <v>893</v>
      </c>
      <c r="K450" s="209" t="s">
        <v>892</v>
      </c>
      <c r="L450" s="190">
        <v>2112</v>
      </c>
      <c r="M450" s="217"/>
      <c r="N450" s="217"/>
    </row>
    <row r="451" spans="1:15" x14ac:dyDescent="0.25">
      <c r="A451" s="25" t="s">
        <v>644</v>
      </c>
      <c r="B451" s="25" t="s">
        <v>845</v>
      </c>
      <c r="C451" s="32" t="s">
        <v>891</v>
      </c>
      <c r="D451" s="25"/>
      <c r="E451" s="26">
        <f>SUM(E452:E455)+334</f>
        <v>858</v>
      </c>
      <c r="F451" s="26">
        <v>524</v>
      </c>
      <c r="G451" s="27"/>
      <c r="H451" s="27"/>
      <c r="I451" s="27"/>
      <c r="J451" s="32" t="s">
        <v>891</v>
      </c>
      <c r="K451" s="194"/>
      <c r="L451" s="33">
        <f>SUM(L452:L461)</f>
        <v>1540</v>
      </c>
      <c r="M451" s="33">
        <v>2</v>
      </c>
      <c r="N451" s="33">
        <v>2</v>
      </c>
      <c r="O451" s="56"/>
    </row>
    <row r="452" spans="1:15" x14ac:dyDescent="0.25">
      <c r="A452" s="34" t="s">
        <v>644</v>
      </c>
      <c r="B452" s="187" t="s">
        <v>845</v>
      </c>
      <c r="C452" s="34" t="s">
        <v>885</v>
      </c>
      <c r="D452" s="34" t="s">
        <v>885</v>
      </c>
      <c r="E452" s="36">
        <v>321</v>
      </c>
      <c r="F452" s="36">
        <v>321</v>
      </c>
      <c r="G452" s="45" t="s">
        <v>6</v>
      </c>
      <c r="I452" s="199" t="s">
        <v>588</v>
      </c>
      <c r="J452" s="196" t="s">
        <v>885</v>
      </c>
      <c r="K452" s="34" t="s">
        <v>885</v>
      </c>
      <c r="L452" s="190">
        <v>509</v>
      </c>
      <c r="M452" s="218"/>
      <c r="N452" s="218"/>
    </row>
    <row r="453" spans="1:15" ht="23.25" x14ac:dyDescent="0.25">
      <c r="A453" s="34" t="s">
        <v>644</v>
      </c>
      <c r="B453" s="187" t="s">
        <v>845</v>
      </c>
      <c r="C453" s="34" t="s">
        <v>885</v>
      </c>
      <c r="D453" s="34" t="s">
        <v>890</v>
      </c>
      <c r="E453" s="36">
        <v>55</v>
      </c>
      <c r="F453" s="36">
        <v>55</v>
      </c>
      <c r="G453" s="45" t="s">
        <v>6</v>
      </c>
      <c r="J453" s="196" t="s">
        <v>885</v>
      </c>
      <c r="K453" s="34" t="s">
        <v>889</v>
      </c>
      <c r="L453" s="190">
        <v>127</v>
      </c>
      <c r="M453" s="217"/>
      <c r="N453" s="217"/>
      <c r="O453" s="193" t="s">
        <v>888</v>
      </c>
    </row>
    <row r="454" spans="1:15" x14ac:dyDescent="0.25">
      <c r="A454" s="34" t="s">
        <v>644</v>
      </c>
      <c r="B454" s="187" t="s">
        <v>845</v>
      </c>
      <c r="C454" s="34" t="s">
        <v>885</v>
      </c>
      <c r="D454" s="34" t="s">
        <v>887</v>
      </c>
      <c r="E454" s="36">
        <v>72</v>
      </c>
      <c r="F454" s="36">
        <v>72</v>
      </c>
      <c r="G454" s="45" t="s">
        <v>6</v>
      </c>
      <c r="J454" s="196" t="s">
        <v>885</v>
      </c>
      <c r="K454" s="34" t="s">
        <v>886</v>
      </c>
      <c r="L454" s="190">
        <v>201</v>
      </c>
      <c r="M454" s="217"/>
      <c r="N454" s="217"/>
    </row>
    <row r="455" spans="1:15" x14ac:dyDescent="0.25">
      <c r="A455" s="34" t="s">
        <v>644</v>
      </c>
      <c r="B455" s="187" t="s">
        <v>845</v>
      </c>
      <c r="C455" s="34" t="s">
        <v>885</v>
      </c>
      <c r="D455" s="34" t="s">
        <v>884</v>
      </c>
      <c r="E455" s="36">
        <v>76</v>
      </c>
      <c r="F455" s="36">
        <v>76</v>
      </c>
      <c r="G455" s="45" t="s">
        <v>6</v>
      </c>
      <c r="J455" s="196" t="s">
        <v>885</v>
      </c>
      <c r="K455" s="34" t="s">
        <v>884</v>
      </c>
      <c r="L455" s="190">
        <v>113</v>
      </c>
      <c r="M455" s="217"/>
      <c r="N455" s="217"/>
    </row>
    <row r="456" spans="1:15" ht="23.25" x14ac:dyDescent="0.25">
      <c r="A456" s="34" t="s">
        <v>644</v>
      </c>
      <c r="B456" s="187" t="s">
        <v>845</v>
      </c>
      <c r="C456" s="34" t="s">
        <v>878</v>
      </c>
      <c r="D456" s="34" t="s">
        <v>878</v>
      </c>
      <c r="E456" s="36">
        <v>134</v>
      </c>
      <c r="F456" s="36">
        <v>134</v>
      </c>
      <c r="G456" s="45" t="s">
        <v>6</v>
      </c>
      <c r="I456" s="199" t="s">
        <v>588</v>
      </c>
      <c r="J456" s="196" t="s">
        <v>878</v>
      </c>
      <c r="K456" s="34" t="s">
        <v>878</v>
      </c>
      <c r="L456" s="190">
        <v>171</v>
      </c>
      <c r="M456" s="217"/>
      <c r="N456" s="217"/>
      <c r="O456" s="193" t="s">
        <v>883</v>
      </c>
    </row>
    <row r="457" spans="1:15" x14ac:dyDescent="0.25">
      <c r="A457" s="34" t="s">
        <v>644</v>
      </c>
      <c r="B457" s="187" t="s">
        <v>845</v>
      </c>
      <c r="C457" s="34" t="s">
        <v>878</v>
      </c>
      <c r="D457" s="34" t="s">
        <v>882</v>
      </c>
      <c r="E457" s="36">
        <v>13</v>
      </c>
      <c r="F457" s="36">
        <v>13</v>
      </c>
      <c r="G457" s="45" t="s">
        <v>6</v>
      </c>
      <c r="J457" s="196" t="s">
        <v>878</v>
      </c>
      <c r="K457" s="34" t="s">
        <v>882</v>
      </c>
      <c r="L457" s="190">
        <v>37</v>
      </c>
      <c r="M457" s="217"/>
      <c r="N457" s="217"/>
    </row>
    <row r="458" spans="1:15" x14ac:dyDescent="0.25">
      <c r="A458" s="34" t="s">
        <v>644</v>
      </c>
      <c r="B458" s="187" t="s">
        <v>845</v>
      </c>
      <c r="C458" s="34" t="s">
        <v>878</v>
      </c>
      <c r="D458" s="34" t="s">
        <v>881</v>
      </c>
      <c r="E458" s="36">
        <v>159</v>
      </c>
      <c r="F458" s="36">
        <v>159</v>
      </c>
      <c r="G458" s="45" t="s">
        <v>6</v>
      </c>
      <c r="J458" s="196" t="s">
        <v>878</v>
      </c>
      <c r="K458" s="34" t="s">
        <v>881</v>
      </c>
      <c r="L458" s="190">
        <v>245</v>
      </c>
      <c r="M458" s="217"/>
      <c r="N458" s="217"/>
    </row>
    <row r="459" spans="1:15" x14ac:dyDescent="0.25">
      <c r="A459" s="34" t="s">
        <v>644</v>
      </c>
      <c r="B459" s="187" t="s">
        <v>845</v>
      </c>
      <c r="C459" s="34" t="s">
        <v>878</v>
      </c>
      <c r="D459" s="34" t="s">
        <v>880</v>
      </c>
      <c r="E459" s="36" t="s">
        <v>137</v>
      </c>
      <c r="F459" s="36" t="s">
        <v>137</v>
      </c>
      <c r="G459" s="45" t="s">
        <v>6</v>
      </c>
      <c r="J459" s="196" t="s">
        <v>878</v>
      </c>
      <c r="K459" s="34" t="s">
        <v>880</v>
      </c>
      <c r="L459" s="190">
        <v>92</v>
      </c>
      <c r="M459" s="217"/>
      <c r="N459" s="217"/>
    </row>
    <row r="460" spans="1:15" x14ac:dyDescent="0.25">
      <c r="A460" s="34" t="s">
        <v>644</v>
      </c>
      <c r="B460" s="187" t="s">
        <v>845</v>
      </c>
      <c r="C460" s="34" t="s">
        <v>878</v>
      </c>
      <c r="D460" s="34" t="s">
        <v>879</v>
      </c>
      <c r="E460" s="36" t="s">
        <v>137</v>
      </c>
      <c r="F460" s="36" t="s">
        <v>137</v>
      </c>
      <c r="G460" s="45" t="s">
        <v>6</v>
      </c>
      <c r="J460" s="196" t="s">
        <v>878</v>
      </c>
      <c r="K460" s="34" t="s">
        <v>879</v>
      </c>
      <c r="L460" s="190">
        <v>15</v>
      </c>
      <c r="M460" s="217"/>
      <c r="N460" s="217"/>
    </row>
    <row r="461" spans="1:15" x14ac:dyDescent="0.25">
      <c r="A461" s="34" t="s">
        <v>644</v>
      </c>
      <c r="B461" s="187" t="s">
        <v>845</v>
      </c>
      <c r="C461" s="34" t="s">
        <v>878</v>
      </c>
      <c r="D461" s="34" t="s">
        <v>877</v>
      </c>
      <c r="E461" s="36">
        <v>16</v>
      </c>
      <c r="F461" s="36">
        <v>16</v>
      </c>
      <c r="G461" s="45" t="s">
        <v>6</v>
      </c>
      <c r="J461" s="196" t="s">
        <v>878</v>
      </c>
      <c r="K461" s="34" t="s">
        <v>877</v>
      </c>
      <c r="L461" s="190">
        <v>30</v>
      </c>
      <c r="M461" s="188"/>
      <c r="N461" s="188"/>
    </row>
    <row r="462" spans="1:15" x14ac:dyDescent="0.25">
      <c r="A462" s="25" t="s">
        <v>644</v>
      </c>
      <c r="B462" s="25" t="s">
        <v>845</v>
      </c>
      <c r="C462" s="25" t="s">
        <v>875</v>
      </c>
      <c r="D462" s="25"/>
      <c r="E462" s="26">
        <f>SUM(E463:E464)</f>
        <v>4464</v>
      </c>
      <c r="F462" s="26">
        <v>4464</v>
      </c>
      <c r="G462" s="27"/>
      <c r="H462" s="27"/>
      <c r="I462" s="27"/>
      <c r="J462" s="32" t="s">
        <v>875</v>
      </c>
      <c r="K462" s="194"/>
      <c r="L462" s="26">
        <f>SUM(L463:L464)</f>
        <v>5384</v>
      </c>
      <c r="M462" s="33">
        <v>3</v>
      </c>
      <c r="N462" s="33">
        <v>3</v>
      </c>
      <c r="O462" s="56"/>
    </row>
    <row r="463" spans="1:15" x14ac:dyDescent="0.25">
      <c r="A463" s="34" t="s">
        <v>644</v>
      </c>
      <c r="B463" s="187" t="s">
        <v>845</v>
      </c>
      <c r="C463" s="34" t="s">
        <v>875</v>
      </c>
      <c r="D463" s="34" t="s">
        <v>875</v>
      </c>
      <c r="E463" s="36">
        <v>4126</v>
      </c>
      <c r="F463" s="36">
        <v>4126</v>
      </c>
      <c r="I463" s="199" t="s">
        <v>588</v>
      </c>
      <c r="J463" s="34" t="s">
        <v>875</v>
      </c>
      <c r="K463" s="34" t="s">
        <v>875</v>
      </c>
      <c r="L463" s="190">
        <v>4912</v>
      </c>
      <c r="M463" s="218"/>
      <c r="N463" s="218"/>
    </row>
    <row r="464" spans="1:15" x14ac:dyDescent="0.25">
      <c r="A464" s="34" t="s">
        <v>644</v>
      </c>
      <c r="B464" s="187" t="s">
        <v>845</v>
      </c>
      <c r="C464" s="34" t="s">
        <v>875</v>
      </c>
      <c r="D464" s="34" t="s">
        <v>876</v>
      </c>
      <c r="E464" s="36">
        <v>338</v>
      </c>
      <c r="F464" s="36">
        <v>338</v>
      </c>
      <c r="J464" s="34" t="s">
        <v>875</v>
      </c>
      <c r="K464" s="34" t="s">
        <v>874</v>
      </c>
      <c r="L464" s="190">
        <v>472</v>
      </c>
      <c r="M464" s="217"/>
      <c r="N464" s="217"/>
    </row>
    <row r="465" spans="1:15" x14ac:dyDescent="0.25">
      <c r="A465" s="34"/>
      <c r="C465" s="34"/>
      <c r="D465" s="34"/>
      <c r="E465" s="36"/>
      <c r="F465" s="36"/>
      <c r="J465" s="34"/>
      <c r="K465" s="34"/>
      <c r="L465" s="190"/>
      <c r="M465" s="217"/>
      <c r="N465" s="217"/>
    </row>
    <row r="466" spans="1:15" x14ac:dyDescent="0.25">
      <c r="A466" s="25" t="s">
        <v>644</v>
      </c>
      <c r="B466" s="25" t="s">
        <v>845</v>
      </c>
      <c r="C466" s="25" t="s">
        <v>872</v>
      </c>
      <c r="D466" s="25"/>
      <c r="E466" s="26">
        <f>SUM(E467:E469)</f>
        <v>2451</v>
      </c>
      <c r="F466" s="26">
        <v>2451</v>
      </c>
      <c r="G466" s="27"/>
      <c r="H466" s="27"/>
      <c r="I466" s="27"/>
      <c r="J466" s="32" t="s">
        <v>872</v>
      </c>
      <c r="K466" s="194"/>
      <c r="L466" s="26">
        <f>SUM(L467:L469)</f>
        <v>2649</v>
      </c>
      <c r="M466" s="33">
        <v>2</v>
      </c>
      <c r="N466" s="33">
        <v>2</v>
      </c>
      <c r="O466" s="56"/>
    </row>
    <row r="467" spans="1:15" x14ac:dyDescent="0.25">
      <c r="A467" s="34" t="s">
        <v>644</v>
      </c>
      <c r="B467" s="187" t="s">
        <v>845</v>
      </c>
      <c r="C467" s="34" t="s">
        <v>872</v>
      </c>
      <c r="D467" s="34" t="s">
        <v>872</v>
      </c>
      <c r="E467" s="36">
        <v>1058</v>
      </c>
      <c r="F467" s="36">
        <v>1058</v>
      </c>
      <c r="I467" s="199" t="s">
        <v>588</v>
      </c>
      <c r="J467" s="34" t="s">
        <v>872</v>
      </c>
      <c r="K467" s="34" t="s">
        <v>872</v>
      </c>
      <c r="L467" s="190">
        <v>1270</v>
      </c>
      <c r="M467" s="217"/>
      <c r="N467" s="217"/>
    </row>
    <row r="468" spans="1:15" x14ac:dyDescent="0.25">
      <c r="A468" s="34" t="s">
        <v>644</v>
      </c>
      <c r="B468" s="187" t="s">
        <v>845</v>
      </c>
      <c r="C468" s="34" t="s">
        <v>872</v>
      </c>
      <c r="D468" s="34" t="s">
        <v>873</v>
      </c>
      <c r="E468" s="36">
        <v>319</v>
      </c>
      <c r="F468" s="36">
        <v>319</v>
      </c>
      <c r="J468" s="34" t="s">
        <v>872</v>
      </c>
      <c r="K468" s="34" t="s">
        <v>873</v>
      </c>
      <c r="L468" s="190">
        <v>331</v>
      </c>
      <c r="M468" s="218"/>
      <c r="N468" s="218"/>
    </row>
    <row r="469" spans="1:15" x14ac:dyDescent="0.25">
      <c r="A469" s="34" t="s">
        <v>644</v>
      </c>
      <c r="B469" s="187" t="s">
        <v>845</v>
      </c>
      <c r="C469" s="34" t="s">
        <v>872</v>
      </c>
      <c r="D469" s="34" t="s">
        <v>871</v>
      </c>
      <c r="E469" s="36">
        <v>1074</v>
      </c>
      <c r="F469" s="36">
        <v>1074</v>
      </c>
      <c r="J469" s="34" t="s">
        <v>872</v>
      </c>
      <c r="K469" s="34" t="s">
        <v>871</v>
      </c>
      <c r="L469" s="190">
        <v>1048</v>
      </c>
      <c r="M469" s="217"/>
      <c r="N469" s="217"/>
    </row>
    <row r="470" spans="1:15" x14ac:dyDescent="0.25">
      <c r="A470" s="25" t="s">
        <v>644</v>
      </c>
      <c r="B470" s="25" t="s">
        <v>845</v>
      </c>
      <c r="C470" s="25" t="s">
        <v>867</v>
      </c>
      <c r="D470" s="25"/>
      <c r="E470" s="26">
        <f>SUM(E471:E475)</f>
        <v>1953</v>
      </c>
      <c r="F470" s="26">
        <v>1953</v>
      </c>
      <c r="G470" s="27"/>
      <c r="H470" s="27"/>
      <c r="I470" s="27"/>
      <c r="J470" s="32" t="s">
        <v>867</v>
      </c>
      <c r="K470" s="194"/>
      <c r="L470" s="26">
        <f>SUM(L471:L475)</f>
        <v>2830</v>
      </c>
      <c r="M470" s="33">
        <v>2</v>
      </c>
      <c r="N470" s="33">
        <v>3</v>
      </c>
      <c r="O470" s="56"/>
    </row>
    <row r="471" spans="1:15" x14ac:dyDescent="0.25">
      <c r="A471" s="34" t="s">
        <v>644</v>
      </c>
      <c r="B471" s="187" t="s">
        <v>845</v>
      </c>
      <c r="C471" s="34" t="s">
        <v>867</v>
      </c>
      <c r="D471" s="34" t="s">
        <v>867</v>
      </c>
      <c r="E471" s="36">
        <v>719</v>
      </c>
      <c r="F471" s="36">
        <v>719</v>
      </c>
      <c r="I471" s="199" t="s">
        <v>588</v>
      </c>
      <c r="J471" s="34" t="s">
        <v>867</v>
      </c>
      <c r="K471" s="34" t="s">
        <v>867</v>
      </c>
      <c r="L471" s="190">
        <v>1092</v>
      </c>
      <c r="M471" s="218"/>
      <c r="N471" s="218"/>
    </row>
    <row r="472" spans="1:15" x14ac:dyDescent="0.25">
      <c r="A472" s="34" t="s">
        <v>644</v>
      </c>
      <c r="B472" s="187" t="s">
        <v>845</v>
      </c>
      <c r="C472" s="34" t="s">
        <v>867</v>
      </c>
      <c r="D472" s="34" t="s">
        <v>870</v>
      </c>
      <c r="E472" s="36">
        <v>426</v>
      </c>
      <c r="F472" s="36">
        <v>426</v>
      </c>
      <c r="J472" s="34" t="s">
        <v>867</v>
      </c>
      <c r="K472" s="34" t="s">
        <v>870</v>
      </c>
      <c r="L472" s="190">
        <v>616</v>
      </c>
      <c r="M472" s="217"/>
      <c r="N472" s="217"/>
    </row>
    <row r="473" spans="1:15" x14ac:dyDescent="0.25">
      <c r="A473" s="34" t="s">
        <v>644</v>
      </c>
      <c r="B473" s="187" t="s">
        <v>845</v>
      </c>
      <c r="C473" s="34" t="s">
        <v>867</v>
      </c>
      <c r="D473" s="34" t="s">
        <v>869</v>
      </c>
      <c r="E473" s="36">
        <v>147</v>
      </c>
      <c r="F473" s="36">
        <v>147</v>
      </c>
      <c r="J473" s="34" t="s">
        <v>867</v>
      </c>
      <c r="K473" s="34" t="s">
        <v>869</v>
      </c>
      <c r="L473" s="190">
        <v>285</v>
      </c>
      <c r="M473" s="217"/>
      <c r="N473" s="217"/>
    </row>
    <row r="474" spans="1:15" x14ac:dyDescent="0.25">
      <c r="A474" s="34" t="s">
        <v>644</v>
      </c>
      <c r="B474" s="187" t="s">
        <v>845</v>
      </c>
      <c r="C474" s="34" t="s">
        <v>867</v>
      </c>
      <c r="D474" s="34" t="s">
        <v>868</v>
      </c>
      <c r="E474" s="36">
        <v>334</v>
      </c>
      <c r="F474" s="36">
        <v>334</v>
      </c>
      <c r="J474" s="34" t="s">
        <v>867</v>
      </c>
      <c r="K474" s="34" t="s">
        <v>868</v>
      </c>
      <c r="L474" s="190">
        <v>475</v>
      </c>
      <c r="M474" s="217"/>
      <c r="N474" s="217"/>
    </row>
    <row r="475" spans="1:15" x14ac:dyDescent="0.25">
      <c r="A475" s="34" t="s">
        <v>644</v>
      </c>
      <c r="B475" s="187" t="s">
        <v>845</v>
      </c>
      <c r="C475" s="34" t="s">
        <v>867</v>
      </c>
      <c r="D475" s="34" t="s">
        <v>866</v>
      </c>
      <c r="E475" s="36">
        <v>327</v>
      </c>
      <c r="F475" s="36">
        <v>327</v>
      </c>
      <c r="J475" s="34" t="s">
        <v>867</v>
      </c>
      <c r="K475" s="34" t="s">
        <v>866</v>
      </c>
      <c r="L475" s="190">
        <v>362</v>
      </c>
      <c r="M475" s="218"/>
      <c r="N475" s="218"/>
    </row>
    <row r="476" spans="1:15" x14ac:dyDescent="0.25">
      <c r="A476" s="25" t="s">
        <v>644</v>
      </c>
      <c r="B476" s="25" t="s">
        <v>845</v>
      </c>
      <c r="C476" s="25" t="s">
        <v>865</v>
      </c>
      <c r="D476" s="25"/>
      <c r="E476" s="26">
        <f>E477</f>
        <v>2067</v>
      </c>
      <c r="F476" s="26">
        <v>2067</v>
      </c>
      <c r="G476" s="27"/>
      <c r="H476" s="27"/>
      <c r="I476" s="27"/>
      <c r="J476" s="32" t="s">
        <v>865</v>
      </c>
      <c r="K476" s="194"/>
      <c r="L476" s="26">
        <f>L477</f>
        <v>2041</v>
      </c>
      <c r="M476" s="33">
        <v>1</v>
      </c>
      <c r="N476" s="33">
        <v>1</v>
      </c>
      <c r="O476" s="56"/>
    </row>
    <row r="477" spans="1:15" x14ac:dyDescent="0.25">
      <c r="A477" s="34" t="s">
        <v>644</v>
      </c>
      <c r="B477" s="187" t="s">
        <v>845</v>
      </c>
      <c r="C477" s="34" t="s">
        <v>865</v>
      </c>
      <c r="D477" s="34" t="s">
        <v>865</v>
      </c>
      <c r="E477" s="36">
        <v>2067</v>
      </c>
      <c r="F477" s="36">
        <v>2067</v>
      </c>
      <c r="I477" s="199" t="s">
        <v>588</v>
      </c>
      <c r="J477" s="196" t="s">
        <v>865</v>
      </c>
      <c r="K477" s="196" t="s">
        <v>865</v>
      </c>
      <c r="L477" s="190">
        <v>2041</v>
      </c>
      <c r="M477" s="217"/>
      <c r="N477" s="217"/>
    </row>
    <row r="478" spans="1:15" x14ac:dyDescent="0.25">
      <c r="A478" s="25" t="s">
        <v>644</v>
      </c>
      <c r="B478" s="25" t="s">
        <v>845</v>
      </c>
      <c r="C478" s="25" t="s">
        <v>864</v>
      </c>
      <c r="D478" s="25"/>
      <c r="E478" s="26">
        <f>SUM(E479:E480)</f>
        <v>2888</v>
      </c>
      <c r="F478" s="26">
        <v>2888</v>
      </c>
      <c r="G478" s="27"/>
      <c r="H478" s="27"/>
      <c r="I478" s="27"/>
      <c r="J478" s="32" t="s">
        <v>864</v>
      </c>
      <c r="K478" s="194"/>
      <c r="L478" s="26">
        <f>SUM(L479:L480)</f>
        <v>2939</v>
      </c>
      <c r="M478" s="33">
        <v>2</v>
      </c>
      <c r="N478" s="33">
        <v>2</v>
      </c>
      <c r="O478" s="56"/>
    </row>
    <row r="479" spans="1:15" x14ac:dyDescent="0.25">
      <c r="A479" s="34" t="s">
        <v>644</v>
      </c>
      <c r="B479" s="187" t="s">
        <v>845</v>
      </c>
      <c r="C479" s="34" t="s">
        <v>864</v>
      </c>
      <c r="D479" s="34" t="s">
        <v>864</v>
      </c>
      <c r="E479" s="36">
        <v>1319</v>
      </c>
      <c r="F479" s="36">
        <v>1319</v>
      </c>
      <c r="I479" s="199" t="s">
        <v>588</v>
      </c>
      <c r="J479" s="196" t="s">
        <v>864</v>
      </c>
      <c r="K479" s="196" t="s">
        <v>864</v>
      </c>
      <c r="L479" s="190">
        <v>1308</v>
      </c>
      <c r="M479" s="217"/>
      <c r="N479" s="217"/>
    </row>
    <row r="480" spans="1:15" x14ac:dyDescent="0.25">
      <c r="A480" s="34" t="s">
        <v>644</v>
      </c>
      <c r="B480" s="187" t="s">
        <v>845</v>
      </c>
      <c r="C480" s="34" t="s">
        <v>864</v>
      </c>
      <c r="D480" s="34" t="s">
        <v>863</v>
      </c>
      <c r="E480" s="36">
        <v>1569</v>
      </c>
      <c r="F480" s="36">
        <v>1569</v>
      </c>
      <c r="J480" s="196" t="s">
        <v>864</v>
      </c>
      <c r="K480" s="196" t="s">
        <v>863</v>
      </c>
      <c r="L480" s="190">
        <v>1631</v>
      </c>
      <c r="M480" s="217"/>
      <c r="N480" s="217"/>
    </row>
    <row r="481" spans="1:15" x14ac:dyDescent="0.25">
      <c r="A481" s="25" t="s">
        <v>644</v>
      </c>
      <c r="B481" s="25" t="s">
        <v>845</v>
      </c>
      <c r="C481" s="25" t="s">
        <v>856</v>
      </c>
      <c r="D481" s="25"/>
      <c r="E481" s="26">
        <f>SUM(E482:E488)</f>
        <v>2068</v>
      </c>
      <c r="F481" s="26">
        <v>2068</v>
      </c>
      <c r="G481" s="27"/>
      <c r="H481" s="27"/>
      <c r="I481" s="27"/>
      <c r="J481" s="32" t="s">
        <v>856</v>
      </c>
      <c r="K481" s="194"/>
      <c r="L481" s="26">
        <f>SUM(L482:L488)</f>
        <v>2929</v>
      </c>
      <c r="M481" s="33">
        <v>2</v>
      </c>
      <c r="N481" s="33">
        <v>2</v>
      </c>
      <c r="O481" s="56"/>
    </row>
    <row r="482" spans="1:15" x14ac:dyDescent="0.25">
      <c r="A482" s="34" t="s">
        <v>644</v>
      </c>
      <c r="B482" s="187" t="s">
        <v>845</v>
      </c>
      <c r="C482" s="34" t="s">
        <v>856</v>
      </c>
      <c r="D482" s="34" t="s">
        <v>856</v>
      </c>
      <c r="E482" s="36">
        <v>1160</v>
      </c>
      <c r="F482" s="36">
        <v>1160</v>
      </c>
      <c r="H482" s="59" t="s">
        <v>87</v>
      </c>
      <c r="I482" s="59"/>
      <c r="J482" s="34" t="s">
        <v>856</v>
      </c>
      <c r="K482" s="34" t="s">
        <v>856</v>
      </c>
      <c r="L482" s="190">
        <v>1620</v>
      </c>
      <c r="M482" s="218"/>
      <c r="N482" s="218"/>
    </row>
    <row r="483" spans="1:15" x14ac:dyDescent="0.25">
      <c r="A483" s="34" t="s">
        <v>644</v>
      </c>
      <c r="B483" s="187" t="s">
        <v>845</v>
      </c>
      <c r="C483" s="34" t="s">
        <v>856</v>
      </c>
      <c r="D483" s="34" t="s">
        <v>862</v>
      </c>
      <c r="E483" s="36">
        <v>314</v>
      </c>
      <c r="F483" s="36">
        <v>314</v>
      </c>
      <c r="J483" s="34" t="s">
        <v>856</v>
      </c>
      <c r="K483" s="34" t="s">
        <v>862</v>
      </c>
      <c r="L483" s="190">
        <v>502</v>
      </c>
      <c r="M483" s="217"/>
      <c r="N483" s="217"/>
    </row>
    <row r="484" spans="1:15" x14ac:dyDescent="0.25">
      <c r="A484" s="34" t="s">
        <v>644</v>
      </c>
      <c r="B484" s="187" t="s">
        <v>845</v>
      </c>
      <c r="C484" s="34" t="s">
        <v>856</v>
      </c>
      <c r="D484" s="34" t="s">
        <v>861</v>
      </c>
      <c r="E484" s="36">
        <v>0</v>
      </c>
      <c r="F484" s="36">
        <v>0</v>
      </c>
      <c r="J484" s="34" t="s">
        <v>856</v>
      </c>
      <c r="K484" s="35"/>
      <c r="L484" s="190"/>
      <c r="M484" s="217"/>
      <c r="N484" s="217"/>
    </row>
    <row r="485" spans="1:15" x14ac:dyDescent="0.25">
      <c r="A485" s="34" t="s">
        <v>644</v>
      </c>
      <c r="B485" s="187" t="s">
        <v>845</v>
      </c>
      <c r="C485" s="34" t="s">
        <v>856</v>
      </c>
      <c r="D485" s="34" t="s">
        <v>860</v>
      </c>
      <c r="E485" s="36">
        <v>81</v>
      </c>
      <c r="F485" s="36">
        <v>81</v>
      </c>
      <c r="J485" s="34" t="s">
        <v>856</v>
      </c>
      <c r="K485" s="34" t="s">
        <v>860</v>
      </c>
      <c r="L485" s="190">
        <v>99</v>
      </c>
      <c r="M485" s="218"/>
      <c r="N485" s="218"/>
    </row>
    <row r="486" spans="1:15" x14ac:dyDescent="0.25">
      <c r="A486" s="34" t="s">
        <v>644</v>
      </c>
      <c r="B486" s="187" t="s">
        <v>845</v>
      </c>
      <c r="C486" s="34" t="s">
        <v>856</v>
      </c>
      <c r="D486" s="34" t="s">
        <v>859</v>
      </c>
      <c r="E486" s="36">
        <v>68</v>
      </c>
      <c r="F486" s="36">
        <v>68</v>
      </c>
      <c r="J486" s="34" t="s">
        <v>856</v>
      </c>
      <c r="K486" s="34" t="s">
        <v>859</v>
      </c>
      <c r="L486" s="190">
        <v>77</v>
      </c>
      <c r="M486" s="217"/>
      <c r="N486" s="217"/>
    </row>
    <row r="487" spans="1:15" x14ac:dyDescent="0.25">
      <c r="A487" s="34" t="s">
        <v>644</v>
      </c>
      <c r="B487" s="187" t="s">
        <v>845</v>
      </c>
      <c r="C487" s="34" t="s">
        <v>856</v>
      </c>
      <c r="D487" s="34" t="s">
        <v>858</v>
      </c>
      <c r="E487" s="36">
        <v>306</v>
      </c>
      <c r="F487" s="36">
        <v>306</v>
      </c>
      <c r="J487" s="34" t="s">
        <v>856</v>
      </c>
      <c r="K487" s="34" t="s">
        <v>858</v>
      </c>
      <c r="L487" s="190">
        <v>379</v>
      </c>
      <c r="M487" s="217"/>
      <c r="N487" s="217"/>
      <c r="O487" s="193" t="s">
        <v>706</v>
      </c>
    </row>
    <row r="488" spans="1:15" x14ac:dyDescent="0.25">
      <c r="A488" s="34" t="s">
        <v>644</v>
      </c>
      <c r="B488" s="187" t="s">
        <v>845</v>
      </c>
      <c r="C488" s="34" t="s">
        <v>856</v>
      </c>
      <c r="D488" s="34" t="s">
        <v>857</v>
      </c>
      <c r="E488" s="36">
        <v>139</v>
      </c>
      <c r="F488" s="36">
        <v>139</v>
      </c>
      <c r="J488" s="34" t="s">
        <v>856</v>
      </c>
      <c r="K488" s="34" t="s">
        <v>855</v>
      </c>
      <c r="L488" s="190">
        <v>252</v>
      </c>
      <c r="M488" s="188"/>
      <c r="N488" s="188"/>
    </row>
    <row r="489" spans="1:15" x14ac:dyDescent="0.25">
      <c r="A489" s="25" t="s">
        <v>644</v>
      </c>
      <c r="B489" s="25" t="s">
        <v>845</v>
      </c>
      <c r="C489" s="25" t="s">
        <v>854</v>
      </c>
      <c r="D489" s="25"/>
      <c r="E489" s="26">
        <f>E490</f>
        <v>1869</v>
      </c>
      <c r="F489" s="26">
        <v>1869</v>
      </c>
      <c r="G489" s="27"/>
      <c r="H489" s="27"/>
      <c r="I489" s="27"/>
      <c r="J489" s="32" t="s">
        <v>854</v>
      </c>
      <c r="K489" s="194"/>
      <c r="L489" s="26">
        <f>L490</f>
        <v>1970</v>
      </c>
      <c r="M489" s="33">
        <v>1</v>
      </c>
      <c r="N489" s="33">
        <v>1</v>
      </c>
      <c r="O489" s="56"/>
    </row>
    <row r="490" spans="1:15" x14ac:dyDescent="0.25">
      <c r="A490" s="34" t="s">
        <v>644</v>
      </c>
      <c r="B490" s="187" t="s">
        <v>845</v>
      </c>
      <c r="C490" s="34" t="s">
        <v>854</v>
      </c>
      <c r="D490" s="34" t="s">
        <v>854</v>
      </c>
      <c r="E490" s="36">
        <v>1869</v>
      </c>
      <c r="F490" s="36">
        <v>1869</v>
      </c>
      <c r="I490" s="199" t="s">
        <v>588</v>
      </c>
      <c r="J490" s="196" t="s">
        <v>854</v>
      </c>
      <c r="K490" s="196" t="s">
        <v>854</v>
      </c>
      <c r="L490" s="190">
        <v>1970</v>
      </c>
      <c r="M490" s="218"/>
      <c r="N490" s="218"/>
    </row>
    <row r="491" spans="1:15" x14ac:dyDescent="0.25">
      <c r="A491" s="25" t="s">
        <v>644</v>
      </c>
      <c r="B491" s="25" t="s">
        <v>845</v>
      </c>
      <c r="C491" s="25" t="s">
        <v>853</v>
      </c>
      <c r="D491" s="25"/>
      <c r="E491" s="26">
        <f>E492</f>
        <v>5090</v>
      </c>
      <c r="F491" s="26">
        <v>5090</v>
      </c>
      <c r="G491" s="27"/>
      <c r="H491" s="27"/>
      <c r="I491" s="27"/>
      <c r="J491" s="32" t="s">
        <v>852</v>
      </c>
      <c r="K491" s="194"/>
      <c r="L491" s="26">
        <f>L492</f>
        <v>5165</v>
      </c>
      <c r="M491" s="33">
        <v>3</v>
      </c>
      <c r="N491" s="33">
        <v>3</v>
      </c>
      <c r="O491" s="56"/>
    </row>
    <row r="492" spans="1:15" x14ac:dyDescent="0.25">
      <c r="A492" s="34" t="s">
        <v>644</v>
      </c>
      <c r="B492" s="187" t="s">
        <v>845</v>
      </c>
      <c r="C492" s="34" t="s">
        <v>853</v>
      </c>
      <c r="D492" s="34" t="s">
        <v>853</v>
      </c>
      <c r="E492" s="36">
        <v>5090</v>
      </c>
      <c r="F492" s="36">
        <v>5090</v>
      </c>
      <c r="I492" s="199" t="s">
        <v>588</v>
      </c>
      <c r="J492" s="196" t="s">
        <v>852</v>
      </c>
      <c r="K492" s="196" t="s">
        <v>852</v>
      </c>
      <c r="L492" s="190">
        <v>5165</v>
      </c>
      <c r="M492" s="218"/>
      <c r="N492" s="218"/>
    </row>
    <row r="493" spans="1:15" x14ac:dyDescent="0.25">
      <c r="A493" s="25" t="s">
        <v>644</v>
      </c>
      <c r="B493" s="25" t="s">
        <v>845</v>
      </c>
      <c r="C493" s="25" t="s">
        <v>851</v>
      </c>
      <c r="D493" s="25"/>
      <c r="E493" s="26">
        <f>SUM(E494:E495)</f>
        <v>3357</v>
      </c>
      <c r="F493" s="26">
        <v>3357</v>
      </c>
      <c r="G493" s="27"/>
      <c r="H493" s="27"/>
      <c r="I493" s="27"/>
      <c r="J493" s="32" t="s">
        <v>851</v>
      </c>
      <c r="K493" s="194"/>
      <c r="L493" s="26">
        <f>SUM(L494:L495)</f>
        <v>4044</v>
      </c>
      <c r="M493" s="33">
        <v>2</v>
      </c>
      <c r="N493" s="33">
        <v>2</v>
      </c>
      <c r="O493" s="56"/>
    </row>
    <row r="494" spans="1:15" x14ac:dyDescent="0.25">
      <c r="A494" s="34" t="s">
        <v>644</v>
      </c>
      <c r="B494" s="187" t="s">
        <v>845</v>
      </c>
      <c r="C494" s="34" t="s">
        <v>851</v>
      </c>
      <c r="D494" s="34" t="s">
        <v>851</v>
      </c>
      <c r="E494" s="36">
        <v>2314</v>
      </c>
      <c r="F494" s="36">
        <v>2314</v>
      </c>
      <c r="I494" s="199" t="s">
        <v>588</v>
      </c>
      <c r="J494" s="196" t="s">
        <v>851</v>
      </c>
      <c r="K494" s="196" t="s">
        <v>851</v>
      </c>
      <c r="L494" s="190">
        <v>2794</v>
      </c>
      <c r="M494" s="218"/>
      <c r="N494" s="218"/>
    </row>
    <row r="495" spans="1:15" x14ac:dyDescent="0.25">
      <c r="A495" s="34" t="s">
        <v>644</v>
      </c>
      <c r="B495" s="187" t="s">
        <v>845</v>
      </c>
      <c r="C495" s="34" t="s">
        <v>851</v>
      </c>
      <c r="D495" s="34" t="s">
        <v>850</v>
      </c>
      <c r="E495" s="36">
        <v>1043</v>
      </c>
      <c r="F495" s="36">
        <v>1043</v>
      </c>
      <c r="J495" s="196" t="s">
        <v>851</v>
      </c>
      <c r="K495" s="196" t="s">
        <v>850</v>
      </c>
      <c r="L495" s="190">
        <v>1250</v>
      </c>
      <c r="M495" s="217"/>
      <c r="N495" s="217"/>
    </row>
    <row r="496" spans="1:15" x14ac:dyDescent="0.25">
      <c r="A496" s="25" t="s">
        <v>644</v>
      </c>
      <c r="B496" s="25" t="s">
        <v>845</v>
      </c>
      <c r="C496" s="25" t="s">
        <v>847</v>
      </c>
      <c r="D496" s="25"/>
      <c r="E496" s="26">
        <f>SUM(E497:E500)</f>
        <v>1569</v>
      </c>
      <c r="F496" s="26">
        <v>1569</v>
      </c>
      <c r="G496" s="27"/>
      <c r="H496" s="27"/>
      <c r="I496" s="27"/>
      <c r="J496" s="32" t="s">
        <v>847</v>
      </c>
      <c r="K496" s="194"/>
      <c r="L496" s="26">
        <f>SUM(L497:L500)</f>
        <v>2553</v>
      </c>
      <c r="M496" s="33">
        <v>1</v>
      </c>
      <c r="N496" s="33">
        <v>1</v>
      </c>
      <c r="O496" s="56"/>
    </row>
    <row r="497" spans="1:15" x14ac:dyDescent="0.25">
      <c r="A497" s="34" t="s">
        <v>644</v>
      </c>
      <c r="B497" s="187" t="s">
        <v>845</v>
      </c>
      <c r="C497" s="34" t="s">
        <v>847</v>
      </c>
      <c r="D497" s="34" t="s">
        <v>847</v>
      </c>
      <c r="E497" s="36">
        <v>777</v>
      </c>
      <c r="F497" s="36">
        <v>777</v>
      </c>
      <c r="I497" s="199" t="s">
        <v>588</v>
      </c>
      <c r="J497" s="209" t="s">
        <v>847</v>
      </c>
      <c r="K497" s="209" t="s">
        <v>847</v>
      </c>
      <c r="L497" s="190">
        <v>1306</v>
      </c>
      <c r="M497" s="218"/>
      <c r="N497" s="218"/>
    </row>
    <row r="498" spans="1:15" x14ac:dyDescent="0.25">
      <c r="A498" s="34" t="s">
        <v>644</v>
      </c>
      <c r="B498" s="187" t="s">
        <v>845</v>
      </c>
      <c r="C498" s="34" t="s">
        <v>847</v>
      </c>
      <c r="D498" s="34" t="s">
        <v>673</v>
      </c>
      <c r="E498" s="36">
        <v>0</v>
      </c>
      <c r="F498" s="36">
        <v>0</v>
      </c>
      <c r="J498" s="209" t="s">
        <v>847</v>
      </c>
      <c r="K498" s="35"/>
      <c r="L498" s="217"/>
      <c r="M498" s="217"/>
      <c r="N498" s="217"/>
    </row>
    <row r="499" spans="1:15" x14ac:dyDescent="0.25">
      <c r="A499" s="34" t="s">
        <v>644</v>
      </c>
      <c r="B499" s="187" t="s">
        <v>845</v>
      </c>
      <c r="C499" s="34" t="s">
        <v>847</v>
      </c>
      <c r="D499" s="34" t="s">
        <v>849</v>
      </c>
      <c r="E499" s="36">
        <v>673</v>
      </c>
      <c r="F499" s="36">
        <v>673</v>
      </c>
      <c r="J499" s="209" t="s">
        <v>847</v>
      </c>
      <c r="K499" s="209" t="s">
        <v>849</v>
      </c>
      <c r="L499" s="190">
        <v>1008</v>
      </c>
      <c r="M499" s="217"/>
      <c r="N499" s="217"/>
    </row>
    <row r="500" spans="1:15" x14ac:dyDescent="0.25">
      <c r="A500" s="34" t="s">
        <v>644</v>
      </c>
      <c r="B500" s="187" t="s">
        <v>845</v>
      </c>
      <c r="C500" s="34" t="s">
        <v>847</v>
      </c>
      <c r="D500" s="34" t="s">
        <v>848</v>
      </c>
      <c r="E500" s="36">
        <v>119</v>
      </c>
      <c r="F500" s="36">
        <v>119</v>
      </c>
      <c r="J500" s="209" t="s">
        <v>847</v>
      </c>
      <c r="K500" s="209" t="s">
        <v>672</v>
      </c>
      <c r="L500" s="190">
        <v>239</v>
      </c>
      <c r="M500" s="188"/>
      <c r="N500" s="188"/>
    </row>
    <row r="501" spans="1:15" x14ac:dyDescent="0.25">
      <c r="A501" s="25" t="s">
        <v>644</v>
      </c>
      <c r="B501" s="25" t="s">
        <v>845</v>
      </c>
      <c r="C501" s="25" t="s">
        <v>845</v>
      </c>
      <c r="D501" s="25"/>
      <c r="E501" s="26">
        <f>SUM(E502:E504)</f>
        <v>3568</v>
      </c>
      <c r="F501" s="26">
        <v>3568</v>
      </c>
      <c r="G501" s="27"/>
      <c r="H501" s="27"/>
      <c r="I501" s="27"/>
      <c r="J501" s="32" t="s">
        <v>845</v>
      </c>
      <c r="K501" s="194"/>
      <c r="L501" s="26">
        <f>SUM(L502:L504)</f>
        <v>4993</v>
      </c>
      <c r="M501" s="33">
        <v>2</v>
      </c>
      <c r="N501" s="33">
        <v>2</v>
      </c>
      <c r="O501" s="56"/>
    </row>
    <row r="502" spans="1:15" x14ac:dyDescent="0.25">
      <c r="A502" s="34" t="s">
        <v>644</v>
      </c>
      <c r="B502" s="187" t="s">
        <v>845</v>
      </c>
      <c r="C502" s="34" t="s">
        <v>845</v>
      </c>
      <c r="D502" s="34" t="s">
        <v>845</v>
      </c>
      <c r="E502" s="36">
        <v>2330</v>
      </c>
      <c r="F502" s="36">
        <v>2330</v>
      </c>
      <c r="I502" s="199" t="s">
        <v>588</v>
      </c>
      <c r="J502" s="191" t="s">
        <v>845</v>
      </c>
      <c r="K502" s="191" t="s">
        <v>845</v>
      </c>
      <c r="L502" s="190">
        <v>2970</v>
      </c>
      <c r="M502" s="216"/>
      <c r="N502" s="216"/>
    </row>
    <row r="503" spans="1:15" x14ac:dyDescent="0.25">
      <c r="A503" s="34" t="s">
        <v>644</v>
      </c>
      <c r="B503" s="187" t="s">
        <v>845</v>
      </c>
      <c r="C503" s="34" t="s">
        <v>845</v>
      </c>
      <c r="D503" s="34" t="s">
        <v>846</v>
      </c>
      <c r="E503" s="36">
        <v>692</v>
      </c>
      <c r="F503" s="36">
        <v>692</v>
      </c>
      <c r="J503" s="191" t="s">
        <v>845</v>
      </c>
      <c r="K503" s="191" t="s">
        <v>846</v>
      </c>
      <c r="L503" s="190">
        <v>1181</v>
      </c>
      <c r="M503" s="215"/>
      <c r="N503" s="215"/>
    </row>
    <row r="504" spans="1:15" x14ac:dyDescent="0.25">
      <c r="A504" s="34" t="s">
        <v>644</v>
      </c>
      <c r="B504" s="187" t="s">
        <v>845</v>
      </c>
      <c r="C504" s="34" t="s">
        <v>845</v>
      </c>
      <c r="D504" s="34" t="s">
        <v>672</v>
      </c>
      <c r="E504" s="36">
        <v>546</v>
      </c>
      <c r="F504" s="36">
        <v>546</v>
      </c>
      <c r="J504" s="191" t="s">
        <v>845</v>
      </c>
      <c r="K504" s="191" t="s">
        <v>672</v>
      </c>
      <c r="L504" s="190">
        <v>842</v>
      </c>
      <c r="M504" s="215"/>
      <c r="N504" s="215"/>
    </row>
    <row r="505" spans="1:15" x14ac:dyDescent="0.25">
      <c r="A505" s="19" t="s">
        <v>644</v>
      </c>
      <c r="B505" s="19" t="s">
        <v>781</v>
      </c>
      <c r="C505" s="204"/>
      <c r="D505" s="19"/>
      <c r="E505" s="20">
        <f>E506+E507+E512+E517+E521+E529+E536+E545+E552+E554+E559+E563+E568+E578</f>
        <v>39884</v>
      </c>
      <c r="F505" s="20">
        <v>39884</v>
      </c>
      <c r="G505" s="205"/>
      <c r="H505" s="205"/>
      <c r="I505" s="205"/>
      <c r="J505" s="19"/>
      <c r="K505" s="19"/>
      <c r="L505" s="213"/>
      <c r="M505" s="213">
        <f>SUM(M506:M579)</f>
        <v>24</v>
      </c>
      <c r="N505" s="213">
        <f>SUM(N506:N579)</f>
        <v>41</v>
      </c>
      <c r="O505" s="212"/>
    </row>
    <row r="506" spans="1:15" x14ac:dyDescent="0.25">
      <c r="A506" s="25" t="s">
        <v>644</v>
      </c>
      <c r="B506" s="25" t="s">
        <v>781</v>
      </c>
      <c r="C506" s="25" t="s">
        <v>844</v>
      </c>
      <c r="D506" s="25"/>
      <c r="E506" s="26">
        <v>12803</v>
      </c>
      <c r="F506" s="26">
        <v>12803</v>
      </c>
      <c r="G506" s="27"/>
      <c r="H506" s="27"/>
      <c r="I506" s="27"/>
      <c r="J506" s="27"/>
      <c r="K506" s="27"/>
      <c r="L506" s="27"/>
      <c r="M506" s="27"/>
      <c r="N506" s="27"/>
      <c r="O506" s="56"/>
    </row>
    <row r="507" spans="1:15" x14ac:dyDescent="0.25">
      <c r="A507" s="25" t="s">
        <v>644</v>
      </c>
      <c r="B507" s="25" t="s">
        <v>781</v>
      </c>
      <c r="C507" s="25" t="s">
        <v>840</v>
      </c>
      <c r="D507" s="25"/>
      <c r="E507" s="26">
        <f>SUM(E508:E511)</f>
        <v>803</v>
      </c>
      <c r="F507" s="26">
        <v>803</v>
      </c>
      <c r="G507" s="27"/>
      <c r="H507" s="27"/>
      <c r="I507" s="27"/>
      <c r="J507" s="32" t="s">
        <v>840</v>
      </c>
      <c r="K507" s="194"/>
      <c r="L507" s="211">
        <f>SUM(L508:L511)</f>
        <v>1507</v>
      </c>
      <c r="M507" s="109">
        <v>1</v>
      </c>
      <c r="N507" s="109">
        <v>3</v>
      </c>
      <c r="O507" s="56"/>
    </row>
    <row r="508" spans="1:15" x14ac:dyDescent="0.25">
      <c r="A508" s="34" t="s">
        <v>644</v>
      </c>
      <c r="B508" s="187" t="s">
        <v>781</v>
      </c>
      <c r="C508" s="34" t="s">
        <v>840</v>
      </c>
      <c r="D508" s="34" t="s">
        <v>840</v>
      </c>
      <c r="E508" s="36">
        <v>324</v>
      </c>
      <c r="F508" s="36">
        <v>324</v>
      </c>
      <c r="G508" s="37" t="s">
        <v>6</v>
      </c>
      <c r="I508" s="199" t="s">
        <v>588</v>
      </c>
      <c r="J508" s="39" t="s">
        <v>840</v>
      </c>
      <c r="K508" s="39" t="s">
        <v>840</v>
      </c>
      <c r="L508" s="54">
        <v>683</v>
      </c>
      <c r="M508" s="131"/>
      <c r="N508" s="131"/>
    </row>
    <row r="509" spans="1:15" x14ac:dyDescent="0.25">
      <c r="A509" s="34" t="s">
        <v>644</v>
      </c>
      <c r="B509" s="187" t="s">
        <v>781</v>
      </c>
      <c r="C509" s="34" t="s">
        <v>840</v>
      </c>
      <c r="D509" s="34" t="s">
        <v>843</v>
      </c>
      <c r="E509" s="36">
        <v>131</v>
      </c>
      <c r="F509" s="36">
        <v>131</v>
      </c>
      <c r="G509" s="37" t="s">
        <v>6</v>
      </c>
      <c r="J509" s="39" t="s">
        <v>840</v>
      </c>
      <c r="K509" s="39" t="s">
        <v>842</v>
      </c>
      <c r="L509" s="54">
        <v>258</v>
      </c>
      <c r="M509" s="131"/>
      <c r="N509" s="131"/>
    </row>
    <row r="510" spans="1:15" x14ac:dyDescent="0.25">
      <c r="A510" s="34" t="s">
        <v>644</v>
      </c>
      <c r="B510" s="187" t="s">
        <v>781</v>
      </c>
      <c r="C510" s="34" t="s">
        <v>840</v>
      </c>
      <c r="D510" s="34" t="s">
        <v>841</v>
      </c>
      <c r="E510" s="36">
        <v>181</v>
      </c>
      <c r="F510" s="36">
        <v>181</v>
      </c>
      <c r="J510" s="39" t="s">
        <v>840</v>
      </c>
      <c r="K510" s="39" t="s">
        <v>841</v>
      </c>
      <c r="L510" s="54">
        <v>372</v>
      </c>
      <c r="M510" s="131"/>
      <c r="N510" s="131"/>
    </row>
    <row r="511" spans="1:15" x14ac:dyDescent="0.25">
      <c r="A511" s="34" t="s">
        <v>644</v>
      </c>
      <c r="B511" s="187" t="s">
        <v>781</v>
      </c>
      <c r="C511" s="34" t="s">
        <v>840</v>
      </c>
      <c r="D511" s="34" t="s">
        <v>839</v>
      </c>
      <c r="E511" s="36">
        <v>167</v>
      </c>
      <c r="F511" s="36">
        <v>167</v>
      </c>
      <c r="G511" s="37" t="s">
        <v>6</v>
      </c>
      <c r="J511" s="39" t="s">
        <v>840</v>
      </c>
      <c r="K511" s="39" t="s">
        <v>839</v>
      </c>
      <c r="L511" s="54">
        <v>194</v>
      </c>
      <c r="M511" s="131"/>
      <c r="N511" s="131"/>
    </row>
    <row r="512" spans="1:15" x14ac:dyDescent="0.25">
      <c r="A512" s="25" t="s">
        <v>644</v>
      </c>
      <c r="B512" s="25" t="s">
        <v>781</v>
      </c>
      <c r="C512" s="25" t="s">
        <v>837</v>
      </c>
      <c r="D512" s="25"/>
      <c r="E512" s="26">
        <f>SUM(E513:E516)</f>
        <v>2744</v>
      </c>
      <c r="F512" s="26">
        <v>2744</v>
      </c>
      <c r="G512" s="27"/>
      <c r="H512" s="27"/>
      <c r="I512" s="27"/>
      <c r="J512" s="32" t="s">
        <v>837</v>
      </c>
      <c r="K512" s="194"/>
      <c r="L512" s="211">
        <f>SUM(L513:L516)</f>
        <v>4134</v>
      </c>
      <c r="M512" s="109">
        <v>2</v>
      </c>
      <c r="N512" s="109">
        <v>3</v>
      </c>
      <c r="O512" s="56"/>
    </row>
    <row r="513" spans="1:15" x14ac:dyDescent="0.25">
      <c r="A513" s="34" t="s">
        <v>644</v>
      </c>
      <c r="B513" s="187" t="s">
        <v>781</v>
      </c>
      <c r="C513" s="34" t="s">
        <v>837</v>
      </c>
      <c r="D513" s="34" t="s">
        <v>837</v>
      </c>
      <c r="E513" s="36">
        <v>1483</v>
      </c>
      <c r="F513" s="36">
        <v>1483</v>
      </c>
      <c r="I513" s="199" t="s">
        <v>588</v>
      </c>
      <c r="J513" s="34" t="s">
        <v>837</v>
      </c>
      <c r="K513" s="34" t="s">
        <v>837</v>
      </c>
      <c r="L513" s="54">
        <v>2207</v>
      </c>
      <c r="M513" s="131"/>
      <c r="N513" s="131"/>
    </row>
    <row r="514" spans="1:15" x14ac:dyDescent="0.25">
      <c r="A514" s="34" t="s">
        <v>644</v>
      </c>
      <c r="B514" s="187" t="s">
        <v>781</v>
      </c>
      <c r="C514" s="34" t="s">
        <v>837</v>
      </c>
      <c r="D514" s="34" t="s">
        <v>838</v>
      </c>
      <c r="E514" s="36">
        <v>887</v>
      </c>
      <c r="F514" s="36">
        <v>887</v>
      </c>
      <c r="J514" s="34" t="s">
        <v>837</v>
      </c>
      <c r="K514" s="34" t="s">
        <v>838</v>
      </c>
      <c r="L514" s="54">
        <v>1192</v>
      </c>
      <c r="M514" s="131"/>
      <c r="N514" s="131"/>
    </row>
    <row r="515" spans="1:15" x14ac:dyDescent="0.25">
      <c r="A515" s="34" t="s">
        <v>644</v>
      </c>
      <c r="B515" s="187" t="s">
        <v>781</v>
      </c>
      <c r="C515" s="34" t="s">
        <v>837</v>
      </c>
      <c r="D515" s="34" t="s">
        <v>515</v>
      </c>
      <c r="E515" s="36">
        <v>246</v>
      </c>
      <c r="F515" s="36">
        <v>246</v>
      </c>
      <c r="J515" s="34" t="s">
        <v>837</v>
      </c>
      <c r="K515" s="34" t="s">
        <v>515</v>
      </c>
      <c r="L515" s="54">
        <v>524</v>
      </c>
      <c r="M515" s="131"/>
      <c r="N515" s="131"/>
    </row>
    <row r="516" spans="1:15" x14ac:dyDescent="0.25">
      <c r="A516" s="34" t="s">
        <v>644</v>
      </c>
      <c r="B516" s="187" t="s">
        <v>781</v>
      </c>
      <c r="C516" s="34" t="s">
        <v>837</v>
      </c>
      <c r="D516" s="34" t="s">
        <v>836</v>
      </c>
      <c r="E516" s="36">
        <v>128</v>
      </c>
      <c r="F516" s="36">
        <v>128</v>
      </c>
      <c r="J516" s="34" t="s">
        <v>837</v>
      </c>
      <c r="K516" s="34" t="s">
        <v>836</v>
      </c>
      <c r="L516" s="54">
        <v>211</v>
      </c>
      <c r="M516" s="131"/>
      <c r="N516" s="131"/>
    </row>
    <row r="517" spans="1:15" x14ac:dyDescent="0.25">
      <c r="A517" s="25" t="s">
        <v>644</v>
      </c>
      <c r="B517" s="25" t="s">
        <v>781</v>
      </c>
      <c r="C517" s="25" t="s">
        <v>834</v>
      </c>
      <c r="D517" s="25"/>
      <c r="E517" s="26">
        <f>SUM(E518:E520)</f>
        <v>2544</v>
      </c>
      <c r="F517" s="26">
        <v>2544</v>
      </c>
      <c r="G517" s="27"/>
      <c r="H517" s="27"/>
      <c r="I517" s="27"/>
      <c r="J517" s="32" t="s">
        <v>834</v>
      </c>
      <c r="K517" s="194"/>
      <c r="L517" s="211">
        <f>SUM(L518:L520)</f>
        <v>4042</v>
      </c>
      <c r="M517" s="109">
        <v>2</v>
      </c>
      <c r="N517" s="109">
        <v>2</v>
      </c>
      <c r="O517" s="56"/>
    </row>
    <row r="518" spans="1:15" x14ac:dyDescent="0.25">
      <c r="A518" s="34" t="s">
        <v>644</v>
      </c>
      <c r="B518" s="187" t="s">
        <v>781</v>
      </c>
      <c r="C518" s="34" t="s">
        <v>834</v>
      </c>
      <c r="D518" s="34" t="s">
        <v>834</v>
      </c>
      <c r="E518" s="36">
        <v>1882</v>
      </c>
      <c r="F518" s="36">
        <v>1882</v>
      </c>
      <c r="I518" s="199" t="s">
        <v>588</v>
      </c>
      <c r="J518" s="34" t="s">
        <v>834</v>
      </c>
      <c r="K518" s="34" t="s">
        <v>834</v>
      </c>
      <c r="L518" s="54">
        <v>2960</v>
      </c>
      <c r="M518" s="131"/>
      <c r="N518" s="131"/>
    </row>
    <row r="519" spans="1:15" x14ac:dyDescent="0.25">
      <c r="A519" s="34" t="s">
        <v>644</v>
      </c>
      <c r="B519" s="187" t="s">
        <v>781</v>
      </c>
      <c r="C519" s="34" t="s">
        <v>834</v>
      </c>
      <c r="D519" s="34" t="s">
        <v>835</v>
      </c>
      <c r="E519" s="36">
        <v>144</v>
      </c>
      <c r="F519" s="36">
        <v>144</v>
      </c>
      <c r="G519" s="37" t="s">
        <v>6</v>
      </c>
      <c r="J519" s="34" t="s">
        <v>834</v>
      </c>
      <c r="K519" s="34" t="s">
        <v>835</v>
      </c>
      <c r="L519" s="54">
        <v>212</v>
      </c>
      <c r="M519" s="131"/>
      <c r="N519" s="131"/>
    </row>
    <row r="520" spans="1:15" x14ac:dyDescent="0.25">
      <c r="A520" s="34" t="s">
        <v>644</v>
      </c>
      <c r="B520" s="187" t="s">
        <v>781</v>
      </c>
      <c r="C520" s="34" t="s">
        <v>834</v>
      </c>
      <c r="D520" s="34" t="s">
        <v>705</v>
      </c>
      <c r="E520" s="36">
        <v>518</v>
      </c>
      <c r="F520" s="36">
        <v>518</v>
      </c>
      <c r="G520" s="37" t="s">
        <v>6</v>
      </c>
      <c r="J520" s="34" t="s">
        <v>834</v>
      </c>
      <c r="K520" s="34" t="s">
        <v>705</v>
      </c>
      <c r="L520" s="54">
        <v>870</v>
      </c>
      <c r="M520" s="131"/>
      <c r="N520" s="131"/>
    </row>
    <row r="521" spans="1:15" x14ac:dyDescent="0.25">
      <c r="A521" s="25" t="s">
        <v>644</v>
      </c>
      <c r="B521" s="25" t="s">
        <v>781</v>
      </c>
      <c r="C521" s="25" t="s">
        <v>829</v>
      </c>
      <c r="D521" s="25"/>
      <c r="E521" s="26">
        <f>SUM(E522:E528)</f>
        <v>3049</v>
      </c>
      <c r="F521" s="26">
        <v>3049</v>
      </c>
      <c r="G521" s="27"/>
      <c r="H521" s="27"/>
      <c r="I521" s="27"/>
      <c r="J521" s="32" t="s">
        <v>829</v>
      </c>
      <c r="K521" s="194"/>
      <c r="L521" s="211">
        <f>SUM(L522:L528)</f>
        <v>5380</v>
      </c>
      <c r="M521" s="109">
        <v>2</v>
      </c>
      <c r="N521" s="109">
        <v>4</v>
      </c>
      <c r="O521" s="56"/>
    </row>
    <row r="522" spans="1:15" x14ac:dyDescent="0.25">
      <c r="A522" s="34" t="s">
        <v>644</v>
      </c>
      <c r="B522" s="187" t="s">
        <v>781</v>
      </c>
      <c r="C522" s="34" t="s">
        <v>829</v>
      </c>
      <c r="D522" s="34" t="s">
        <v>829</v>
      </c>
      <c r="E522" s="36">
        <v>403</v>
      </c>
      <c r="F522" s="36">
        <v>403</v>
      </c>
      <c r="J522" s="34" t="s">
        <v>829</v>
      </c>
      <c r="K522" s="34" t="s">
        <v>829</v>
      </c>
      <c r="L522" s="54">
        <v>896</v>
      </c>
      <c r="M522" s="131"/>
      <c r="N522" s="131"/>
    </row>
    <row r="523" spans="1:15" x14ac:dyDescent="0.25">
      <c r="A523" s="34" t="s">
        <v>644</v>
      </c>
      <c r="B523" s="187" t="s">
        <v>781</v>
      </c>
      <c r="C523" s="34" t="s">
        <v>829</v>
      </c>
      <c r="D523" s="34" t="s">
        <v>833</v>
      </c>
      <c r="E523" s="36">
        <v>629</v>
      </c>
      <c r="F523" s="36">
        <v>629</v>
      </c>
      <c r="J523" s="34" t="s">
        <v>829</v>
      </c>
      <c r="K523" s="34" t="s">
        <v>833</v>
      </c>
      <c r="L523" s="54">
        <v>888</v>
      </c>
      <c r="M523" s="131"/>
      <c r="N523" s="131"/>
    </row>
    <row r="524" spans="1:15" x14ac:dyDescent="0.25">
      <c r="A524" s="34" t="s">
        <v>644</v>
      </c>
      <c r="B524" s="187" t="s">
        <v>781</v>
      </c>
      <c r="C524" s="34" t="s">
        <v>829</v>
      </c>
      <c r="D524" s="34" t="s">
        <v>566</v>
      </c>
      <c r="E524" s="36">
        <v>474</v>
      </c>
      <c r="F524" s="36">
        <v>474</v>
      </c>
      <c r="J524" s="34" t="s">
        <v>829</v>
      </c>
      <c r="K524" s="34" t="s">
        <v>566</v>
      </c>
      <c r="L524" s="54">
        <v>870</v>
      </c>
      <c r="M524" s="131"/>
      <c r="N524" s="131"/>
    </row>
    <row r="525" spans="1:15" x14ac:dyDescent="0.25">
      <c r="A525" s="34" t="s">
        <v>644</v>
      </c>
      <c r="B525" s="187" t="s">
        <v>781</v>
      </c>
      <c r="C525" s="34" t="s">
        <v>829</v>
      </c>
      <c r="D525" s="34" t="s">
        <v>832</v>
      </c>
      <c r="E525" s="36">
        <v>231</v>
      </c>
      <c r="F525" s="36">
        <v>231</v>
      </c>
      <c r="J525" s="34" t="s">
        <v>829</v>
      </c>
      <c r="K525" s="34" t="s">
        <v>832</v>
      </c>
      <c r="L525" s="54">
        <v>520</v>
      </c>
      <c r="M525" s="131"/>
      <c r="N525" s="131"/>
    </row>
    <row r="526" spans="1:15" x14ac:dyDescent="0.25">
      <c r="A526" s="34" t="s">
        <v>644</v>
      </c>
      <c r="B526" s="187" t="s">
        <v>781</v>
      </c>
      <c r="C526" s="34" t="s">
        <v>829</v>
      </c>
      <c r="D526" s="34" t="s">
        <v>831</v>
      </c>
      <c r="E526" s="36">
        <v>997</v>
      </c>
      <c r="F526" s="36">
        <v>997</v>
      </c>
      <c r="J526" s="34" t="s">
        <v>829</v>
      </c>
      <c r="K526" s="34" t="s">
        <v>831</v>
      </c>
      <c r="L526" s="54">
        <v>1569</v>
      </c>
      <c r="M526" s="131"/>
      <c r="N526" s="131"/>
    </row>
    <row r="527" spans="1:15" x14ac:dyDescent="0.25">
      <c r="A527" s="34" t="s">
        <v>644</v>
      </c>
      <c r="B527" s="187" t="s">
        <v>781</v>
      </c>
      <c r="C527" s="34" t="s">
        <v>829</v>
      </c>
      <c r="D527" s="34" t="s">
        <v>830</v>
      </c>
      <c r="E527" s="36">
        <v>231</v>
      </c>
      <c r="F527" s="36">
        <v>231</v>
      </c>
      <c r="J527" s="34" t="s">
        <v>829</v>
      </c>
      <c r="K527" s="34" t="s">
        <v>830</v>
      </c>
      <c r="L527" s="54">
        <v>475</v>
      </c>
      <c r="M527" s="131"/>
      <c r="N527" s="131"/>
    </row>
    <row r="528" spans="1:15" x14ac:dyDescent="0.25">
      <c r="A528" s="34" t="s">
        <v>644</v>
      </c>
      <c r="B528" s="187" t="s">
        <v>781</v>
      </c>
      <c r="C528" s="34" t="s">
        <v>829</v>
      </c>
      <c r="D528" s="34" t="s">
        <v>828</v>
      </c>
      <c r="E528" s="36">
        <v>84</v>
      </c>
      <c r="F528" s="36">
        <v>84</v>
      </c>
      <c r="J528" s="34" t="s">
        <v>829</v>
      </c>
      <c r="K528" s="34" t="s">
        <v>828</v>
      </c>
      <c r="L528" s="54">
        <v>162</v>
      </c>
      <c r="M528" s="131"/>
      <c r="N528" s="131"/>
    </row>
    <row r="529" spans="1:15" x14ac:dyDescent="0.25">
      <c r="A529" s="25" t="s">
        <v>644</v>
      </c>
      <c r="B529" s="25" t="s">
        <v>781</v>
      </c>
      <c r="C529" s="32" t="s">
        <v>827</v>
      </c>
      <c r="D529" s="25"/>
      <c r="E529" s="26">
        <f>SUM(E530:E535)</f>
        <v>2139</v>
      </c>
      <c r="F529" s="26">
        <v>1816</v>
      </c>
      <c r="G529" s="27"/>
      <c r="H529" s="27"/>
      <c r="I529" s="27"/>
      <c r="J529" s="32" t="s">
        <v>827</v>
      </c>
      <c r="K529" s="194"/>
      <c r="L529" s="211">
        <f>SUM(L530:L535)</f>
        <v>3961</v>
      </c>
      <c r="M529" s="109">
        <v>2</v>
      </c>
      <c r="N529" s="109">
        <v>5</v>
      </c>
      <c r="O529" s="56"/>
    </row>
    <row r="530" spans="1:15" x14ac:dyDescent="0.25">
      <c r="A530" s="34" t="s">
        <v>644</v>
      </c>
      <c r="B530" s="187" t="s">
        <v>781</v>
      </c>
      <c r="C530" s="34" t="s">
        <v>823</v>
      </c>
      <c r="D530" s="34" t="s">
        <v>823</v>
      </c>
      <c r="E530" s="36">
        <v>818</v>
      </c>
      <c r="F530" s="36">
        <v>818</v>
      </c>
      <c r="G530" s="37" t="s">
        <v>6</v>
      </c>
      <c r="H530" s="59" t="s">
        <v>87</v>
      </c>
      <c r="I530" s="59"/>
      <c r="J530" s="46" t="s">
        <v>823</v>
      </c>
      <c r="K530" s="34" t="s">
        <v>823</v>
      </c>
      <c r="L530" s="54">
        <v>1755</v>
      </c>
      <c r="M530" s="131"/>
      <c r="N530" s="131"/>
    </row>
    <row r="531" spans="1:15" x14ac:dyDescent="0.25">
      <c r="A531" s="34" t="s">
        <v>644</v>
      </c>
      <c r="B531" s="187" t="s">
        <v>781</v>
      </c>
      <c r="C531" s="34" t="s">
        <v>823</v>
      </c>
      <c r="D531" s="34" t="s">
        <v>826</v>
      </c>
      <c r="E531" s="36">
        <v>268</v>
      </c>
      <c r="F531" s="36">
        <v>268</v>
      </c>
      <c r="G531" s="37" t="s">
        <v>6</v>
      </c>
      <c r="J531" s="46" t="s">
        <v>823</v>
      </c>
      <c r="K531" s="34" t="s">
        <v>826</v>
      </c>
      <c r="L531" s="54">
        <v>508</v>
      </c>
      <c r="M531" s="131"/>
      <c r="N531" s="131"/>
    </row>
    <row r="532" spans="1:15" x14ac:dyDescent="0.25">
      <c r="A532" s="34" t="s">
        <v>644</v>
      </c>
      <c r="B532" s="187" t="s">
        <v>781</v>
      </c>
      <c r="C532" s="34" t="s">
        <v>823</v>
      </c>
      <c r="D532" s="35" t="s">
        <v>825</v>
      </c>
      <c r="E532" s="36">
        <v>162</v>
      </c>
      <c r="F532" s="36">
        <v>162</v>
      </c>
      <c r="G532" s="37" t="s">
        <v>6</v>
      </c>
      <c r="J532" s="46" t="s">
        <v>823</v>
      </c>
      <c r="K532" s="34" t="s">
        <v>825</v>
      </c>
      <c r="L532" s="54">
        <v>289</v>
      </c>
      <c r="M532" s="131"/>
      <c r="N532" s="131"/>
    </row>
    <row r="533" spans="1:15" x14ac:dyDescent="0.25">
      <c r="A533" s="34" t="s">
        <v>644</v>
      </c>
      <c r="B533" s="187" t="s">
        <v>781</v>
      </c>
      <c r="C533" s="34" t="s">
        <v>823</v>
      </c>
      <c r="D533" s="34" t="s">
        <v>824</v>
      </c>
      <c r="E533" s="36">
        <v>517</v>
      </c>
      <c r="F533" s="36">
        <v>517</v>
      </c>
      <c r="J533" s="46" t="s">
        <v>823</v>
      </c>
      <c r="K533" s="34" t="s">
        <v>824</v>
      </c>
      <c r="L533" s="54">
        <v>722</v>
      </c>
      <c r="M533" s="131"/>
      <c r="N533" s="131"/>
    </row>
    <row r="534" spans="1:15" x14ac:dyDescent="0.25">
      <c r="A534" s="34" t="s">
        <v>644</v>
      </c>
      <c r="B534" s="187" t="s">
        <v>781</v>
      </c>
      <c r="C534" s="34" t="s">
        <v>823</v>
      </c>
      <c r="D534" s="34" t="s">
        <v>822</v>
      </c>
      <c r="E534" s="36">
        <v>51</v>
      </c>
      <c r="F534" s="36">
        <v>51</v>
      </c>
      <c r="G534" s="37" t="s">
        <v>6</v>
      </c>
      <c r="J534" s="46" t="s">
        <v>823</v>
      </c>
      <c r="K534" s="34" t="s">
        <v>822</v>
      </c>
      <c r="L534" s="54">
        <v>107</v>
      </c>
      <c r="M534" s="131"/>
      <c r="N534" s="131"/>
    </row>
    <row r="535" spans="1:15" x14ac:dyDescent="0.25">
      <c r="A535" s="34" t="s">
        <v>644</v>
      </c>
      <c r="B535" s="187" t="s">
        <v>781</v>
      </c>
      <c r="C535" s="34" t="s">
        <v>821</v>
      </c>
      <c r="D535" s="34" t="s">
        <v>821</v>
      </c>
      <c r="E535" s="36">
        <v>323</v>
      </c>
      <c r="F535" s="36">
        <v>323</v>
      </c>
      <c r="J535" s="214" t="s">
        <v>821</v>
      </c>
      <c r="K535" s="214" t="s">
        <v>821</v>
      </c>
      <c r="L535" s="54">
        <v>580</v>
      </c>
      <c r="M535" s="198"/>
      <c r="N535" s="198"/>
    </row>
    <row r="536" spans="1:15" x14ac:dyDescent="0.25">
      <c r="A536" s="25" t="s">
        <v>644</v>
      </c>
      <c r="B536" s="25" t="s">
        <v>781</v>
      </c>
      <c r="C536" s="25" t="s">
        <v>813</v>
      </c>
      <c r="D536" s="25"/>
      <c r="E536" s="26">
        <f>SUM(E537:E544)</f>
        <v>3402</v>
      </c>
      <c r="F536" s="26">
        <v>3402</v>
      </c>
      <c r="G536" s="27"/>
      <c r="H536" s="27"/>
      <c r="I536" s="27"/>
      <c r="J536" s="32" t="s">
        <v>813</v>
      </c>
      <c r="K536" s="194"/>
      <c r="L536" s="211">
        <f>SUM(L537:L544)</f>
        <v>5661</v>
      </c>
      <c r="M536" s="109">
        <v>3</v>
      </c>
      <c r="N536" s="109">
        <v>6</v>
      </c>
      <c r="O536" s="56"/>
    </row>
    <row r="537" spans="1:15" x14ac:dyDescent="0.25">
      <c r="A537" s="34" t="s">
        <v>644</v>
      </c>
      <c r="B537" s="187" t="s">
        <v>781</v>
      </c>
      <c r="C537" s="34" t="s">
        <v>813</v>
      </c>
      <c r="D537" s="34" t="s">
        <v>813</v>
      </c>
      <c r="E537" s="36">
        <v>446</v>
      </c>
      <c r="F537" s="36">
        <v>446</v>
      </c>
      <c r="I537" s="199" t="s">
        <v>588</v>
      </c>
      <c r="J537" s="34" t="s">
        <v>813</v>
      </c>
      <c r="K537" s="34" t="s">
        <v>813</v>
      </c>
      <c r="L537" s="54">
        <v>828</v>
      </c>
      <c r="M537" s="131"/>
      <c r="N537" s="131"/>
      <c r="O537" s="667" t="s">
        <v>820</v>
      </c>
    </row>
    <row r="538" spans="1:15" x14ac:dyDescent="0.25">
      <c r="A538" s="34" t="s">
        <v>644</v>
      </c>
      <c r="B538" s="187" t="s">
        <v>781</v>
      </c>
      <c r="C538" s="34" t="s">
        <v>813</v>
      </c>
      <c r="D538" s="34" t="s">
        <v>819</v>
      </c>
      <c r="E538" s="36">
        <v>240</v>
      </c>
      <c r="F538" s="36">
        <v>240</v>
      </c>
      <c r="J538" s="34" t="s">
        <v>813</v>
      </c>
      <c r="K538" s="34" t="s">
        <v>819</v>
      </c>
      <c r="L538" s="54">
        <v>436</v>
      </c>
      <c r="M538" s="131"/>
      <c r="N538" s="131"/>
      <c r="O538" s="668"/>
    </row>
    <row r="539" spans="1:15" x14ac:dyDescent="0.25">
      <c r="A539" s="34" t="s">
        <v>644</v>
      </c>
      <c r="B539" s="187" t="s">
        <v>781</v>
      </c>
      <c r="C539" s="34" t="s">
        <v>813</v>
      </c>
      <c r="D539" s="34" t="s">
        <v>818</v>
      </c>
      <c r="E539" s="36">
        <v>328</v>
      </c>
      <c r="F539" s="36">
        <v>328</v>
      </c>
      <c r="G539" s="37" t="s">
        <v>6</v>
      </c>
      <c r="J539" s="34" t="s">
        <v>813</v>
      </c>
      <c r="K539" s="34" t="s">
        <v>818</v>
      </c>
      <c r="L539" s="54">
        <v>792</v>
      </c>
      <c r="M539" s="131"/>
      <c r="N539" s="131"/>
      <c r="O539" s="668"/>
    </row>
    <row r="540" spans="1:15" x14ac:dyDescent="0.25">
      <c r="A540" s="34" t="s">
        <v>644</v>
      </c>
      <c r="B540" s="187" t="s">
        <v>781</v>
      </c>
      <c r="C540" s="34" t="s">
        <v>813</v>
      </c>
      <c r="D540" s="34" t="s">
        <v>817</v>
      </c>
      <c r="E540" s="36">
        <v>336</v>
      </c>
      <c r="F540" s="36">
        <v>336</v>
      </c>
      <c r="J540" s="34" t="s">
        <v>813</v>
      </c>
      <c r="K540" s="34" t="s">
        <v>817</v>
      </c>
      <c r="L540" s="54">
        <v>516</v>
      </c>
      <c r="M540" s="131"/>
      <c r="N540" s="131"/>
      <c r="O540" s="668"/>
    </row>
    <row r="541" spans="1:15" x14ac:dyDescent="0.25">
      <c r="A541" s="34" t="s">
        <v>644</v>
      </c>
      <c r="B541" s="187" t="s">
        <v>781</v>
      </c>
      <c r="C541" s="34" t="s">
        <v>813</v>
      </c>
      <c r="D541" s="34" t="s">
        <v>816</v>
      </c>
      <c r="E541" s="36">
        <v>952</v>
      </c>
      <c r="F541" s="36">
        <v>952</v>
      </c>
      <c r="G541" s="37" t="s">
        <v>6</v>
      </c>
      <c r="J541" s="34" t="s">
        <v>813</v>
      </c>
      <c r="K541" s="34" t="s">
        <v>816</v>
      </c>
      <c r="L541" s="54">
        <v>1564</v>
      </c>
      <c r="M541" s="131"/>
      <c r="N541" s="131"/>
      <c r="O541" s="668"/>
    </row>
    <row r="542" spans="1:15" x14ac:dyDescent="0.25">
      <c r="A542" s="34" t="s">
        <v>644</v>
      </c>
      <c r="B542" s="187" t="s">
        <v>781</v>
      </c>
      <c r="C542" s="34" t="s">
        <v>813</v>
      </c>
      <c r="D542" s="34" t="s">
        <v>815</v>
      </c>
      <c r="E542" s="36">
        <v>495</v>
      </c>
      <c r="F542" s="36">
        <v>495</v>
      </c>
      <c r="G542" s="37" t="s">
        <v>6</v>
      </c>
      <c r="J542" s="34" t="s">
        <v>813</v>
      </c>
      <c r="K542" s="34" t="s">
        <v>815</v>
      </c>
      <c r="L542" s="54">
        <v>578</v>
      </c>
      <c r="M542" s="131"/>
      <c r="N542" s="131"/>
      <c r="O542" s="668"/>
    </row>
    <row r="543" spans="1:15" x14ac:dyDescent="0.25">
      <c r="A543" s="34" t="s">
        <v>644</v>
      </c>
      <c r="B543" s="187" t="s">
        <v>781</v>
      </c>
      <c r="C543" s="34" t="s">
        <v>813</v>
      </c>
      <c r="D543" s="34" t="s">
        <v>814</v>
      </c>
      <c r="E543" s="36">
        <v>261</v>
      </c>
      <c r="F543" s="36">
        <v>261</v>
      </c>
      <c r="J543" s="34" t="s">
        <v>813</v>
      </c>
      <c r="K543" s="34" t="s">
        <v>814</v>
      </c>
      <c r="L543" s="54">
        <v>427</v>
      </c>
      <c r="M543" s="131"/>
      <c r="N543" s="131"/>
      <c r="O543" s="668"/>
    </row>
    <row r="544" spans="1:15" x14ac:dyDescent="0.25">
      <c r="A544" s="34" t="s">
        <v>644</v>
      </c>
      <c r="B544" s="187" t="s">
        <v>781</v>
      </c>
      <c r="C544" s="34" t="s">
        <v>813</v>
      </c>
      <c r="D544" s="34" t="s">
        <v>812</v>
      </c>
      <c r="E544" s="36">
        <v>344</v>
      </c>
      <c r="F544" s="36">
        <v>344</v>
      </c>
      <c r="G544" s="37" t="s">
        <v>6</v>
      </c>
      <c r="J544" s="34" t="s">
        <v>813</v>
      </c>
      <c r="K544" s="34" t="s">
        <v>812</v>
      </c>
      <c r="L544" s="54">
        <v>520</v>
      </c>
      <c r="M544" s="131"/>
      <c r="N544" s="131"/>
      <c r="O544" s="669"/>
    </row>
    <row r="545" spans="1:15" x14ac:dyDescent="0.25">
      <c r="A545" s="25" t="s">
        <v>644</v>
      </c>
      <c r="B545" s="25" t="s">
        <v>781</v>
      </c>
      <c r="C545" s="25" t="s">
        <v>807</v>
      </c>
      <c r="D545" s="25"/>
      <c r="E545" s="26">
        <f>SUM(E546:E551)</f>
        <v>2746</v>
      </c>
      <c r="F545" s="26">
        <v>2746</v>
      </c>
      <c r="G545" s="27"/>
      <c r="H545" s="27"/>
      <c r="I545" s="27"/>
      <c r="J545" s="32" t="s">
        <v>807</v>
      </c>
      <c r="K545" s="194"/>
      <c r="L545" s="211">
        <f>SUM(L546:L551)</f>
        <v>4389</v>
      </c>
      <c r="M545" s="109">
        <v>3</v>
      </c>
      <c r="N545" s="109">
        <v>4</v>
      </c>
      <c r="O545" s="56"/>
    </row>
    <row r="546" spans="1:15" x14ac:dyDescent="0.25">
      <c r="A546" s="34" t="s">
        <v>644</v>
      </c>
      <c r="B546" s="187" t="s">
        <v>781</v>
      </c>
      <c r="C546" s="34" t="s">
        <v>807</v>
      </c>
      <c r="D546" s="34" t="s">
        <v>807</v>
      </c>
      <c r="E546" s="36">
        <v>851</v>
      </c>
      <c r="F546" s="36">
        <v>851</v>
      </c>
      <c r="I546" s="199" t="s">
        <v>588</v>
      </c>
      <c r="J546" s="34" t="s">
        <v>807</v>
      </c>
      <c r="K546" s="34" t="s">
        <v>807</v>
      </c>
      <c r="L546" s="54">
        <v>1330</v>
      </c>
      <c r="M546" s="131"/>
      <c r="N546" s="131"/>
    </row>
    <row r="547" spans="1:15" x14ac:dyDescent="0.25">
      <c r="A547" s="34" t="s">
        <v>644</v>
      </c>
      <c r="B547" s="187" t="s">
        <v>781</v>
      </c>
      <c r="C547" s="34" t="s">
        <v>807</v>
      </c>
      <c r="D547" s="34" t="s">
        <v>811</v>
      </c>
      <c r="E547" s="36">
        <v>356</v>
      </c>
      <c r="F547" s="36">
        <v>356</v>
      </c>
      <c r="J547" s="34" t="s">
        <v>807</v>
      </c>
      <c r="K547" s="34" t="s">
        <v>811</v>
      </c>
      <c r="L547" s="54">
        <v>530</v>
      </c>
      <c r="M547" s="131"/>
      <c r="N547" s="131"/>
    </row>
    <row r="548" spans="1:15" x14ac:dyDescent="0.25">
      <c r="A548" s="34" t="s">
        <v>644</v>
      </c>
      <c r="B548" s="187" t="s">
        <v>781</v>
      </c>
      <c r="C548" s="34" t="s">
        <v>807</v>
      </c>
      <c r="D548" s="34" t="s">
        <v>810</v>
      </c>
      <c r="E548" s="36">
        <v>446</v>
      </c>
      <c r="F548" s="36">
        <v>446</v>
      </c>
      <c r="J548" s="34" t="s">
        <v>807</v>
      </c>
      <c r="K548" s="34" t="s">
        <v>810</v>
      </c>
      <c r="L548" s="54">
        <v>743</v>
      </c>
      <c r="M548" s="131"/>
      <c r="N548" s="131"/>
    </row>
    <row r="549" spans="1:15" x14ac:dyDescent="0.25">
      <c r="A549" s="34" t="s">
        <v>644</v>
      </c>
      <c r="B549" s="187" t="s">
        <v>781</v>
      </c>
      <c r="C549" s="34" t="s">
        <v>807</v>
      </c>
      <c r="D549" s="34" t="s">
        <v>809</v>
      </c>
      <c r="E549" s="36">
        <v>559</v>
      </c>
      <c r="F549" s="36">
        <v>559</v>
      </c>
      <c r="J549" s="34" t="s">
        <v>807</v>
      </c>
      <c r="K549" s="34" t="s">
        <v>809</v>
      </c>
      <c r="L549" s="54">
        <v>975</v>
      </c>
      <c r="M549" s="131"/>
      <c r="N549" s="131"/>
    </row>
    <row r="550" spans="1:15" x14ac:dyDescent="0.25">
      <c r="A550" s="34" t="s">
        <v>644</v>
      </c>
      <c r="B550" s="187" t="s">
        <v>781</v>
      </c>
      <c r="C550" s="34" t="s">
        <v>807</v>
      </c>
      <c r="D550" s="34" t="s">
        <v>808</v>
      </c>
      <c r="E550" s="36">
        <v>350</v>
      </c>
      <c r="F550" s="36">
        <v>350</v>
      </c>
      <c r="J550" s="34" t="s">
        <v>807</v>
      </c>
      <c r="K550" s="34" t="s">
        <v>808</v>
      </c>
      <c r="L550" s="54">
        <v>469</v>
      </c>
      <c r="M550" s="131"/>
      <c r="N550" s="131"/>
    </row>
    <row r="551" spans="1:15" x14ac:dyDescent="0.25">
      <c r="A551" s="34" t="s">
        <v>644</v>
      </c>
      <c r="B551" s="187" t="s">
        <v>781</v>
      </c>
      <c r="C551" s="34" t="s">
        <v>807</v>
      </c>
      <c r="D551" s="34" t="s">
        <v>806</v>
      </c>
      <c r="E551" s="36">
        <v>184</v>
      </c>
      <c r="F551" s="36">
        <v>184</v>
      </c>
      <c r="J551" s="34" t="s">
        <v>807</v>
      </c>
      <c r="K551" s="34" t="s">
        <v>806</v>
      </c>
      <c r="L551" s="54">
        <v>342</v>
      </c>
      <c r="M551" s="131"/>
      <c r="N551" s="131"/>
    </row>
    <row r="552" spans="1:15" x14ac:dyDescent="0.25">
      <c r="A552" s="25" t="s">
        <v>644</v>
      </c>
      <c r="B552" s="25" t="s">
        <v>781</v>
      </c>
      <c r="C552" s="25" t="s">
        <v>805</v>
      </c>
      <c r="D552" s="25"/>
      <c r="E552" s="26">
        <f>E553</f>
        <v>1316</v>
      </c>
      <c r="F552" s="26">
        <v>1316</v>
      </c>
      <c r="G552" s="27"/>
      <c r="H552" s="27"/>
      <c r="I552" s="27"/>
      <c r="J552" s="32" t="s">
        <v>805</v>
      </c>
      <c r="K552" s="194"/>
      <c r="L552" s="211">
        <f>L553</f>
        <v>1977</v>
      </c>
      <c r="M552" s="109">
        <v>2</v>
      </c>
      <c r="N552" s="109">
        <v>2</v>
      </c>
      <c r="O552" s="56"/>
    </row>
    <row r="553" spans="1:15" x14ac:dyDescent="0.25">
      <c r="A553" s="34" t="s">
        <v>644</v>
      </c>
      <c r="B553" s="187" t="s">
        <v>781</v>
      </c>
      <c r="C553" s="34" t="s">
        <v>805</v>
      </c>
      <c r="D553" s="34" t="s">
        <v>805</v>
      </c>
      <c r="E553" s="36">
        <v>1316</v>
      </c>
      <c r="F553" s="36">
        <v>1316</v>
      </c>
      <c r="J553" s="39" t="s">
        <v>805</v>
      </c>
      <c r="K553" s="39" t="s">
        <v>805</v>
      </c>
      <c r="L553" s="54">
        <v>1977</v>
      </c>
      <c r="M553" s="131"/>
      <c r="N553" s="131"/>
    </row>
    <row r="554" spans="1:15" x14ac:dyDescent="0.25">
      <c r="A554" s="25" t="s">
        <v>644</v>
      </c>
      <c r="B554" s="25" t="s">
        <v>781</v>
      </c>
      <c r="C554" s="25" t="s">
        <v>801</v>
      </c>
      <c r="D554" s="25"/>
      <c r="E554" s="26">
        <f>SUM(E555:E558)</f>
        <v>932</v>
      </c>
      <c r="F554" s="26">
        <v>932</v>
      </c>
      <c r="G554" s="27"/>
      <c r="H554" s="27"/>
      <c r="I554" s="27"/>
      <c r="J554" s="32" t="s">
        <v>804</v>
      </c>
      <c r="K554" s="194"/>
      <c r="L554" s="211">
        <f>SUM(L555:L558)</f>
        <v>1377</v>
      </c>
      <c r="M554" s="109">
        <v>1</v>
      </c>
      <c r="N554" s="109">
        <v>1</v>
      </c>
      <c r="O554" s="56"/>
    </row>
    <row r="555" spans="1:15" x14ac:dyDescent="0.25">
      <c r="A555" s="34" t="s">
        <v>644</v>
      </c>
      <c r="B555" s="187" t="s">
        <v>781</v>
      </c>
      <c r="C555" s="34" t="s">
        <v>801</v>
      </c>
      <c r="D555" s="34" t="s">
        <v>801</v>
      </c>
      <c r="E555" s="36">
        <v>103</v>
      </c>
      <c r="F555" s="36">
        <v>103</v>
      </c>
      <c r="I555" s="199" t="s">
        <v>588</v>
      </c>
      <c r="J555" s="34" t="s">
        <v>801</v>
      </c>
      <c r="K555" s="34" t="s">
        <v>801</v>
      </c>
      <c r="L555" s="54">
        <v>119</v>
      </c>
      <c r="M555" s="131"/>
      <c r="N555" s="131"/>
    </row>
    <row r="556" spans="1:15" x14ac:dyDescent="0.25">
      <c r="A556" s="34" t="s">
        <v>644</v>
      </c>
      <c r="B556" s="187" t="s">
        <v>781</v>
      </c>
      <c r="C556" s="34" t="s">
        <v>801</v>
      </c>
      <c r="D556" s="34" t="s">
        <v>803</v>
      </c>
      <c r="E556" s="36">
        <v>61</v>
      </c>
      <c r="F556" s="36">
        <v>61</v>
      </c>
      <c r="J556" s="34" t="s">
        <v>801</v>
      </c>
      <c r="K556" s="34" t="s">
        <v>803</v>
      </c>
      <c r="L556" s="54">
        <v>114</v>
      </c>
      <c r="M556" s="131"/>
      <c r="N556" s="131"/>
    </row>
    <row r="557" spans="1:15" x14ac:dyDescent="0.25">
      <c r="A557" s="34" t="s">
        <v>644</v>
      </c>
      <c r="B557" s="187" t="s">
        <v>781</v>
      </c>
      <c r="C557" s="34" t="s">
        <v>801</v>
      </c>
      <c r="D557" s="34" t="s">
        <v>802</v>
      </c>
      <c r="E557" s="36">
        <v>182</v>
      </c>
      <c r="F557" s="36">
        <v>182</v>
      </c>
      <c r="J557" s="34" t="s">
        <v>801</v>
      </c>
      <c r="K557" s="34" t="s">
        <v>802</v>
      </c>
      <c r="L557" s="54">
        <v>287</v>
      </c>
      <c r="M557" s="131"/>
      <c r="N557" s="131"/>
    </row>
    <row r="558" spans="1:15" x14ac:dyDescent="0.25">
      <c r="A558" s="34" t="s">
        <v>644</v>
      </c>
      <c r="B558" s="187" t="s">
        <v>781</v>
      </c>
      <c r="C558" s="34" t="s">
        <v>801</v>
      </c>
      <c r="D558" s="34" t="s">
        <v>800</v>
      </c>
      <c r="E558" s="36">
        <v>586</v>
      </c>
      <c r="F558" s="36">
        <v>586</v>
      </c>
      <c r="J558" s="34" t="s">
        <v>801</v>
      </c>
      <c r="K558" s="34" t="s">
        <v>800</v>
      </c>
      <c r="L558" s="54">
        <v>857</v>
      </c>
      <c r="M558" s="131"/>
      <c r="N558" s="131"/>
    </row>
    <row r="559" spans="1:15" x14ac:dyDescent="0.25">
      <c r="A559" s="25" t="s">
        <v>644</v>
      </c>
      <c r="B559" s="25" t="s">
        <v>781</v>
      </c>
      <c r="C559" s="25" t="s">
        <v>798</v>
      </c>
      <c r="D559" s="25"/>
      <c r="E559" s="26">
        <f>SUM(E560:E562)</f>
        <v>1210</v>
      </c>
      <c r="F559" s="26">
        <v>1210</v>
      </c>
      <c r="G559" s="27"/>
      <c r="H559" s="27"/>
      <c r="I559" s="27"/>
      <c r="J559" s="32" t="s">
        <v>798</v>
      </c>
      <c r="K559" s="194"/>
      <c r="L559" s="211">
        <f>SUM(L560:L562)</f>
        <v>2322</v>
      </c>
      <c r="M559" s="109">
        <v>1</v>
      </c>
      <c r="N559" s="109">
        <v>2</v>
      </c>
      <c r="O559" s="56"/>
    </row>
    <row r="560" spans="1:15" x14ac:dyDescent="0.25">
      <c r="A560" s="34" t="s">
        <v>644</v>
      </c>
      <c r="B560" s="187" t="s">
        <v>781</v>
      </c>
      <c r="C560" s="34" t="s">
        <v>798</v>
      </c>
      <c r="D560" s="34" t="s">
        <v>798</v>
      </c>
      <c r="E560" s="36">
        <v>750</v>
      </c>
      <c r="F560" s="36">
        <v>750</v>
      </c>
      <c r="I560" s="199" t="s">
        <v>588</v>
      </c>
      <c r="J560" s="34" t="s">
        <v>798</v>
      </c>
      <c r="K560" s="34" t="s">
        <v>798</v>
      </c>
      <c r="L560" s="54">
        <v>1415</v>
      </c>
      <c r="M560" s="131"/>
      <c r="N560" s="131"/>
    </row>
    <row r="561" spans="1:15" x14ac:dyDescent="0.25">
      <c r="A561" s="34" t="s">
        <v>644</v>
      </c>
      <c r="B561" s="187" t="s">
        <v>781</v>
      </c>
      <c r="C561" s="34" t="s">
        <v>798</v>
      </c>
      <c r="D561" s="34" t="s">
        <v>799</v>
      </c>
      <c r="E561" s="36">
        <v>255</v>
      </c>
      <c r="F561" s="36">
        <v>255</v>
      </c>
      <c r="J561" s="34" t="s">
        <v>798</v>
      </c>
      <c r="K561" s="34" t="s">
        <v>799</v>
      </c>
      <c r="L561" s="54">
        <v>443</v>
      </c>
      <c r="M561" s="131"/>
      <c r="N561" s="131"/>
    </row>
    <row r="562" spans="1:15" x14ac:dyDescent="0.25">
      <c r="A562" s="34" t="s">
        <v>644</v>
      </c>
      <c r="B562" s="187" t="s">
        <v>781</v>
      </c>
      <c r="C562" s="34" t="s">
        <v>798</v>
      </c>
      <c r="D562" s="34" t="s">
        <v>797</v>
      </c>
      <c r="E562" s="36">
        <v>205</v>
      </c>
      <c r="F562" s="36">
        <v>205</v>
      </c>
      <c r="J562" s="34" t="s">
        <v>798</v>
      </c>
      <c r="K562" s="34" t="s">
        <v>797</v>
      </c>
      <c r="L562" s="54">
        <v>464</v>
      </c>
      <c r="M562" s="131"/>
      <c r="N562" s="131"/>
    </row>
    <row r="563" spans="1:15" x14ac:dyDescent="0.25">
      <c r="A563" s="25" t="s">
        <v>644</v>
      </c>
      <c r="B563" s="25" t="s">
        <v>781</v>
      </c>
      <c r="C563" s="25" t="s">
        <v>794</v>
      </c>
      <c r="D563" s="25"/>
      <c r="E563" s="26">
        <f>SUM(E564:E567)</f>
        <v>1694</v>
      </c>
      <c r="F563" s="26">
        <v>1694</v>
      </c>
      <c r="G563" s="27"/>
      <c r="H563" s="27"/>
      <c r="I563" s="27"/>
      <c r="J563" s="32" t="s">
        <v>794</v>
      </c>
      <c r="K563" s="194"/>
      <c r="L563" s="211">
        <f>SUM(L564:L567)</f>
        <v>3009</v>
      </c>
      <c r="M563" s="109">
        <v>1</v>
      </c>
      <c r="N563" s="109">
        <v>4</v>
      </c>
      <c r="O563" s="56"/>
    </row>
    <row r="564" spans="1:15" x14ac:dyDescent="0.25">
      <c r="A564" s="34" t="s">
        <v>644</v>
      </c>
      <c r="B564" s="187" t="s">
        <v>781</v>
      </c>
      <c r="C564" s="34" t="s">
        <v>794</v>
      </c>
      <c r="D564" s="34" t="s">
        <v>794</v>
      </c>
      <c r="E564" s="36">
        <v>451</v>
      </c>
      <c r="F564" s="36">
        <v>451</v>
      </c>
      <c r="I564" s="199" t="s">
        <v>588</v>
      </c>
      <c r="J564" s="34" t="s">
        <v>794</v>
      </c>
      <c r="K564" s="34" t="s">
        <v>794</v>
      </c>
      <c r="L564" s="54">
        <v>783</v>
      </c>
      <c r="M564" s="131"/>
      <c r="N564" s="131"/>
      <c r="O564" s="186" t="s">
        <v>311</v>
      </c>
    </row>
    <row r="565" spans="1:15" x14ac:dyDescent="0.25">
      <c r="A565" s="34" t="s">
        <v>644</v>
      </c>
      <c r="B565" s="187" t="s">
        <v>781</v>
      </c>
      <c r="C565" s="34" t="s">
        <v>794</v>
      </c>
      <c r="D565" s="34" t="s">
        <v>796</v>
      </c>
      <c r="E565" s="36">
        <v>367</v>
      </c>
      <c r="F565" s="36">
        <v>367</v>
      </c>
      <c r="J565" s="34" t="s">
        <v>794</v>
      </c>
      <c r="K565" s="34" t="s">
        <v>796</v>
      </c>
      <c r="L565" s="54">
        <v>618</v>
      </c>
      <c r="M565" s="131"/>
      <c r="N565" s="131"/>
    </row>
    <row r="566" spans="1:15" x14ac:dyDescent="0.25">
      <c r="A566" s="34" t="s">
        <v>644</v>
      </c>
      <c r="B566" s="187" t="s">
        <v>781</v>
      </c>
      <c r="C566" s="34" t="s">
        <v>794</v>
      </c>
      <c r="D566" s="34" t="s">
        <v>795</v>
      </c>
      <c r="E566" s="36">
        <v>450</v>
      </c>
      <c r="F566" s="36">
        <v>450</v>
      </c>
      <c r="J566" s="34" t="s">
        <v>794</v>
      </c>
      <c r="K566" s="34" t="s">
        <v>795</v>
      </c>
      <c r="L566" s="54">
        <v>862</v>
      </c>
      <c r="M566" s="131"/>
      <c r="N566" s="131"/>
    </row>
    <row r="567" spans="1:15" x14ac:dyDescent="0.25">
      <c r="A567" s="34" t="s">
        <v>644</v>
      </c>
      <c r="B567" s="187" t="s">
        <v>781</v>
      </c>
      <c r="C567" s="34" t="s">
        <v>794</v>
      </c>
      <c r="D567" s="34" t="s">
        <v>793</v>
      </c>
      <c r="E567" s="36">
        <v>426</v>
      </c>
      <c r="F567" s="36">
        <v>426</v>
      </c>
      <c r="J567" s="34" t="s">
        <v>794</v>
      </c>
      <c r="K567" s="34" t="s">
        <v>793</v>
      </c>
      <c r="L567" s="54">
        <v>746</v>
      </c>
      <c r="M567" s="131"/>
      <c r="N567" s="131"/>
    </row>
    <row r="568" spans="1:15" x14ac:dyDescent="0.25">
      <c r="A568" s="25" t="s">
        <v>644</v>
      </c>
      <c r="B568" s="25" t="s">
        <v>781</v>
      </c>
      <c r="C568" s="32" t="s">
        <v>792</v>
      </c>
      <c r="D568" s="25"/>
      <c r="E568" s="26">
        <f>SUM(E569:E577)</f>
        <v>2858</v>
      </c>
      <c r="F568" s="26">
        <v>2481</v>
      </c>
      <c r="G568" s="27"/>
      <c r="H568" s="27"/>
      <c r="I568" s="27"/>
      <c r="J568" s="32" t="s">
        <v>792</v>
      </c>
      <c r="K568" s="194"/>
      <c r="L568" s="109">
        <f>SUM(L569:L577)</f>
        <v>4173</v>
      </c>
      <c r="M568" s="109">
        <v>2</v>
      </c>
      <c r="N568" s="109">
        <v>3</v>
      </c>
      <c r="O568" s="194"/>
    </row>
    <row r="569" spans="1:15" x14ac:dyDescent="0.25">
      <c r="A569" s="34" t="s">
        <v>644</v>
      </c>
      <c r="B569" s="187" t="s">
        <v>781</v>
      </c>
      <c r="C569" s="34" t="s">
        <v>787</v>
      </c>
      <c r="D569" s="34" t="s">
        <v>787</v>
      </c>
      <c r="E569" s="36">
        <v>963</v>
      </c>
      <c r="F569" s="36">
        <v>963</v>
      </c>
      <c r="I569" s="199" t="s">
        <v>588</v>
      </c>
      <c r="J569" s="39" t="s">
        <v>787</v>
      </c>
      <c r="K569" s="34" t="s">
        <v>787</v>
      </c>
      <c r="L569" s="54">
        <v>1356</v>
      </c>
      <c r="M569" s="131"/>
      <c r="N569" s="131"/>
      <c r="O569" s="673" t="s">
        <v>791</v>
      </c>
    </row>
    <row r="570" spans="1:15" x14ac:dyDescent="0.25">
      <c r="A570" s="34" t="s">
        <v>644</v>
      </c>
      <c r="B570" s="187" t="s">
        <v>781</v>
      </c>
      <c r="C570" s="34" t="s">
        <v>787</v>
      </c>
      <c r="D570" s="34" t="s">
        <v>790</v>
      </c>
      <c r="E570" s="36">
        <v>570</v>
      </c>
      <c r="F570" s="36">
        <v>570</v>
      </c>
      <c r="J570" s="39" t="s">
        <v>787</v>
      </c>
      <c r="K570" s="34" t="s">
        <v>789</v>
      </c>
      <c r="L570" s="54">
        <v>670</v>
      </c>
      <c r="M570" s="131"/>
      <c r="N570" s="131"/>
      <c r="O570" s="674"/>
    </row>
    <row r="571" spans="1:15" x14ac:dyDescent="0.25">
      <c r="A571" s="34" t="s">
        <v>644</v>
      </c>
      <c r="B571" s="187" t="s">
        <v>781</v>
      </c>
      <c r="C571" s="34" t="s">
        <v>787</v>
      </c>
      <c r="D571" s="34" t="s">
        <v>788</v>
      </c>
      <c r="E571" s="36">
        <v>546</v>
      </c>
      <c r="F571" s="36">
        <v>546</v>
      </c>
      <c r="G571" s="37" t="s">
        <v>6</v>
      </c>
      <c r="J571" s="39" t="s">
        <v>787</v>
      </c>
      <c r="K571" s="34" t="s">
        <v>788</v>
      </c>
      <c r="L571" s="54">
        <v>816</v>
      </c>
      <c r="M571" s="131"/>
      <c r="N571" s="131"/>
      <c r="O571" s="674"/>
    </row>
    <row r="572" spans="1:15" x14ac:dyDescent="0.25">
      <c r="A572" s="34" t="s">
        <v>644</v>
      </c>
      <c r="B572" s="187" t="s">
        <v>781</v>
      </c>
      <c r="C572" s="34" t="s">
        <v>787</v>
      </c>
      <c r="D572" s="34" t="s">
        <v>786</v>
      </c>
      <c r="E572" s="36">
        <v>402</v>
      </c>
      <c r="F572" s="36">
        <v>402</v>
      </c>
      <c r="J572" s="39" t="s">
        <v>787</v>
      </c>
      <c r="K572" s="34" t="s">
        <v>786</v>
      </c>
      <c r="L572" s="54">
        <v>575</v>
      </c>
      <c r="M572" s="131"/>
      <c r="N572" s="131"/>
      <c r="O572" s="675"/>
    </row>
    <row r="573" spans="1:15" x14ac:dyDescent="0.25">
      <c r="A573" s="34" t="s">
        <v>644</v>
      </c>
      <c r="B573" s="187" t="s">
        <v>781</v>
      </c>
      <c r="C573" s="34" t="s">
        <v>783</v>
      </c>
      <c r="D573" s="34" t="s">
        <v>783</v>
      </c>
      <c r="E573" s="36">
        <v>36</v>
      </c>
      <c r="F573" s="36">
        <v>36</v>
      </c>
      <c r="G573" s="37" t="s">
        <v>6</v>
      </c>
      <c r="J573" s="39" t="s">
        <v>783</v>
      </c>
      <c r="K573" s="34" t="s">
        <v>783</v>
      </c>
      <c r="L573" s="54">
        <v>124</v>
      </c>
      <c r="M573" s="131"/>
      <c r="N573" s="131"/>
      <c r="O573" s="670" t="s">
        <v>655</v>
      </c>
    </row>
    <row r="574" spans="1:15" x14ac:dyDescent="0.25">
      <c r="A574" s="34" t="s">
        <v>644</v>
      </c>
      <c r="B574" s="187" t="s">
        <v>781</v>
      </c>
      <c r="C574" s="34" t="s">
        <v>783</v>
      </c>
      <c r="D574" s="34" t="s">
        <v>785</v>
      </c>
      <c r="E574" s="36">
        <v>33</v>
      </c>
      <c r="F574" s="36">
        <v>33</v>
      </c>
      <c r="G574" s="37" t="s">
        <v>6</v>
      </c>
      <c r="J574" s="39" t="s">
        <v>783</v>
      </c>
      <c r="K574" s="34" t="s">
        <v>785</v>
      </c>
      <c r="L574" s="54">
        <v>93</v>
      </c>
      <c r="M574" s="131"/>
      <c r="N574" s="131"/>
      <c r="O574" s="671"/>
    </row>
    <row r="575" spans="1:15" x14ac:dyDescent="0.25">
      <c r="A575" s="34" t="s">
        <v>644</v>
      </c>
      <c r="B575" s="187" t="s">
        <v>781</v>
      </c>
      <c r="C575" s="34" t="s">
        <v>783</v>
      </c>
      <c r="D575" s="34" t="s">
        <v>167</v>
      </c>
      <c r="E575" s="36">
        <v>16</v>
      </c>
      <c r="F575" s="36">
        <v>16</v>
      </c>
      <c r="G575" s="37" t="s">
        <v>6</v>
      </c>
      <c r="J575" s="39" t="s">
        <v>783</v>
      </c>
      <c r="K575" s="34" t="s">
        <v>167</v>
      </c>
      <c r="L575" s="54">
        <v>65</v>
      </c>
      <c r="M575" s="131"/>
      <c r="N575" s="131"/>
      <c r="O575" s="671"/>
    </row>
    <row r="576" spans="1:15" x14ac:dyDescent="0.25">
      <c r="A576" s="34" t="s">
        <v>644</v>
      </c>
      <c r="B576" s="187" t="s">
        <v>781</v>
      </c>
      <c r="C576" s="34" t="s">
        <v>783</v>
      </c>
      <c r="D576" s="34" t="s">
        <v>784</v>
      </c>
      <c r="E576" s="36">
        <v>250</v>
      </c>
      <c r="F576" s="36">
        <v>250</v>
      </c>
      <c r="G576" s="37" t="s">
        <v>6</v>
      </c>
      <c r="J576" s="39" t="s">
        <v>783</v>
      </c>
      <c r="K576" s="34" t="s">
        <v>784</v>
      </c>
      <c r="L576" s="54">
        <v>382</v>
      </c>
      <c r="M576" s="131"/>
      <c r="N576" s="131"/>
      <c r="O576" s="671"/>
    </row>
    <row r="577" spans="1:15" x14ac:dyDescent="0.25">
      <c r="A577" s="34" t="s">
        <v>644</v>
      </c>
      <c r="B577" s="187" t="s">
        <v>781</v>
      </c>
      <c r="C577" s="34" t="s">
        <v>783</v>
      </c>
      <c r="D577" s="34" t="s">
        <v>782</v>
      </c>
      <c r="E577" s="36">
        <v>42</v>
      </c>
      <c r="F577" s="36">
        <v>42</v>
      </c>
      <c r="G577" s="37" t="s">
        <v>6</v>
      </c>
      <c r="J577" s="39" t="s">
        <v>783</v>
      </c>
      <c r="K577" s="34" t="s">
        <v>782</v>
      </c>
      <c r="L577" s="54">
        <v>92</v>
      </c>
      <c r="M577" s="198"/>
      <c r="N577" s="198"/>
      <c r="O577" s="672"/>
    </row>
    <row r="578" spans="1:15" x14ac:dyDescent="0.25">
      <c r="A578" s="25" t="s">
        <v>644</v>
      </c>
      <c r="B578" s="25" t="s">
        <v>781</v>
      </c>
      <c r="C578" s="25" t="s">
        <v>780</v>
      </c>
      <c r="D578" s="25"/>
      <c r="E578" s="26">
        <f>E579</f>
        <v>1644</v>
      </c>
      <c r="F578" s="26">
        <v>1644</v>
      </c>
      <c r="G578" s="27"/>
      <c r="H578" s="27"/>
      <c r="I578" s="27"/>
      <c r="J578" s="32" t="s">
        <v>780</v>
      </c>
      <c r="K578" s="194"/>
      <c r="L578" s="211">
        <f>L579</f>
        <v>3014</v>
      </c>
      <c r="M578" s="109">
        <v>2</v>
      </c>
      <c r="N578" s="109">
        <v>2</v>
      </c>
      <c r="O578" s="56"/>
    </row>
    <row r="579" spans="1:15" x14ac:dyDescent="0.25">
      <c r="A579" s="34" t="s">
        <v>644</v>
      </c>
      <c r="B579" s="187" t="s">
        <v>781</v>
      </c>
      <c r="C579" s="34" t="s">
        <v>780</v>
      </c>
      <c r="D579" s="34" t="s">
        <v>780</v>
      </c>
      <c r="E579" s="36">
        <v>1644</v>
      </c>
      <c r="F579" s="36">
        <v>1644</v>
      </c>
      <c r="G579" s="37" t="s">
        <v>6</v>
      </c>
      <c r="J579" s="39" t="s">
        <v>780</v>
      </c>
      <c r="K579" s="39" t="s">
        <v>780</v>
      </c>
      <c r="L579" s="54">
        <v>3014</v>
      </c>
      <c r="M579" s="131"/>
      <c r="N579" s="131"/>
    </row>
    <row r="580" spans="1:15" x14ac:dyDescent="0.25">
      <c r="A580" s="19" t="s">
        <v>644</v>
      </c>
      <c r="B580" s="19" t="s">
        <v>670</v>
      </c>
      <c r="C580" s="204"/>
      <c r="D580" s="19"/>
      <c r="E580" s="20">
        <f>E581+E582+E587+E596+E598+E602+E609+E615+E623+E632+E639+E644+E650+E655+E661</f>
        <v>19473</v>
      </c>
      <c r="F580" s="20">
        <v>19473</v>
      </c>
      <c r="G580" s="205"/>
      <c r="H580" s="205"/>
      <c r="I580" s="205"/>
      <c r="J580" s="19"/>
      <c r="K580" s="19"/>
      <c r="L580" s="213"/>
      <c r="M580" s="213">
        <f>SUM(M581:M673)</f>
        <v>18</v>
      </c>
      <c r="N580" s="213">
        <f>SUM(N581:N673)</f>
        <v>19</v>
      </c>
      <c r="O580" s="212"/>
    </row>
    <row r="581" spans="1:15" x14ac:dyDescent="0.25">
      <c r="A581" s="25" t="s">
        <v>644</v>
      </c>
      <c r="B581" s="25" t="s">
        <v>670</v>
      </c>
      <c r="C581" s="25" t="s">
        <v>779</v>
      </c>
      <c r="D581" s="25"/>
      <c r="E581" s="26">
        <v>1965</v>
      </c>
      <c r="F581" s="26">
        <v>1965</v>
      </c>
      <c r="G581" s="27"/>
      <c r="H581" s="27"/>
      <c r="I581" s="27"/>
      <c r="J581" s="27"/>
      <c r="K581" s="27"/>
      <c r="L581" s="27"/>
      <c r="M581" s="27"/>
      <c r="N581" s="27"/>
      <c r="O581" s="56"/>
    </row>
    <row r="582" spans="1:15" x14ac:dyDescent="0.25">
      <c r="A582" s="25" t="s">
        <v>644</v>
      </c>
      <c r="B582" s="25" t="s">
        <v>670</v>
      </c>
      <c r="C582" s="25" t="s">
        <v>773</v>
      </c>
      <c r="D582" s="25"/>
      <c r="E582" s="26">
        <f>SUM(E583:E586)</f>
        <v>496</v>
      </c>
      <c r="F582" s="26">
        <v>496</v>
      </c>
      <c r="G582" s="27"/>
      <c r="H582" s="27"/>
      <c r="I582" s="27"/>
      <c r="J582" s="32" t="s">
        <v>778</v>
      </c>
      <c r="K582" s="194"/>
      <c r="L582" s="211">
        <f>SUM(L583:L586)</f>
        <v>653</v>
      </c>
      <c r="M582" s="109">
        <v>1</v>
      </c>
      <c r="N582" s="109">
        <v>1</v>
      </c>
      <c r="O582" s="56"/>
    </row>
    <row r="583" spans="1:15" x14ac:dyDescent="0.25">
      <c r="A583" s="34" t="s">
        <v>644</v>
      </c>
      <c r="B583" s="187" t="s">
        <v>670</v>
      </c>
      <c r="C583" s="34" t="s">
        <v>773</v>
      </c>
      <c r="D583" s="34" t="s">
        <v>773</v>
      </c>
      <c r="E583" s="36">
        <v>290</v>
      </c>
      <c r="F583" s="36">
        <v>290</v>
      </c>
      <c r="I583" s="199" t="s">
        <v>588</v>
      </c>
      <c r="J583" s="196" t="s">
        <v>773</v>
      </c>
      <c r="K583" s="196" t="s">
        <v>773</v>
      </c>
      <c r="L583" s="206">
        <v>360</v>
      </c>
      <c r="M583" s="197"/>
      <c r="N583" s="197"/>
    </row>
    <row r="584" spans="1:15" x14ac:dyDescent="0.25">
      <c r="A584" s="34" t="s">
        <v>644</v>
      </c>
      <c r="B584" s="187" t="s">
        <v>670</v>
      </c>
      <c r="C584" s="34" t="s">
        <v>773</v>
      </c>
      <c r="D584" s="34" t="s">
        <v>777</v>
      </c>
      <c r="E584" s="36">
        <v>49</v>
      </c>
      <c r="F584" s="36">
        <v>49</v>
      </c>
      <c r="J584" s="196" t="s">
        <v>773</v>
      </c>
      <c r="K584" s="196" t="s">
        <v>777</v>
      </c>
      <c r="L584" s="206">
        <v>78</v>
      </c>
      <c r="M584" s="197"/>
      <c r="N584" s="197"/>
    </row>
    <row r="585" spans="1:15" x14ac:dyDescent="0.25">
      <c r="A585" s="34" t="s">
        <v>644</v>
      </c>
      <c r="B585" s="187" t="s">
        <v>670</v>
      </c>
      <c r="C585" s="34" t="s">
        <v>773</v>
      </c>
      <c r="D585" s="34" t="s">
        <v>776</v>
      </c>
      <c r="E585" s="36">
        <v>130</v>
      </c>
      <c r="F585" s="36">
        <v>130</v>
      </c>
      <c r="J585" s="196" t="s">
        <v>773</v>
      </c>
      <c r="K585" s="196" t="s">
        <v>775</v>
      </c>
      <c r="L585" s="206">
        <v>156</v>
      </c>
      <c r="M585" s="197"/>
      <c r="N585" s="197"/>
      <c r="O585" s="193" t="s">
        <v>706</v>
      </c>
    </row>
    <row r="586" spans="1:15" x14ac:dyDescent="0.25">
      <c r="A586" s="34" t="s">
        <v>644</v>
      </c>
      <c r="B586" s="187" t="s">
        <v>670</v>
      </c>
      <c r="C586" s="34" t="s">
        <v>773</v>
      </c>
      <c r="D586" s="34" t="s">
        <v>774</v>
      </c>
      <c r="E586" s="36">
        <v>27</v>
      </c>
      <c r="F586" s="36">
        <v>27</v>
      </c>
      <c r="J586" s="196" t="s">
        <v>773</v>
      </c>
      <c r="K586" s="196" t="s">
        <v>713</v>
      </c>
      <c r="L586" s="206">
        <v>59</v>
      </c>
      <c r="M586" s="195"/>
      <c r="N586" s="195"/>
    </row>
    <row r="587" spans="1:15" x14ac:dyDescent="0.25">
      <c r="A587" s="25" t="s">
        <v>644</v>
      </c>
      <c r="B587" s="25" t="s">
        <v>670</v>
      </c>
      <c r="C587" s="25" t="s">
        <v>766</v>
      </c>
      <c r="D587" s="25"/>
      <c r="E587" s="26">
        <f>SUM(E588:E595)</f>
        <v>1934</v>
      </c>
      <c r="F587" s="26">
        <v>1934</v>
      </c>
      <c r="G587" s="27"/>
      <c r="H587" s="27"/>
      <c r="I587" s="27"/>
      <c r="J587" s="32" t="s">
        <v>766</v>
      </c>
      <c r="K587" s="194"/>
      <c r="L587" s="211">
        <f>SUM(L588:L595)</f>
        <v>2544</v>
      </c>
      <c r="M587" s="109">
        <v>1</v>
      </c>
      <c r="N587" s="109">
        <v>1</v>
      </c>
      <c r="O587" s="56"/>
    </row>
    <row r="588" spans="1:15" x14ac:dyDescent="0.25">
      <c r="A588" s="34" t="s">
        <v>644</v>
      </c>
      <c r="B588" s="187" t="s">
        <v>670</v>
      </c>
      <c r="C588" s="34" t="s">
        <v>766</v>
      </c>
      <c r="D588" s="34" t="s">
        <v>766</v>
      </c>
      <c r="E588" s="36">
        <v>557</v>
      </c>
      <c r="F588" s="36">
        <v>557</v>
      </c>
      <c r="I588" s="199" t="s">
        <v>588</v>
      </c>
      <c r="J588" s="34" t="s">
        <v>766</v>
      </c>
      <c r="K588" s="34" t="s">
        <v>766</v>
      </c>
      <c r="L588" s="206">
        <v>767</v>
      </c>
      <c r="M588" s="197"/>
      <c r="N588" s="197"/>
    </row>
    <row r="589" spans="1:15" x14ac:dyDescent="0.25">
      <c r="A589" s="34" t="s">
        <v>644</v>
      </c>
      <c r="B589" s="187" t="s">
        <v>670</v>
      </c>
      <c r="C589" s="34" t="s">
        <v>766</v>
      </c>
      <c r="D589" s="34" t="s">
        <v>772</v>
      </c>
      <c r="E589" s="36">
        <v>118</v>
      </c>
      <c r="F589" s="36">
        <v>118</v>
      </c>
      <c r="J589" s="34" t="s">
        <v>766</v>
      </c>
      <c r="K589" s="34" t="s">
        <v>772</v>
      </c>
      <c r="L589" s="206">
        <v>109</v>
      </c>
      <c r="M589" s="195"/>
      <c r="N589" s="195"/>
    </row>
    <row r="590" spans="1:15" x14ac:dyDescent="0.25">
      <c r="A590" s="34" t="s">
        <v>644</v>
      </c>
      <c r="B590" s="187" t="s">
        <v>670</v>
      </c>
      <c r="C590" s="34" t="s">
        <v>766</v>
      </c>
      <c r="D590" s="34" t="s">
        <v>771</v>
      </c>
      <c r="E590" s="36">
        <v>81</v>
      </c>
      <c r="F590" s="36">
        <v>81</v>
      </c>
      <c r="J590" s="34" t="s">
        <v>766</v>
      </c>
      <c r="K590" s="34" t="s">
        <v>771</v>
      </c>
      <c r="L590" s="206">
        <v>102</v>
      </c>
      <c r="M590" s="195"/>
      <c r="N590" s="195"/>
    </row>
    <row r="591" spans="1:15" x14ac:dyDescent="0.25">
      <c r="A591" s="34" t="s">
        <v>644</v>
      </c>
      <c r="B591" s="187" t="s">
        <v>670</v>
      </c>
      <c r="C591" s="34" t="s">
        <v>766</v>
      </c>
      <c r="D591" s="34" t="s">
        <v>770</v>
      </c>
      <c r="E591" s="36">
        <v>209</v>
      </c>
      <c r="F591" s="36">
        <v>209</v>
      </c>
      <c r="J591" s="34" t="s">
        <v>766</v>
      </c>
      <c r="K591" s="34" t="s">
        <v>770</v>
      </c>
      <c r="L591" s="206">
        <v>128</v>
      </c>
      <c r="M591" s="195"/>
      <c r="N591" s="195"/>
    </row>
    <row r="592" spans="1:15" x14ac:dyDescent="0.25">
      <c r="A592" s="34" t="s">
        <v>644</v>
      </c>
      <c r="B592" s="187" t="s">
        <v>670</v>
      </c>
      <c r="C592" s="34" t="s">
        <v>766</v>
      </c>
      <c r="D592" s="34" t="s">
        <v>769</v>
      </c>
      <c r="E592" s="36">
        <v>46</v>
      </c>
      <c r="F592" s="36">
        <v>46</v>
      </c>
      <c r="J592" s="34" t="s">
        <v>766</v>
      </c>
      <c r="K592" s="34" t="s">
        <v>769</v>
      </c>
      <c r="L592" s="206">
        <v>79</v>
      </c>
      <c r="M592" s="195"/>
      <c r="N592" s="195"/>
    </row>
    <row r="593" spans="1:15" x14ac:dyDescent="0.25">
      <c r="A593" s="34" t="s">
        <v>644</v>
      </c>
      <c r="B593" s="187" t="s">
        <v>670</v>
      </c>
      <c r="C593" s="34" t="s">
        <v>766</v>
      </c>
      <c r="D593" s="34" t="s">
        <v>768</v>
      </c>
      <c r="E593" s="36">
        <v>324</v>
      </c>
      <c r="F593" s="36">
        <v>324</v>
      </c>
      <c r="J593" s="34" t="s">
        <v>766</v>
      </c>
      <c r="K593" s="34" t="s">
        <v>768</v>
      </c>
      <c r="L593" s="206">
        <v>464</v>
      </c>
      <c r="M593" s="195"/>
      <c r="N593" s="195"/>
    </row>
    <row r="594" spans="1:15" x14ac:dyDescent="0.25">
      <c r="A594" s="34" t="s">
        <v>644</v>
      </c>
      <c r="B594" s="187" t="s">
        <v>670</v>
      </c>
      <c r="C594" s="34" t="s">
        <v>766</v>
      </c>
      <c r="D594" s="34" t="s">
        <v>767</v>
      </c>
      <c r="E594" s="36">
        <v>323</v>
      </c>
      <c r="F594" s="36">
        <v>323</v>
      </c>
      <c r="J594" s="34" t="s">
        <v>766</v>
      </c>
      <c r="K594" s="34" t="s">
        <v>767</v>
      </c>
      <c r="L594" s="206">
        <v>492</v>
      </c>
      <c r="M594" s="195"/>
      <c r="N594" s="195"/>
    </row>
    <row r="595" spans="1:15" x14ac:dyDescent="0.25">
      <c r="A595" s="34" t="s">
        <v>644</v>
      </c>
      <c r="B595" s="187" t="s">
        <v>670</v>
      </c>
      <c r="C595" s="34" t="s">
        <v>766</v>
      </c>
      <c r="D595" s="34" t="s">
        <v>765</v>
      </c>
      <c r="E595" s="36">
        <v>276</v>
      </c>
      <c r="F595" s="36">
        <v>276</v>
      </c>
      <c r="J595" s="34" t="s">
        <v>766</v>
      </c>
      <c r="K595" s="34" t="s">
        <v>765</v>
      </c>
      <c r="L595" s="206">
        <v>403</v>
      </c>
      <c r="M595" s="195"/>
      <c r="N595" s="195"/>
    </row>
    <row r="596" spans="1:15" x14ac:dyDescent="0.25">
      <c r="A596" s="25" t="s">
        <v>644</v>
      </c>
      <c r="B596" s="25" t="s">
        <v>670</v>
      </c>
      <c r="C596" s="25" t="s">
        <v>764</v>
      </c>
      <c r="D596" s="25"/>
      <c r="E596" s="26">
        <f>E597</f>
        <v>959</v>
      </c>
      <c r="F596" s="26">
        <v>959</v>
      </c>
      <c r="G596" s="27"/>
      <c r="H596" s="27"/>
      <c r="I596" s="27"/>
      <c r="J596" s="32" t="s">
        <v>764</v>
      </c>
      <c r="K596" s="194"/>
      <c r="L596" s="211">
        <f>L597</f>
        <v>1395</v>
      </c>
      <c r="M596" s="109">
        <v>1</v>
      </c>
      <c r="N596" s="109">
        <v>1</v>
      </c>
      <c r="O596" s="56"/>
    </row>
    <row r="597" spans="1:15" x14ac:dyDescent="0.25">
      <c r="A597" s="34" t="s">
        <v>644</v>
      </c>
      <c r="B597" s="187" t="s">
        <v>670</v>
      </c>
      <c r="C597" s="34" t="s">
        <v>764</v>
      </c>
      <c r="D597" s="34" t="s">
        <v>764</v>
      </c>
      <c r="E597" s="36">
        <v>959</v>
      </c>
      <c r="F597" s="36">
        <v>959</v>
      </c>
      <c r="I597" s="199" t="s">
        <v>588</v>
      </c>
      <c r="J597" s="196" t="s">
        <v>764</v>
      </c>
      <c r="K597" s="196" t="s">
        <v>764</v>
      </c>
      <c r="L597" s="206">
        <v>1395</v>
      </c>
      <c r="M597" s="197"/>
      <c r="N597" s="197"/>
      <c r="O597" s="193" t="s">
        <v>706</v>
      </c>
    </row>
    <row r="598" spans="1:15" x14ac:dyDescent="0.25">
      <c r="A598" s="25" t="s">
        <v>644</v>
      </c>
      <c r="B598" s="25" t="s">
        <v>670</v>
      </c>
      <c r="C598" s="25" t="s">
        <v>50</v>
      </c>
      <c r="D598" s="25"/>
      <c r="E598" s="26">
        <f>SUM(E599:E601)</f>
        <v>678</v>
      </c>
      <c r="F598" s="26">
        <v>678</v>
      </c>
      <c r="G598" s="27"/>
      <c r="H598" s="27"/>
      <c r="I598" s="27"/>
      <c r="J598" s="32" t="s">
        <v>50</v>
      </c>
      <c r="K598" s="194"/>
      <c r="L598" s="211">
        <f>SUM(L599:L601)</f>
        <v>1142</v>
      </c>
      <c r="M598" s="109">
        <v>1</v>
      </c>
      <c r="N598" s="109">
        <v>1</v>
      </c>
      <c r="O598" s="56"/>
    </row>
    <row r="599" spans="1:15" x14ac:dyDescent="0.25">
      <c r="A599" s="34" t="s">
        <v>644</v>
      </c>
      <c r="B599" s="187" t="s">
        <v>670</v>
      </c>
      <c r="C599" s="34" t="s">
        <v>50</v>
      </c>
      <c r="D599" s="34" t="s">
        <v>50</v>
      </c>
      <c r="E599" s="36">
        <v>279</v>
      </c>
      <c r="F599" s="36">
        <v>279</v>
      </c>
      <c r="G599" s="37" t="s">
        <v>6</v>
      </c>
      <c r="I599" s="199" t="s">
        <v>588</v>
      </c>
      <c r="J599" s="34" t="s">
        <v>50</v>
      </c>
      <c r="K599" s="34" t="s">
        <v>50</v>
      </c>
      <c r="L599" s="206">
        <v>515</v>
      </c>
      <c r="M599" s="197"/>
      <c r="N599" s="197"/>
      <c r="O599" s="193" t="s">
        <v>655</v>
      </c>
    </row>
    <row r="600" spans="1:15" x14ac:dyDescent="0.25">
      <c r="A600" s="34" t="s">
        <v>644</v>
      </c>
      <c r="B600" s="187" t="s">
        <v>670</v>
      </c>
      <c r="C600" s="34" t="s">
        <v>50</v>
      </c>
      <c r="D600" s="34" t="s">
        <v>763</v>
      </c>
      <c r="E600" s="36">
        <v>48</v>
      </c>
      <c r="F600" s="36">
        <v>48</v>
      </c>
      <c r="G600" s="37" t="s">
        <v>6</v>
      </c>
      <c r="J600" s="34" t="s">
        <v>50</v>
      </c>
      <c r="K600" s="34" t="s">
        <v>763</v>
      </c>
      <c r="L600" s="206">
        <v>60</v>
      </c>
      <c r="M600" s="195"/>
      <c r="N600" s="195"/>
    </row>
    <row r="601" spans="1:15" x14ac:dyDescent="0.25">
      <c r="A601" s="34" t="s">
        <v>644</v>
      </c>
      <c r="B601" s="187" t="s">
        <v>670</v>
      </c>
      <c r="C601" s="34" t="s">
        <v>50</v>
      </c>
      <c r="D601" s="34" t="s">
        <v>762</v>
      </c>
      <c r="E601" s="36">
        <v>351</v>
      </c>
      <c r="F601" s="36">
        <v>351</v>
      </c>
      <c r="G601" s="37" t="s">
        <v>6</v>
      </c>
      <c r="J601" s="34" t="s">
        <v>50</v>
      </c>
      <c r="K601" s="34" t="s">
        <v>762</v>
      </c>
      <c r="L601" s="206">
        <v>567</v>
      </c>
      <c r="M601" s="197"/>
      <c r="N601" s="197"/>
    </row>
    <row r="602" spans="1:15" x14ac:dyDescent="0.25">
      <c r="A602" s="25" t="s">
        <v>644</v>
      </c>
      <c r="B602" s="25" t="s">
        <v>670</v>
      </c>
      <c r="C602" s="32" t="s">
        <v>761</v>
      </c>
      <c r="D602" s="25"/>
      <c r="E602" s="26">
        <f>SUM(E603:E608)</f>
        <v>2239</v>
      </c>
      <c r="F602" s="26">
        <v>1641</v>
      </c>
      <c r="G602" s="27"/>
      <c r="H602" s="27"/>
      <c r="I602" s="27"/>
      <c r="J602" s="32" t="s">
        <v>761</v>
      </c>
      <c r="K602" s="194"/>
      <c r="L602" s="109">
        <f>SUM(L603:L608)</f>
        <v>3866</v>
      </c>
      <c r="M602" s="109">
        <v>2</v>
      </c>
      <c r="N602" s="109">
        <v>2</v>
      </c>
      <c r="O602" s="56"/>
    </row>
    <row r="603" spans="1:15" x14ac:dyDescent="0.25">
      <c r="A603" s="34" t="s">
        <v>644</v>
      </c>
      <c r="B603" s="187" t="s">
        <v>670</v>
      </c>
      <c r="C603" s="34" t="s">
        <v>756</v>
      </c>
      <c r="D603" s="34" t="s">
        <v>756</v>
      </c>
      <c r="E603" s="36">
        <v>729</v>
      </c>
      <c r="F603" s="36">
        <v>729</v>
      </c>
      <c r="I603" s="199" t="s">
        <v>588</v>
      </c>
      <c r="J603" s="196" t="s">
        <v>756</v>
      </c>
      <c r="K603" s="34" t="s">
        <v>756</v>
      </c>
      <c r="L603" s="206">
        <v>1117</v>
      </c>
      <c r="M603" s="197"/>
      <c r="N603" s="197"/>
    </row>
    <row r="604" spans="1:15" x14ac:dyDescent="0.25">
      <c r="A604" s="34" t="s">
        <v>644</v>
      </c>
      <c r="B604" s="187" t="s">
        <v>670</v>
      </c>
      <c r="C604" s="34" t="s">
        <v>756</v>
      </c>
      <c r="D604" s="34" t="s">
        <v>760</v>
      </c>
      <c r="E604" s="36">
        <v>283</v>
      </c>
      <c r="F604" s="36">
        <v>283</v>
      </c>
      <c r="J604" s="196" t="s">
        <v>756</v>
      </c>
      <c r="K604" s="34" t="s">
        <v>760</v>
      </c>
      <c r="L604" s="206">
        <v>399</v>
      </c>
      <c r="M604" s="195"/>
      <c r="N604" s="195"/>
    </row>
    <row r="605" spans="1:15" ht="23.25" x14ac:dyDescent="0.25">
      <c r="A605" s="34" t="s">
        <v>644</v>
      </c>
      <c r="B605" s="187" t="s">
        <v>670</v>
      </c>
      <c r="C605" s="34" t="s">
        <v>756</v>
      </c>
      <c r="D605" s="34" t="s">
        <v>759</v>
      </c>
      <c r="E605" s="36">
        <v>333</v>
      </c>
      <c r="F605" s="36">
        <v>333</v>
      </c>
      <c r="J605" s="196" t="s">
        <v>756</v>
      </c>
      <c r="K605" s="34" t="s">
        <v>759</v>
      </c>
      <c r="L605" s="206">
        <v>510</v>
      </c>
      <c r="M605" s="195"/>
      <c r="N605" s="195"/>
      <c r="O605" s="193" t="s">
        <v>758</v>
      </c>
    </row>
    <row r="606" spans="1:15" x14ac:dyDescent="0.25">
      <c r="A606" s="34" t="s">
        <v>644</v>
      </c>
      <c r="B606" s="187" t="s">
        <v>670</v>
      </c>
      <c r="C606" s="34" t="s">
        <v>756</v>
      </c>
      <c r="D606" s="34" t="s">
        <v>757</v>
      </c>
      <c r="E606" s="36">
        <v>71</v>
      </c>
      <c r="F606" s="36">
        <v>71</v>
      </c>
      <c r="J606" s="196" t="s">
        <v>756</v>
      </c>
      <c r="K606" s="34" t="s">
        <v>757</v>
      </c>
      <c r="L606" s="206">
        <v>109</v>
      </c>
      <c r="M606" s="195"/>
      <c r="N606" s="195"/>
    </row>
    <row r="607" spans="1:15" x14ac:dyDescent="0.25">
      <c r="A607" s="34" t="s">
        <v>644</v>
      </c>
      <c r="B607" s="187" t="s">
        <v>670</v>
      </c>
      <c r="C607" s="34" t="s">
        <v>756</v>
      </c>
      <c r="D607" s="34" t="s">
        <v>755</v>
      </c>
      <c r="E607" s="36">
        <v>225</v>
      </c>
      <c r="F607" s="36">
        <v>225</v>
      </c>
      <c r="J607" s="196" t="s">
        <v>756</v>
      </c>
      <c r="K607" s="34" t="s">
        <v>755</v>
      </c>
      <c r="L607" s="206">
        <v>429</v>
      </c>
      <c r="M607" s="195"/>
      <c r="N607" s="195"/>
    </row>
    <row r="608" spans="1:15" x14ac:dyDescent="0.25">
      <c r="A608" s="34" t="s">
        <v>644</v>
      </c>
      <c r="B608" s="187" t="s">
        <v>670</v>
      </c>
      <c r="C608" s="34" t="s">
        <v>754</v>
      </c>
      <c r="D608" s="34" t="s">
        <v>754</v>
      </c>
      <c r="E608" s="36">
        <v>598</v>
      </c>
      <c r="F608" s="36">
        <v>598</v>
      </c>
      <c r="I608" s="199" t="s">
        <v>588</v>
      </c>
      <c r="J608" s="196" t="s">
        <v>754</v>
      </c>
      <c r="K608" s="209" t="s">
        <v>754</v>
      </c>
      <c r="L608" s="206">
        <v>1302</v>
      </c>
      <c r="M608" s="198"/>
      <c r="N608" s="198"/>
    </row>
    <row r="609" spans="1:15" x14ac:dyDescent="0.25">
      <c r="A609" s="25" t="s">
        <v>644</v>
      </c>
      <c r="B609" s="25" t="s">
        <v>670</v>
      </c>
      <c r="C609" s="25" t="s">
        <v>750</v>
      </c>
      <c r="D609" s="25"/>
      <c r="E609" s="26">
        <f>SUM(E610:E614)</f>
        <v>719</v>
      </c>
      <c r="F609" s="26">
        <v>719</v>
      </c>
      <c r="G609" s="27"/>
      <c r="H609" s="27"/>
      <c r="I609" s="27"/>
      <c r="J609" s="32" t="s">
        <v>750</v>
      </c>
      <c r="K609" s="194"/>
      <c r="L609" s="109">
        <f>SUM(L610:L614)</f>
        <v>1076</v>
      </c>
      <c r="M609" s="109">
        <v>1</v>
      </c>
      <c r="N609" s="109">
        <v>1</v>
      </c>
      <c r="O609" s="56"/>
    </row>
    <row r="610" spans="1:15" x14ac:dyDescent="0.25">
      <c r="A610" s="34" t="s">
        <v>644</v>
      </c>
      <c r="B610" s="187" t="s">
        <v>670</v>
      </c>
      <c r="C610" s="34" t="s">
        <v>750</v>
      </c>
      <c r="D610" s="34" t="s">
        <v>750</v>
      </c>
      <c r="E610" s="36">
        <v>395</v>
      </c>
      <c r="F610" s="36">
        <v>395</v>
      </c>
      <c r="I610" s="199" t="s">
        <v>588</v>
      </c>
      <c r="J610" s="196" t="s">
        <v>750</v>
      </c>
      <c r="K610" s="196" t="s">
        <v>750</v>
      </c>
      <c r="L610" s="206">
        <v>447</v>
      </c>
      <c r="M610" s="197"/>
      <c r="N610" s="197"/>
    </row>
    <row r="611" spans="1:15" x14ac:dyDescent="0.25">
      <c r="A611" s="34" t="s">
        <v>644</v>
      </c>
      <c r="B611" s="187" t="s">
        <v>670</v>
      </c>
      <c r="C611" s="34" t="s">
        <v>750</v>
      </c>
      <c r="D611" s="34" t="s">
        <v>753</v>
      </c>
      <c r="E611" s="36">
        <v>93</v>
      </c>
      <c r="F611" s="36">
        <v>93</v>
      </c>
      <c r="J611" s="196" t="s">
        <v>750</v>
      </c>
      <c r="K611" s="196" t="s">
        <v>753</v>
      </c>
      <c r="L611" s="206">
        <v>99</v>
      </c>
      <c r="M611" s="195"/>
      <c r="N611" s="195"/>
    </row>
    <row r="612" spans="1:15" x14ac:dyDescent="0.25">
      <c r="A612" s="34" t="s">
        <v>644</v>
      </c>
      <c r="B612" s="187" t="s">
        <v>670</v>
      </c>
      <c r="C612" s="34" t="s">
        <v>750</v>
      </c>
      <c r="D612" s="34" t="s">
        <v>752</v>
      </c>
      <c r="E612" s="36">
        <v>47</v>
      </c>
      <c r="F612" s="36">
        <v>47</v>
      </c>
      <c r="J612" s="196" t="s">
        <v>750</v>
      </c>
      <c r="K612" s="196" t="s">
        <v>752</v>
      </c>
      <c r="L612" s="206">
        <v>162</v>
      </c>
      <c r="M612" s="195"/>
      <c r="N612" s="195"/>
    </row>
    <row r="613" spans="1:15" x14ac:dyDescent="0.25">
      <c r="A613" s="34" t="s">
        <v>644</v>
      </c>
      <c r="B613" s="187" t="s">
        <v>670</v>
      </c>
      <c r="C613" s="34" t="s">
        <v>750</v>
      </c>
      <c r="D613" s="34" t="s">
        <v>751</v>
      </c>
      <c r="E613" s="36">
        <v>49</v>
      </c>
      <c r="F613" s="36">
        <v>49</v>
      </c>
      <c r="J613" s="196" t="s">
        <v>750</v>
      </c>
      <c r="K613" s="196" t="s">
        <v>751</v>
      </c>
      <c r="L613" s="206">
        <v>209</v>
      </c>
      <c r="M613" s="195"/>
      <c r="N613" s="195"/>
    </row>
    <row r="614" spans="1:15" x14ac:dyDescent="0.25">
      <c r="A614" s="34" t="s">
        <v>644</v>
      </c>
      <c r="B614" s="187" t="s">
        <v>670</v>
      </c>
      <c r="C614" s="34" t="s">
        <v>750</v>
      </c>
      <c r="D614" s="34" t="s">
        <v>749</v>
      </c>
      <c r="E614" s="36">
        <v>135</v>
      </c>
      <c r="F614" s="36">
        <v>135</v>
      </c>
      <c r="J614" s="196" t="s">
        <v>750</v>
      </c>
      <c r="K614" s="196" t="s">
        <v>749</v>
      </c>
      <c r="L614" s="206">
        <v>159</v>
      </c>
      <c r="M614" s="195"/>
      <c r="N614" s="195"/>
    </row>
    <row r="615" spans="1:15" x14ac:dyDescent="0.25">
      <c r="A615" s="25" t="s">
        <v>644</v>
      </c>
      <c r="B615" s="25" t="s">
        <v>670</v>
      </c>
      <c r="C615" s="32" t="s">
        <v>748</v>
      </c>
      <c r="D615" s="25"/>
      <c r="E615" s="26">
        <f>1231+SUM(E620:E622)</f>
        <v>1931</v>
      </c>
      <c r="F615" s="26">
        <v>1231</v>
      </c>
      <c r="G615" s="27"/>
      <c r="H615" s="27"/>
      <c r="I615" s="27"/>
      <c r="J615" s="32" t="s">
        <v>748</v>
      </c>
      <c r="K615" s="194"/>
      <c r="L615" s="109">
        <f>SUM(L616:L622)</f>
        <v>2719</v>
      </c>
      <c r="M615" s="109">
        <v>2</v>
      </c>
      <c r="N615" s="109">
        <v>2</v>
      </c>
      <c r="O615" s="56"/>
    </row>
    <row r="616" spans="1:15" x14ac:dyDescent="0.25">
      <c r="A616" s="34" t="s">
        <v>644</v>
      </c>
      <c r="B616" s="187" t="s">
        <v>670</v>
      </c>
      <c r="C616" s="34" t="s">
        <v>746</v>
      </c>
      <c r="D616" s="34" t="s">
        <v>746</v>
      </c>
      <c r="E616" s="36">
        <v>679</v>
      </c>
      <c r="F616" s="36">
        <v>679</v>
      </c>
      <c r="I616" s="199" t="s">
        <v>588</v>
      </c>
      <c r="J616" s="196" t="s">
        <v>746</v>
      </c>
      <c r="K616" s="34" t="s">
        <v>746</v>
      </c>
      <c r="L616" s="206">
        <v>948</v>
      </c>
      <c r="M616" s="197"/>
      <c r="N616" s="197"/>
      <c r="O616" s="193" t="s">
        <v>706</v>
      </c>
    </row>
    <row r="617" spans="1:15" x14ac:dyDescent="0.25">
      <c r="A617" s="34" t="s">
        <v>644</v>
      </c>
      <c r="B617" s="187" t="s">
        <v>670</v>
      </c>
      <c r="C617" s="34" t="s">
        <v>746</v>
      </c>
      <c r="D617" s="34" t="s">
        <v>136</v>
      </c>
      <c r="E617" s="36">
        <v>175</v>
      </c>
      <c r="F617" s="36">
        <v>175</v>
      </c>
      <c r="J617" s="196" t="s">
        <v>746</v>
      </c>
      <c r="K617" s="34" t="s">
        <v>136</v>
      </c>
      <c r="L617" s="206">
        <v>175</v>
      </c>
      <c r="M617" s="197"/>
      <c r="N617" s="197"/>
    </row>
    <row r="618" spans="1:15" x14ac:dyDescent="0.25">
      <c r="A618" s="34" t="s">
        <v>644</v>
      </c>
      <c r="B618" s="187" t="s">
        <v>670</v>
      </c>
      <c r="C618" s="34" t="s">
        <v>746</v>
      </c>
      <c r="D618" s="34" t="s">
        <v>747</v>
      </c>
      <c r="E618" s="36">
        <v>375</v>
      </c>
      <c r="F618" s="36">
        <v>375</v>
      </c>
      <c r="J618" s="196" t="s">
        <v>746</v>
      </c>
      <c r="K618" s="34" t="s">
        <v>747</v>
      </c>
      <c r="L618" s="206">
        <v>570</v>
      </c>
      <c r="M618" s="195"/>
      <c r="N618" s="195"/>
      <c r="O618" s="193" t="s">
        <v>706</v>
      </c>
    </row>
    <row r="619" spans="1:15" x14ac:dyDescent="0.25">
      <c r="A619" s="34" t="s">
        <v>644</v>
      </c>
      <c r="B619" s="187" t="s">
        <v>670</v>
      </c>
      <c r="C619" s="34" t="s">
        <v>746</v>
      </c>
      <c r="D619" s="34" t="s">
        <v>745</v>
      </c>
      <c r="E619" s="36" t="s">
        <v>137</v>
      </c>
      <c r="F619" s="36" t="s">
        <v>137</v>
      </c>
      <c r="G619" s="37" t="s">
        <v>6</v>
      </c>
      <c r="J619" s="196" t="s">
        <v>746</v>
      </c>
      <c r="K619" s="34" t="s">
        <v>745</v>
      </c>
      <c r="L619" s="206">
        <v>11</v>
      </c>
      <c r="M619" s="195"/>
      <c r="N619" s="195"/>
    </row>
    <row r="620" spans="1:15" x14ac:dyDescent="0.25">
      <c r="A620" s="34" t="s">
        <v>644</v>
      </c>
      <c r="B620" s="187" t="s">
        <v>670</v>
      </c>
      <c r="C620" s="34" t="s">
        <v>744</v>
      </c>
      <c r="D620" s="34" t="s">
        <v>744</v>
      </c>
      <c r="E620" s="36">
        <v>381</v>
      </c>
      <c r="F620" s="36">
        <v>381</v>
      </c>
      <c r="I620" s="199" t="s">
        <v>588</v>
      </c>
      <c r="J620" s="196" t="s">
        <v>744</v>
      </c>
      <c r="K620" s="34" t="s">
        <v>744</v>
      </c>
      <c r="L620" s="206">
        <v>600</v>
      </c>
      <c r="M620" s="195"/>
      <c r="N620" s="195"/>
      <c r="O620" s="193" t="s">
        <v>706</v>
      </c>
    </row>
    <row r="621" spans="1:15" x14ac:dyDescent="0.25">
      <c r="A621" s="34" t="s">
        <v>644</v>
      </c>
      <c r="B621" s="187" t="s">
        <v>670</v>
      </c>
      <c r="C621" s="34" t="s">
        <v>744</v>
      </c>
      <c r="D621" s="34" t="s">
        <v>515</v>
      </c>
      <c r="E621" s="36">
        <v>154</v>
      </c>
      <c r="F621" s="36">
        <v>154</v>
      </c>
      <c r="J621" s="196" t="s">
        <v>744</v>
      </c>
      <c r="K621" s="34" t="s">
        <v>515</v>
      </c>
      <c r="L621" s="206">
        <v>190</v>
      </c>
      <c r="M621" s="195"/>
      <c r="N621" s="195"/>
      <c r="O621" s="193"/>
    </row>
    <row r="622" spans="1:15" x14ac:dyDescent="0.25">
      <c r="A622" s="34" t="s">
        <v>644</v>
      </c>
      <c r="B622" s="187" t="s">
        <v>670</v>
      </c>
      <c r="C622" s="34" t="s">
        <v>744</v>
      </c>
      <c r="D622" s="34" t="s">
        <v>743</v>
      </c>
      <c r="E622" s="36">
        <v>165</v>
      </c>
      <c r="F622" s="36">
        <v>165</v>
      </c>
      <c r="J622" s="196" t="s">
        <v>744</v>
      </c>
      <c r="K622" s="34" t="s">
        <v>743</v>
      </c>
      <c r="L622" s="206">
        <v>225</v>
      </c>
      <c r="M622" s="198"/>
      <c r="N622" s="198"/>
      <c r="O622" s="193"/>
    </row>
    <row r="623" spans="1:15" x14ac:dyDescent="0.25">
      <c r="A623" s="25" t="s">
        <v>644</v>
      </c>
      <c r="B623" s="25" t="s">
        <v>670</v>
      </c>
      <c r="C623" s="25" t="s">
        <v>736</v>
      </c>
      <c r="D623" s="25"/>
      <c r="E623" s="26">
        <f>SUM(E624:E630)</f>
        <v>1054</v>
      </c>
      <c r="F623" s="26">
        <v>1054</v>
      </c>
      <c r="G623" s="27"/>
      <c r="H623" s="27"/>
      <c r="I623" s="27"/>
      <c r="J623" s="32" t="s">
        <v>736</v>
      </c>
      <c r="K623" s="194"/>
      <c r="L623" s="109">
        <f>SUM(L624:L631)</f>
        <v>1502</v>
      </c>
      <c r="M623" s="109">
        <v>2</v>
      </c>
      <c r="N623" s="109">
        <v>2</v>
      </c>
      <c r="O623" s="56"/>
    </row>
    <row r="624" spans="1:15" x14ac:dyDescent="0.25">
      <c r="A624" s="34" t="s">
        <v>644</v>
      </c>
      <c r="B624" s="187" t="s">
        <v>670</v>
      </c>
      <c r="C624" s="34" t="s">
        <v>736</v>
      </c>
      <c r="D624" s="34" t="s">
        <v>736</v>
      </c>
      <c r="E624" s="36">
        <v>205</v>
      </c>
      <c r="F624" s="36">
        <v>205</v>
      </c>
      <c r="I624" s="199" t="s">
        <v>588</v>
      </c>
      <c r="J624" s="34" t="s">
        <v>736</v>
      </c>
      <c r="K624" s="34" t="s">
        <v>736</v>
      </c>
      <c r="L624" s="206">
        <v>265</v>
      </c>
      <c r="M624" s="197"/>
      <c r="N624" s="197"/>
    </row>
    <row r="625" spans="1:15" x14ac:dyDescent="0.25">
      <c r="A625" s="34" t="s">
        <v>644</v>
      </c>
      <c r="B625" s="187" t="s">
        <v>670</v>
      </c>
      <c r="C625" s="34" t="s">
        <v>736</v>
      </c>
      <c r="D625" s="34" t="s">
        <v>742</v>
      </c>
      <c r="E625" s="36">
        <v>62</v>
      </c>
      <c r="F625" s="36">
        <v>62</v>
      </c>
      <c r="J625" s="34" t="s">
        <v>736</v>
      </c>
      <c r="K625" s="34" t="s">
        <v>742</v>
      </c>
      <c r="L625" s="206">
        <v>91</v>
      </c>
      <c r="M625" s="195"/>
      <c r="N625" s="195"/>
    </row>
    <row r="626" spans="1:15" x14ac:dyDescent="0.25">
      <c r="A626" s="34" t="s">
        <v>644</v>
      </c>
      <c r="B626" s="187" t="s">
        <v>670</v>
      </c>
      <c r="C626" s="34" t="s">
        <v>736</v>
      </c>
      <c r="D626" s="34" t="s">
        <v>741</v>
      </c>
      <c r="E626" s="36">
        <v>37</v>
      </c>
      <c r="F626" s="36">
        <v>37</v>
      </c>
      <c r="J626" s="34" t="s">
        <v>736</v>
      </c>
      <c r="K626" s="34" t="s">
        <v>741</v>
      </c>
      <c r="L626" s="206">
        <v>56</v>
      </c>
      <c r="M626" s="195"/>
      <c r="N626" s="195"/>
    </row>
    <row r="627" spans="1:15" x14ac:dyDescent="0.25">
      <c r="A627" s="34" t="s">
        <v>644</v>
      </c>
      <c r="B627" s="187" t="s">
        <v>670</v>
      </c>
      <c r="C627" s="34" t="s">
        <v>736</v>
      </c>
      <c r="D627" s="34" t="s">
        <v>740</v>
      </c>
      <c r="E627" s="36">
        <v>154</v>
      </c>
      <c r="F627" s="36">
        <v>154</v>
      </c>
      <c r="J627" s="34" t="s">
        <v>736</v>
      </c>
      <c r="K627" s="34" t="s">
        <v>740</v>
      </c>
      <c r="L627" s="206">
        <v>230</v>
      </c>
      <c r="M627" s="195"/>
      <c r="N627" s="195"/>
    </row>
    <row r="628" spans="1:15" x14ac:dyDescent="0.25">
      <c r="A628" s="34" t="s">
        <v>644</v>
      </c>
      <c r="B628" s="187" t="s">
        <v>670</v>
      </c>
      <c r="C628" s="34" t="s">
        <v>736</v>
      </c>
      <c r="D628" s="34" t="s">
        <v>739</v>
      </c>
      <c r="E628" s="36">
        <v>324</v>
      </c>
      <c r="F628" s="36">
        <v>324</v>
      </c>
      <c r="J628" s="34" t="s">
        <v>736</v>
      </c>
      <c r="K628" s="34" t="s">
        <v>739</v>
      </c>
      <c r="L628" s="206">
        <v>368</v>
      </c>
      <c r="M628" s="195"/>
      <c r="N628" s="195"/>
    </row>
    <row r="629" spans="1:15" x14ac:dyDescent="0.25">
      <c r="A629" s="34" t="s">
        <v>644</v>
      </c>
      <c r="B629" s="187" t="s">
        <v>670</v>
      </c>
      <c r="C629" s="34" t="s">
        <v>736</v>
      </c>
      <c r="D629" s="34" t="s">
        <v>738</v>
      </c>
      <c r="E629" s="36">
        <v>219</v>
      </c>
      <c r="F629" s="36">
        <v>219</v>
      </c>
      <c r="J629" s="34" t="s">
        <v>736</v>
      </c>
      <c r="K629" s="34" t="s">
        <v>738</v>
      </c>
      <c r="L629" s="206">
        <v>336</v>
      </c>
      <c r="M629" s="195"/>
      <c r="N629" s="195"/>
      <c r="O629" s="193" t="s">
        <v>706</v>
      </c>
    </row>
    <row r="630" spans="1:15" x14ac:dyDescent="0.25">
      <c r="A630" s="34" t="s">
        <v>644</v>
      </c>
      <c r="B630" s="187" t="s">
        <v>670</v>
      </c>
      <c r="C630" s="34" t="s">
        <v>736</v>
      </c>
      <c r="D630" s="34" t="s">
        <v>737</v>
      </c>
      <c r="E630" s="36">
        <v>53</v>
      </c>
      <c r="F630" s="36">
        <v>53</v>
      </c>
      <c r="J630" s="34" t="s">
        <v>736</v>
      </c>
      <c r="K630" s="34" t="s">
        <v>737</v>
      </c>
      <c r="L630" s="206">
        <v>48</v>
      </c>
      <c r="M630" s="195"/>
      <c r="N630" s="195"/>
    </row>
    <row r="631" spans="1:15" x14ac:dyDescent="0.25">
      <c r="A631" s="34" t="s">
        <v>644</v>
      </c>
      <c r="B631" s="187" t="s">
        <v>670</v>
      </c>
      <c r="C631" s="34" t="s">
        <v>736</v>
      </c>
      <c r="D631" s="35" t="s">
        <v>735</v>
      </c>
      <c r="E631" s="52"/>
      <c r="F631" s="52"/>
      <c r="J631" s="34" t="s">
        <v>736</v>
      </c>
      <c r="K631" s="209" t="s">
        <v>735</v>
      </c>
      <c r="L631" s="206">
        <v>108</v>
      </c>
      <c r="M631" s="195"/>
      <c r="N631" s="195"/>
    </row>
    <row r="632" spans="1:15" x14ac:dyDescent="0.25">
      <c r="A632" s="25" t="s">
        <v>644</v>
      </c>
      <c r="B632" s="25" t="s">
        <v>670</v>
      </c>
      <c r="C632" s="25" t="s">
        <v>729</v>
      </c>
      <c r="D632" s="25"/>
      <c r="E632" s="26">
        <f>SUM(E633:E638)</f>
        <v>1296</v>
      </c>
      <c r="F632" s="26">
        <v>1296</v>
      </c>
      <c r="G632" s="27"/>
      <c r="H632" s="27"/>
      <c r="I632" s="27"/>
      <c r="J632" s="32" t="s">
        <v>729</v>
      </c>
      <c r="K632" s="194"/>
      <c r="L632" s="211">
        <f>SUM(L633:L638)</f>
        <v>1374</v>
      </c>
      <c r="M632" s="109">
        <v>1</v>
      </c>
      <c r="N632" s="109">
        <v>1</v>
      </c>
      <c r="O632" s="56"/>
    </row>
    <row r="633" spans="1:15" x14ac:dyDescent="0.25">
      <c r="A633" s="34" t="s">
        <v>644</v>
      </c>
      <c r="B633" s="187" t="s">
        <v>670</v>
      </c>
      <c r="C633" s="34" t="s">
        <v>729</v>
      </c>
      <c r="D633" s="34" t="s">
        <v>729</v>
      </c>
      <c r="E633" s="36">
        <v>365</v>
      </c>
      <c r="F633" s="36">
        <v>365</v>
      </c>
      <c r="I633" s="199" t="s">
        <v>588</v>
      </c>
      <c r="J633" s="34" t="s">
        <v>729</v>
      </c>
      <c r="K633" s="34" t="s">
        <v>729</v>
      </c>
      <c r="L633" s="206">
        <v>373</v>
      </c>
      <c r="M633" s="197"/>
      <c r="N633" s="197"/>
    </row>
    <row r="634" spans="1:15" ht="23.25" x14ac:dyDescent="0.25">
      <c r="A634" s="34" t="s">
        <v>644</v>
      </c>
      <c r="B634" s="187" t="s">
        <v>670</v>
      </c>
      <c r="C634" s="34" t="s">
        <v>729</v>
      </c>
      <c r="D634" s="34" t="s">
        <v>167</v>
      </c>
      <c r="E634" s="36">
        <v>190</v>
      </c>
      <c r="F634" s="36">
        <v>190</v>
      </c>
      <c r="J634" s="34" t="s">
        <v>729</v>
      </c>
      <c r="K634" s="34" t="s">
        <v>167</v>
      </c>
      <c r="L634" s="206">
        <v>191</v>
      </c>
      <c r="M634" s="195"/>
      <c r="N634" s="195"/>
      <c r="O634" s="193" t="s">
        <v>734</v>
      </c>
    </row>
    <row r="635" spans="1:15" x14ac:dyDescent="0.25">
      <c r="A635" s="34" t="s">
        <v>644</v>
      </c>
      <c r="B635" s="187" t="s">
        <v>670</v>
      </c>
      <c r="C635" s="34" t="s">
        <v>729</v>
      </c>
      <c r="D635" s="34" t="s">
        <v>733</v>
      </c>
      <c r="E635" s="36">
        <v>158</v>
      </c>
      <c r="F635" s="36">
        <v>158</v>
      </c>
      <c r="J635" s="34" t="s">
        <v>729</v>
      </c>
      <c r="K635" s="34" t="s">
        <v>733</v>
      </c>
      <c r="L635" s="206">
        <v>169</v>
      </c>
      <c r="M635" s="195"/>
      <c r="N635" s="195"/>
    </row>
    <row r="636" spans="1:15" x14ac:dyDescent="0.25">
      <c r="A636" s="34" t="s">
        <v>644</v>
      </c>
      <c r="B636" s="187" t="s">
        <v>670</v>
      </c>
      <c r="C636" s="34" t="s">
        <v>729</v>
      </c>
      <c r="D636" s="34" t="s">
        <v>732</v>
      </c>
      <c r="E636" s="36">
        <v>105</v>
      </c>
      <c r="F636" s="36">
        <v>105</v>
      </c>
      <c r="J636" s="34" t="s">
        <v>729</v>
      </c>
      <c r="K636" s="34" t="s">
        <v>732</v>
      </c>
      <c r="L636" s="206">
        <v>111</v>
      </c>
      <c r="M636" s="195"/>
      <c r="N636" s="195"/>
    </row>
    <row r="637" spans="1:15" x14ac:dyDescent="0.25">
      <c r="A637" s="34" t="s">
        <v>644</v>
      </c>
      <c r="B637" s="187" t="s">
        <v>670</v>
      </c>
      <c r="C637" s="34" t="s">
        <v>729</v>
      </c>
      <c r="D637" s="34" t="s">
        <v>731</v>
      </c>
      <c r="E637" s="36">
        <v>295</v>
      </c>
      <c r="F637" s="36">
        <v>295</v>
      </c>
      <c r="J637" s="34" t="s">
        <v>729</v>
      </c>
      <c r="K637" s="34" t="s">
        <v>731</v>
      </c>
      <c r="L637" s="206">
        <v>327</v>
      </c>
      <c r="M637" s="195"/>
      <c r="N637" s="195"/>
    </row>
    <row r="638" spans="1:15" x14ac:dyDescent="0.25">
      <c r="A638" s="34" t="s">
        <v>644</v>
      </c>
      <c r="B638" s="187" t="s">
        <v>670</v>
      </c>
      <c r="C638" s="34" t="s">
        <v>729</v>
      </c>
      <c r="D638" s="34" t="s">
        <v>730</v>
      </c>
      <c r="E638" s="36">
        <v>183</v>
      </c>
      <c r="F638" s="36">
        <v>183</v>
      </c>
      <c r="J638" s="34" t="s">
        <v>729</v>
      </c>
      <c r="K638" s="34" t="s">
        <v>728</v>
      </c>
      <c r="L638" s="206">
        <v>203</v>
      </c>
      <c r="M638" s="195"/>
      <c r="N638" s="195"/>
    </row>
    <row r="639" spans="1:15" x14ac:dyDescent="0.25">
      <c r="A639" s="25" t="s">
        <v>644</v>
      </c>
      <c r="B639" s="25" t="s">
        <v>670</v>
      </c>
      <c r="C639" s="25" t="s">
        <v>726</v>
      </c>
      <c r="D639" s="25"/>
      <c r="E639" s="26">
        <f>SUM(E640:E643)</f>
        <v>586</v>
      </c>
      <c r="F639" s="26">
        <v>586</v>
      </c>
      <c r="G639" s="27"/>
      <c r="H639" s="27"/>
      <c r="I639" s="27"/>
      <c r="J639" s="32" t="s">
        <v>726</v>
      </c>
      <c r="K639" s="194"/>
      <c r="L639" s="211">
        <f>SUM(L640:L643)</f>
        <v>885</v>
      </c>
      <c r="M639" s="109">
        <v>1</v>
      </c>
      <c r="N639" s="109">
        <v>1</v>
      </c>
      <c r="O639" s="56"/>
    </row>
    <row r="640" spans="1:15" x14ac:dyDescent="0.25">
      <c r="A640" s="34" t="s">
        <v>644</v>
      </c>
      <c r="B640" s="187" t="s">
        <v>670</v>
      </c>
      <c r="C640" s="34" t="s">
        <v>726</v>
      </c>
      <c r="D640" s="34" t="s">
        <v>726</v>
      </c>
      <c r="E640" s="36">
        <v>254</v>
      </c>
      <c r="F640" s="36">
        <v>254</v>
      </c>
      <c r="I640" s="199" t="s">
        <v>588</v>
      </c>
      <c r="J640" s="209" t="s">
        <v>726</v>
      </c>
      <c r="K640" s="209" t="s">
        <v>726</v>
      </c>
      <c r="L640" s="206">
        <v>413</v>
      </c>
      <c r="M640" s="197"/>
      <c r="N640" s="197"/>
    </row>
    <row r="641" spans="1:15" x14ac:dyDescent="0.25">
      <c r="A641" s="34" t="s">
        <v>644</v>
      </c>
      <c r="B641" s="187" t="s">
        <v>670</v>
      </c>
      <c r="C641" s="34" t="s">
        <v>726</v>
      </c>
      <c r="D641" s="34" t="s">
        <v>269</v>
      </c>
      <c r="E641" s="36">
        <v>160</v>
      </c>
      <c r="F641" s="36">
        <v>160</v>
      </c>
      <c r="J641" s="209" t="s">
        <v>726</v>
      </c>
      <c r="K641" s="209" t="s">
        <v>269</v>
      </c>
      <c r="L641" s="206">
        <v>209</v>
      </c>
      <c r="M641" s="195"/>
      <c r="N641" s="195"/>
    </row>
    <row r="642" spans="1:15" x14ac:dyDescent="0.25">
      <c r="A642" s="34" t="s">
        <v>644</v>
      </c>
      <c r="B642" s="187" t="s">
        <v>670</v>
      </c>
      <c r="C642" s="34" t="s">
        <v>726</v>
      </c>
      <c r="D642" s="34" t="s">
        <v>727</v>
      </c>
      <c r="E642" s="36">
        <v>137</v>
      </c>
      <c r="F642" s="36">
        <v>137</v>
      </c>
      <c r="J642" s="209" t="s">
        <v>726</v>
      </c>
      <c r="K642" s="209" t="s">
        <v>727</v>
      </c>
      <c r="L642" s="206">
        <v>210</v>
      </c>
      <c r="M642" s="195"/>
      <c r="N642" s="195"/>
    </row>
    <row r="643" spans="1:15" x14ac:dyDescent="0.25">
      <c r="A643" s="34" t="s">
        <v>644</v>
      </c>
      <c r="B643" s="187" t="s">
        <v>670</v>
      </c>
      <c r="C643" s="34" t="s">
        <v>726</v>
      </c>
      <c r="D643" s="34" t="s">
        <v>725</v>
      </c>
      <c r="E643" s="36">
        <v>35</v>
      </c>
      <c r="F643" s="36">
        <v>35</v>
      </c>
      <c r="J643" s="209" t="s">
        <v>726</v>
      </c>
      <c r="K643" s="209" t="s">
        <v>725</v>
      </c>
      <c r="L643" s="206">
        <v>53</v>
      </c>
      <c r="M643" s="195"/>
      <c r="N643" s="195"/>
    </row>
    <row r="644" spans="1:15" x14ac:dyDescent="0.25">
      <c r="A644" s="25" t="s">
        <v>644</v>
      </c>
      <c r="B644" s="25" t="s">
        <v>670</v>
      </c>
      <c r="C644" s="32" t="s">
        <v>724</v>
      </c>
      <c r="D644" s="25"/>
      <c r="E644" s="26">
        <f>SUM(E645:E649)</f>
        <v>1212</v>
      </c>
      <c r="F644" s="26">
        <v>767</v>
      </c>
      <c r="G644" s="27"/>
      <c r="H644" s="27"/>
      <c r="I644" s="27"/>
      <c r="J644" s="32" t="s">
        <v>724</v>
      </c>
      <c r="K644" s="194"/>
      <c r="L644" s="109">
        <f>SUM(L645:L649)</f>
        <v>1707</v>
      </c>
      <c r="M644" s="109">
        <v>1</v>
      </c>
      <c r="N644" s="109">
        <v>2</v>
      </c>
      <c r="O644" s="56"/>
    </row>
    <row r="645" spans="1:15" x14ac:dyDescent="0.25">
      <c r="A645" s="34" t="s">
        <v>644</v>
      </c>
      <c r="B645" s="187" t="s">
        <v>670</v>
      </c>
      <c r="C645" s="34" t="s">
        <v>723</v>
      </c>
      <c r="D645" s="34" t="s">
        <v>723</v>
      </c>
      <c r="E645" s="36">
        <v>767</v>
      </c>
      <c r="F645" s="36">
        <v>767</v>
      </c>
      <c r="I645" s="199" t="s">
        <v>588</v>
      </c>
      <c r="J645" s="207" t="s">
        <v>723</v>
      </c>
      <c r="K645" s="209" t="s">
        <v>723</v>
      </c>
      <c r="L645" s="206">
        <v>1004</v>
      </c>
      <c r="M645" s="197"/>
      <c r="N645" s="197"/>
    </row>
    <row r="646" spans="1:15" ht="23.25" x14ac:dyDescent="0.25">
      <c r="A646" s="34" t="s">
        <v>644</v>
      </c>
      <c r="B646" s="187" t="s">
        <v>670</v>
      </c>
      <c r="C646" s="34" t="s">
        <v>718</v>
      </c>
      <c r="D646" s="34" t="s">
        <v>718</v>
      </c>
      <c r="E646" s="36">
        <v>233</v>
      </c>
      <c r="F646" s="36">
        <v>233</v>
      </c>
      <c r="J646" s="207" t="s">
        <v>718</v>
      </c>
      <c r="K646" s="34" t="s">
        <v>718</v>
      </c>
      <c r="L646" s="206">
        <v>384</v>
      </c>
      <c r="M646" s="195"/>
      <c r="N646" s="195"/>
      <c r="O646" s="193" t="s">
        <v>722</v>
      </c>
    </row>
    <row r="647" spans="1:15" x14ac:dyDescent="0.25">
      <c r="A647" s="34" t="s">
        <v>644</v>
      </c>
      <c r="B647" s="187" t="s">
        <v>670</v>
      </c>
      <c r="C647" s="34" t="s">
        <v>718</v>
      </c>
      <c r="D647" s="34" t="s">
        <v>721</v>
      </c>
      <c r="E647" s="36">
        <v>122</v>
      </c>
      <c r="F647" s="36">
        <v>122</v>
      </c>
      <c r="J647" s="207" t="s">
        <v>718</v>
      </c>
      <c r="K647" s="34" t="s">
        <v>721</v>
      </c>
      <c r="L647" s="206">
        <v>166</v>
      </c>
      <c r="M647" s="195"/>
      <c r="N647" s="195"/>
    </row>
    <row r="648" spans="1:15" x14ac:dyDescent="0.25">
      <c r="A648" s="34" t="s">
        <v>644</v>
      </c>
      <c r="B648" s="187" t="s">
        <v>670</v>
      </c>
      <c r="C648" s="34" t="s">
        <v>718</v>
      </c>
      <c r="D648" s="34" t="s">
        <v>720</v>
      </c>
      <c r="E648" s="36">
        <v>0</v>
      </c>
      <c r="F648" s="36">
        <v>0</v>
      </c>
      <c r="J648" s="207" t="s">
        <v>718</v>
      </c>
      <c r="K648" s="34" t="s">
        <v>719</v>
      </c>
      <c r="L648" s="206">
        <v>15</v>
      </c>
      <c r="M648" s="195"/>
      <c r="N648" s="195"/>
    </row>
    <row r="649" spans="1:15" x14ac:dyDescent="0.25">
      <c r="A649" s="34" t="s">
        <v>644</v>
      </c>
      <c r="B649" s="187" t="s">
        <v>670</v>
      </c>
      <c r="C649" s="34" t="s">
        <v>718</v>
      </c>
      <c r="D649" s="34" t="s">
        <v>717</v>
      </c>
      <c r="E649" s="36">
        <v>90</v>
      </c>
      <c r="F649" s="36">
        <v>90</v>
      </c>
      <c r="J649" s="207" t="s">
        <v>718</v>
      </c>
      <c r="K649" s="34" t="s">
        <v>717</v>
      </c>
      <c r="L649" s="206">
        <v>138</v>
      </c>
      <c r="M649" s="198"/>
      <c r="N649" s="198"/>
    </row>
    <row r="650" spans="1:15" x14ac:dyDescent="0.25">
      <c r="A650" s="25" t="s">
        <v>644</v>
      </c>
      <c r="B650" s="25" t="s">
        <v>670</v>
      </c>
      <c r="C650" s="25" t="s">
        <v>714</v>
      </c>
      <c r="D650" s="25"/>
      <c r="E650" s="26">
        <v>547</v>
      </c>
      <c r="F650" s="26">
        <v>547</v>
      </c>
      <c r="G650" s="27"/>
      <c r="H650" s="27"/>
      <c r="I650" s="27"/>
      <c r="J650" s="32" t="s">
        <v>713</v>
      </c>
      <c r="K650" s="194"/>
      <c r="L650" s="109">
        <f>SUM(L651:L654)</f>
        <v>1002</v>
      </c>
      <c r="M650" s="109">
        <v>1</v>
      </c>
      <c r="N650" s="109">
        <v>1</v>
      </c>
      <c r="O650" s="56"/>
    </row>
    <row r="651" spans="1:15" x14ac:dyDescent="0.25">
      <c r="A651" s="34" t="s">
        <v>644</v>
      </c>
      <c r="B651" s="187" t="s">
        <v>670</v>
      </c>
      <c r="C651" s="34" t="s">
        <v>714</v>
      </c>
      <c r="D651" s="34" t="s">
        <v>714</v>
      </c>
      <c r="E651" s="36">
        <v>432</v>
      </c>
      <c r="F651" s="36">
        <v>432</v>
      </c>
      <c r="G651" s="37" t="s">
        <v>6</v>
      </c>
      <c r="H651" s="59" t="s">
        <v>87</v>
      </c>
      <c r="I651" s="59"/>
      <c r="J651" s="46" t="s">
        <v>713</v>
      </c>
      <c r="K651" s="209" t="s">
        <v>713</v>
      </c>
      <c r="L651" s="206">
        <v>561</v>
      </c>
      <c r="M651" s="197"/>
      <c r="N651" s="197"/>
    </row>
    <row r="652" spans="1:15" x14ac:dyDescent="0.25">
      <c r="A652" s="34" t="s">
        <v>644</v>
      </c>
      <c r="B652" s="187" t="s">
        <v>670</v>
      </c>
      <c r="C652" s="34" t="s">
        <v>714</v>
      </c>
      <c r="D652" s="34" t="s">
        <v>716</v>
      </c>
      <c r="E652" s="36">
        <v>70</v>
      </c>
      <c r="F652" s="36">
        <v>70</v>
      </c>
      <c r="G652" s="37" t="s">
        <v>6</v>
      </c>
      <c r="J652" s="46" t="s">
        <v>713</v>
      </c>
      <c r="K652" s="209" t="s">
        <v>716</v>
      </c>
      <c r="L652" s="206">
        <v>290</v>
      </c>
      <c r="M652" s="195"/>
      <c r="N652" s="195"/>
    </row>
    <row r="653" spans="1:15" x14ac:dyDescent="0.25">
      <c r="A653" s="34" t="s">
        <v>644</v>
      </c>
      <c r="B653" s="187" t="s">
        <v>670</v>
      </c>
      <c r="C653" s="34" t="s">
        <v>714</v>
      </c>
      <c r="D653" s="34" t="s">
        <v>715</v>
      </c>
      <c r="E653" s="36" t="s">
        <v>137</v>
      </c>
      <c r="F653" s="36" t="s">
        <v>137</v>
      </c>
      <c r="G653" s="37" t="s">
        <v>6</v>
      </c>
      <c r="J653" s="46" t="s">
        <v>713</v>
      </c>
      <c r="K653" s="209" t="s">
        <v>715</v>
      </c>
      <c r="L653" s="206">
        <v>83</v>
      </c>
      <c r="M653" s="195"/>
      <c r="N653" s="195"/>
    </row>
    <row r="654" spans="1:15" x14ac:dyDescent="0.25">
      <c r="A654" s="34" t="s">
        <v>644</v>
      </c>
      <c r="B654" s="187" t="s">
        <v>670</v>
      </c>
      <c r="C654" s="34" t="s">
        <v>714</v>
      </c>
      <c r="D654" s="34" t="s">
        <v>712</v>
      </c>
      <c r="E654" s="36">
        <v>44</v>
      </c>
      <c r="F654" s="36">
        <v>44</v>
      </c>
      <c r="G654" s="37" t="s">
        <v>6</v>
      </c>
      <c r="J654" s="46" t="s">
        <v>713</v>
      </c>
      <c r="K654" s="209" t="s">
        <v>712</v>
      </c>
      <c r="L654" s="206">
        <v>68</v>
      </c>
      <c r="M654" s="195"/>
      <c r="N654" s="195"/>
    </row>
    <row r="655" spans="1:15" x14ac:dyDescent="0.25">
      <c r="A655" s="25" t="s">
        <v>644</v>
      </c>
      <c r="B655" s="25" t="s">
        <v>670</v>
      </c>
      <c r="C655" s="25" t="s">
        <v>708</v>
      </c>
      <c r="D655" s="25"/>
      <c r="E655" s="26">
        <v>896</v>
      </c>
      <c r="F655" s="26">
        <v>896</v>
      </c>
      <c r="G655" s="27"/>
      <c r="H655" s="27"/>
      <c r="I655" s="27"/>
      <c r="J655" s="32" t="s">
        <v>708</v>
      </c>
      <c r="K655" s="194"/>
      <c r="L655" s="109">
        <f>SUM(L656:L660)</f>
        <v>1268</v>
      </c>
      <c r="M655" s="109">
        <v>1</v>
      </c>
      <c r="N655" s="109">
        <v>1</v>
      </c>
      <c r="O655" s="56"/>
    </row>
    <row r="656" spans="1:15" x14ac:dyDescent="0.25">
      <c r="A656" s="34" t="s">
        <v>644</v>
      </c>
      <c r="B656" s="187" t="s">
        <v>670</v>
      </c>
      <c r="C656" s="34" t="s">
        <v>708</v>
      </c>
      <c r="D656" s="34" t="s">
        <v>708</v>
      </c>
      <c r="E656" s="36">
        <v>334</v>
      </c>
      <c r="F656" s="36">
        <v>334</v>
      </c>
      <c r="I656" s="199" t="s">
        <v>588</v>
      </c>
      <c r="J656" s="34" t="s">
        <v>708</v>
      </c>
      <c r="K656" s="34" t="s">
        <v>708</v>
      </c>
      <c r="L656" s="206">
        <v>353</v>
      </c>
      <c r="M656" s="197"/>
      <c r="N656" s="197"/>
    </row>
    <row r="657" spans="1:15" x14ac:dyDescent="0.25">
      <c r="A657" s="34" t="s">
        <v>644</v>
      </c>
      <c r="B657" s="187" t="s">
        <v>670</v>
      </c>
      <c r="C657" s="34" t="s">
        <v>708</v>
      </c>
      <c r="D657" s="34" t="s">
        <v>711</v>
      </c>
      <c r="E657" s="36">
        <v>365</v>
      </c>
      <c r="F657" s="36">
        <v>365</v>
      </c>
      <c r="J657" s="34" t="s">
        <v>708</v>
      </c>
      <c r="K657" s="34" t="s">
        <v>711</v>
      </c>
      <c r="L657" s="206">
        <v>671</v>
      </c>
      <c r="M657" s="195"/>
      <c r="N657" s="195"/>
    </row>
    <row r="658" spans="1:15" x14ac:dyDescent="0.25">
      <c r="A658" s="34" t="s">
        <v>644</v>
      </c>
      <c r="B658" s="187" t="s">
        <v>670</v>
      </c>
      <c r="C658" s="34" t="s">
        <v>708</v>
      </c>
      <c r="D658" s="34" t="s">
        <v>710</v>
      </c>
      <c r="E658" s="36">
        <v>106</v>
      </c>
      <c r="F658" s="36">
        <v>106</v>
      </c>
      <c r="J658" s="34" t="s">
        <v>708</v>
      </c>
      <c r="K658" s="34" t="s">
        <v>710</v>
      </c>
      <c r="L658" s="206">
        <v>110</v>
      </c>
      <c r="M658" s="195"/>
      <c r="N658" s="195"/>
    </row>
    <row r="659" spans="1:15" x14ac:dyDescent="0.25">
      <c r="A659" s="34" t="s">
        <v>644</v>
      </c>
      <c r="B659" s="187" t="s">
        <v>670</v>
      </c>
      <c r="C659" s="34" t="s">
        <v>708</v>
      </c>
      <c r="D659" s="34" t="s">
        <v>709</v>
      </c>
      <c r="E659" s="36" t="s">
        <v>137</v>
      </c>
      <c r="F659" s="36" t="s">
        <v>137</v>
      </c>
      <c r="J659" s="34" t="s">
        <v>708</v>
      </c>
      <c r="K659" s="34" t="s">
        <v>709</v>
      </c>
      <c r="L659" s="206">
        <v>7</v>
      </c>
      <c r="M659" s="195"/>
      <c r="N659" s="195"/>
    </row>
    <row r="660" spans="1:15" x14ac:dyDescent="0.25">
      <c r="A660" s="34" t="s">
        <v>644</v>
      </c>
      <c r="B660" s="187" t="s">
        <v>670</v>
      </c>
      <c r="C660" s="34" t="s">
        <v>708</v>
      </c>
      <c r="D660" s="34" t="s">
        <v>643</v>
      </c>
      <c r="E660" s="36">
        <v>89</v>
      </c>
      <c r="F660" s="36">
        <v>89</v>
      </c>
      <c r="J660" s="34" t="s">
        <v>708</v>
      </c>
      <c r="K660" s="34" t="s">
        <v>643</v>
      </c>
      <c r="L660" s="206">
        <v>127</v>
      </c>
      <c r="M660" s="195"/>
      <c r="N660" s="195"/>
    </row>
    <row r="661" spans="1:15" ht="25.5" x14ac:dyDescent="0.25">
      <c r="A661" s="25" t="s">
        <v>644</v>
      </c>
      <c r="B661" s="25" t="s">
        <v>670</v>
      </c>
      <c r="C661" s="32" t="s">
        <v>707</v>
      </c>
      <c r="D661" s="25"/>
      <c r="E661" s="26">
        <f>SUM(E662:E673)</f>
        <v>2961</v>
      </c>
      <c r="F661" s="26">
        <v>1488</v>
      </c>
      <c r="G661" s="27"/>
      <c r="H661" s="27"/>
      <c r="I661" s="27"/>
      <c r="J661" s="32" t="s">
        <v>707</v>
      </c>
      <c r="K661" s="194"/>
      <c r="L661" s="109">
        <f>SUM(L662:L673)</f>
        <v>3939</v>
      </c>
      <c r="M661" s="109">
        <v>2</v>
      </c>
      <c r="N661" s="109">
        <v>2</v>
      </c>
      <c r="O661" s="210"/>
    </row>
    <row r="662" spans="1:15" x14ac:dyDescent="0.25">
      <c r="A662" s="34" t="s">
        <v>644</v>
      </c>
      <c r="B662" s="187" t="s">
        <v>670</v>
      </c>
      <c r="C662" s="34" t="s">
        <v>702</v>
      </c>
      <c r="D662" s="34" t="s">
        <v>702</v>
      </c>
      <c r="E662" s="36">
        <v>436</v>
      </c>
      <c r="F662" s="36">
        <v>436</v>
      </c>
      <c r="I662" s="199" t="s">
        <v>588</v>
      </c>
      <c r="J662" s="196" t="s">
        <v>702</v>
      </c>
      <c r="K662" s="34" t="s">
        <v>702</v>
      </c>
      <c r="L662" s="206">
        <v>655</v>
      </c>
      <c r="M662" s="197"/>
      <c r="N662" s="197"/>
      <c r="O662" s="39" t="s">
        <v>706</v>
      </c>
    </row>
    <row r="663" spans="1:15" x14ac:dyDescent="0.25">
      <c r="A663" s="34" t="s">
        <v>644</v>
      </c>
      <c r="B663" s="187" t="s">
        <v>670</v>
      </c>
      <c r="C663" s="34" t="s">
        <v>702</v>
      </c>
      <c r="D663" s="34" t="s">
        <v>705</v>
      </c>
      <c r="E663" s="36">
        <v>49</v>
      </c>
      <c r="F663" s="36">
        <v>49</v>
      </c>
      <c r="G663" s="37" t="s">
        <v>6</v>
      </c>
      <c r="J663" s="196" t="s">
        <v>702</v>
      </c>
      <c r="K663" s="34" t="s">
        <v>705</v>
      </c>
      <c r="L663" s="206">
        <v>82</v>
      </c>
      <c r="M663" s="195"/>
      <c r="N663" s="195"/>
    </row>
    <row r="664" spans="1:15" x14ac:dyDescent="0.25">
      <c r="A664" s="34" t="s">
        <v>644</v>
      </c>
      <c r="B664" s="187" t="s">
        <v>670</v>
      </c>
      <c r="C664" s="34" t="s">
        <v>702</v>
      </c>
      <c r="D664" s="34" t="s">
        <v>704</v>
      </c>
      <c r="E664" s="36">
        <v>313</v>
      </c>
      <c r="F664" s="36">
        <v>313</v>
      </c>
      <c r="G664" s="37" t="s">
        <v>6</v>
      </c>
      <c r="J664" s="196" t="s">
        <v>702</v>
      </c>
      <c r="K664" s="34" t="s">
        <v>704</v>
      </c>
      <c r="L664" s="206">
        <v>437</v>
      </c>
      <c r="M664" s="195"/>
      <c r="N664" s="195"/>
    </row>
    <row r="665" spans="1:15" x14ac:dyDescent="0.25">
      <c r="A665" s="34" t="s">
        <v>644</v>
      </c>
      <c r="B665" s="187" t="s">
        <v>670</v>
      </c>
      <c r="C665" s="34" t="s">
        <v>702</v>
      </c>
      <c r="D665" s="35"/>
      <c r="E665" s="36">
        <v>285</v>
      </c>
      <c r="F665" s="36">
        <v>285</v>
      </c>
      <c r="J665" s="196" t="s">
        <v>702</v>
      </c>
      <c r="K665" s="34" t="s">
        <v>703</v>
      </c>
      <c r="L665" s="206">
        <v>470</v>
      </c>
      <c r="M665" s="195"/>
      <c r="N665" s="195"/>
    </row>
    <row r="666" spans="1:15" ht="23.25" x14ac:dyDescent="0.25">
      <c r="A666" s="34" t="s">
        <v>644</v>
      </c>
      <c r="B666" s="187" t="s">
        <v>670</v>
      </c>
      <c r="C666" s="34" t="s">
        <v>702</v>
      </c>
      <c r="D666" s="34" t="s">
        <v>701</v>
      </c>
      <c r="E666" s="36">
        <v>405</v>
      </c>
      <c r="F666" s="36">
        <v>405</v>
      </c>
      <c r="J666" s="196" t="s">
        <v>702</v>
      </c>
      <c r="K666" s="34" t="s">
        <v>701</v>
      </c>
      <c r="L666" s="206">
        <v>419</v>
      </c>
      <c r="M666" s="195"/>
      <c r="N666" s="195"/>
      <c r="O666" s="193" t="s">
        <v>700</v>
      </c>
    </row>
    <row r="667" spans="1:15" x14ac:dyDescent="0.25">
      <c r="A667" s="34" t="s">
        <v>644</v>
      </c>
      <c r="B667" s="187" t="s">
        <v>670</v>
      </c>
      <c r="C667" s="34" t="s">
        <v>395</v>
      </c>
      <c r="D667" s="34" t="s">
        <v>395</v>
      </c>
      <c r="E667" s="36">
        <v>369</v>
      </c>
      <c r="F667" s="36">
        <v>369</v>
      </c>
      <c r="J667" s="207" t="s">
        <v>395</v>
      </c>
      <c r="K667" s="209" t="s">
        <v>395</v>
      </c>
      <c r="L667" s="206">
        <v>439</v>
      </c>
      <c r="M667" s="195"/>
      <c r="N667" s="195"/>
      <c r="O667" s="193" t="s">
        <v>699</v>
      </c>
    </row>
    <row r="668" spans="1:15" x14ac:dyDescent="0.25">
      <c r="A668" s="34" t="s">
        <v>644</v>
      </c>
      <c r="B668" s="187" t="s">
        <v>670</v>
      </c>
      <c r="C668" s="34" t="s">
        <v>395</v>
      </c>
      <c r="D668" s="677" t="s">
        <v>698</v>
      </c>
      <c r="E668" s="36">
        <v>28</v>
      </c>
      <c r="F668" s="36">
        <v>28</v>
      </c>
      <c r="G668" s="678" t="s">
        <v>6</v>
      </c>
      <c r="J668" s="207" t="s">
        <v>395</v>
      </c>
      <c r="K668" s="209" t="s">
        <v>698</v>
      </c>
      <c r="L668" s="206">
        <v>35</v>
      </c>
      <c r="M668" s="189"/>
      <c r="N668" s="189"/>
      <c r="O668" s="193" t="s">
        <v>697</v>
      </c>
    </row>
    <row r="669" spans="1:15" x14ac:dyDescent="0.25">
      <c r="A669" s="34" t="s">
        <v>644</v>
      </c>
      <c r="B669" s="187" t="s">
        <v>670</v>
      </c>
      <c r="C669" s="34" t="s">
        <v>395</v>
      </c>
      <c r="D669" s="677"/>
      <c r="E669" s="36">
        <v>0</v>
      </c>
      <c r="F669" s="36">
        <v>0</v>
      </c>
      <c r="G669" s="678"/>
      <c r="J669" s="207" t="s">
        <v>395</v>
      </c>
      <c r="K669" s="35"/>
      <c r="L669" s="195"/>
      <c r="M669" s="195"/>
      <c r="N669" s="195"/>
    </row>
    <row r="670" spans="1:15" x14ac:dyDescent="0.25">
      <c r="A670" s="34" t="s">
        <v>644</v>
      </c>
      <c r="B670" s="187" t="s">
        <v>670</v>
      </c>
      <c r="C670" s="34" t="s">
        <v>410</v>
      </c>
      <c r="D670" s="34" t="s">
        <v>410</v>
      </c>
      <c r="E670" s="36">
        <v>243</v>
      </c>
      <c r="F670" s="36">
        <v>243</v>
      </c>
      <c r="J670" s="191" t="s">
        <v>410</v>
      </c>
      <c r="K670" s="34" t="s">
        <v>410</v>
      </c>
      <c r="L670" s="206">
        <v>264</v>
      </c>
      <c r="M670" s="195"/>
      <c r="N670" s="195"/>
    </row>
    <row r="671" spans="1:15" x14ac:dyDescent="0.25">
      <c r="A671" s="34" t="s">
        <v>644</v>
      </c>
      <c r="B671" s="187" t="s">
        <v>670</v>
      </c>
      <c r="C671" s="34" t="s">
        <v>410</v>
      </c>
      <c r="D671" s="34" t="s">
        <v>696</v>
      </c>
      <c r="E671" s="36">
        <v>370</v>
      </c>
      <c r="F671" s="36">
        <v>370</v>
      </c>
      <c r="J671" s="191" t="s">
        <v>410</v>
      </c>
      <c r="K671" s="34" t="s">
        <v>696</v>
      </c>
      <c r="L671" s="206">
        <v>490</v>
      </c>
      <c r="M671" s="44"/>
      <c r="N671" s="44"/>
    </row>
    <row r="672" spans="1:15" x14ac:dyDescent="0.25">
      <c r="A672" s="34" t="s">
        <v>644</v>
      </c>
      <c r="B672" s="187" t="s">
        <v>670</v>
      </c>
      <c r="C672" s="34" t="s">
        <v>410</v>
      </c>
      <c r="D672" s="34" t="s">
        <v>695</v>
      </c>
      <c r="E672" s="36">
        <v>186</v>
      </c>
      <c r="F672" s="36">
        <v>186</v>
      </c>
      <c r="J672" s="191" t="s">
        <v>410</v>
      </c>
      <c r="K672" s="34" t="s">
        <v>695</v>
      </c>
      <c r="L672" s="206">
        <v>256</v>
      </c>
      <c r="M672" s="44"/>
      <c r="N672" s="44"/>
    </row>
    <row r="673" spans="1:15" x14ac:dyDescent="0.25">
      <c r="A673" s="34" t="s">
        <v>644</v>
      </c>
      <c r="B673" s="187" t="s">
        <v>670</v>
      </c>
      <c r="C673" s="34" t="s">
        <v>410</v>
      </c>
      <c r="D673" s="34" t="s">
        <v>694</v>
      </c>
      <c r="E673" s="36">
        <v>277</v>
      </c>
      <c r="F673" s="36">
        <v>277</v>
      </c>
      <c r="J673" s="191" t="s">
        <v>410</v>
      </c>
      <c r="K673" s="34" t="s">
        <v>694</v>
      </c>
      <c r="L673" s="206">
        <v>392</v>
      </c>
      <c r="M673" s="198"/>
      <c r="N673" s="198"/>
    </row>
    <row r="674" spans="1:15" x14ac:dyDescent="0.25">
      <c r="A674" s="19" t="s">
        <v>644</v>
      </c>
      <c r="B674" s="19" t="s">
        <v>643</v>
      </c>
      <c r="C674" s="204"/>
      <c r="D674" s="19"/>
      <c r="E674" s="20">
        <f>E675+E676+E687+E689+E693+E699+E701+E705+E710+E716+E720</f>
        <v>23570</v>
      </c>
      <c r="F674" s="20">
        <v>23570</v>
      </c>
      <c r="G674" s="205"/>
      <c r="H674" s="205"/>
      <c r="I674" s="205"/>
      <c r="J674" s="204"/>
      <c r="K674" s="204"/>
      <c r="L674" s="203"/>
      <c r="M674" s="202">
        <f>SUM(M675:M725)</f>
        <v>15</v>
      </c>
      <c r="N674" s="202">
        <f>SUM(N675:N725)</f>
        <v>16</v>
      </c>
      <c r="O674" s="201"/>
    </row>
    <row r="675" spans="1:15" x14ac:dyDescent="0.25">
      <c r="A675" s="25" t="s">
        <v>644</v>
      </c>
      <c r="B675" s="25" t="s">
        <v>643</v>
      </c>
      <c r="C675" s="25" t="s">
        <v>693</v>
      </c>
      <c r="D675" s="25"/>
      <c r="E675" s="26">
        <v>8987</v>
      </c>
      <c r="F675" s="26">
        <v>8987</v>
      </c>
      <c r="G675" s="27"/>
      <c r="H675" s="27"/>
      <c r="I675" s="27"/>
      <c r="J675" s="25"/>
      <c r="K675" s="25"/>
      <c r="L675" s="200"/>
      <c r="M675" s="200"/>
      <c r="N675" s="200"/>
      <c r="O675" s="56"/>
    </row>
    <row r="676" spans="1:15" x14ac:dyDescent="0.25">
      <c r="A676" s="25" t="s">
        <v>644</v>
      </c>
      <c r="B676" s="25" t="s">
        <v>643</v>
      </c>
      <c r="C676" s="32" t="s">
        <v>692</v>
      </c>
      <c r="D676" s="25"/>
      <c r="E676" s="26">
        <f>SUM(E677:E686)</f>
        <v>1258</v>
      </c>
      <c r="F676" s="26">
        <v>1004</v>
      </c>
      <c r="G676" s="27"/>
      <c r="H676" s="27"/>
      <c r="I676" s="27"/>
      <c r="J676" s="32" t="s">
        <v>692</v>
      </c>
      <c r="K676" s="194"/>
      <c r="L676" s="26">
        <f>SUM(L677:L686)</f>
        <v>1803</v>
      </c>
      <c r="M676" s="109">
        <v>2</v>
      </c>
      <c r="N676" s="109">
        <v>3</v>
      </c>
      <c r="O676" s="56"/>
    </row>
    <row r="677" spans="1:15" x14ac:dyDescent="0.25">
      <c r="A677" s="34" t="s">
        <v>644</v>
      </c>
      <c r="B677" s="187" t="s">
        <v>643</v>
      </c>
      <c r="C677" s="34" t="s">
        <v>687</v>
      </c>
      <c r="D677" s="34" t="s">
        <v>691</v>
      </c>
      <c r="E677" s="36">
        <v>397</v>
      </c>
      <c r="F677" s="36">
        <v>397</v>
      </c>
      <c r="I677" s="199" t="s">
        <v>588</v>
      </c>
      <c r="J677" s="39" t="s">
        <v>687</v>
      </c>
      <c r="K677" s="34" t="s">
        <v>691</v>
      </c>
      <c r="L677" s="190">
        <v>464</v>
      </c>
      <c r="M677" s="195"/>
      <c r="N677" s="195"/>
    </row>
    <row r="678" spans="1:15" x14ac:dyDescent="0.25">
      <c r="A678" s="34" t="s">
        <v>644</v>
      </c>
      <c r="B678" s="187" t="s">
        <v>643</v>
      </c>
      <c r="C678" s="34" t="s">
        <v>687</v>
      </c>
      <c r="D678" s="34" t="s">
        <v>690</v>
      </c>
      <c r="E678" s="36">
        <v>35</v>
      </c>
      <c r="F678" s="36">
        <v>35</v>
      </c>
      <c r="J678" s="39" t="s">
        <v>687</v>
      </c>
      <c r="K678" s="34" t="s">
        <v>690</v>
      </c>
      <c r="L678" s="190">
        <v>49</v>
      </c>
      <c r="M678" s="195"/>
      <c r="N678" s="195"/>
    </row>
    <row r="679" spans="1:15" x14ac:dyDescent="0.25">
      <c r="A679" s="34" t="s">
        <v>644</v>
      </c>
      <c r="B679" s="187" t="s">
        <v>643</v>
      </c>
      <c r="C679" s="34" t="s">
        <v>687</v>
      </c>
      <c r="D679" s="34" t="s">
        <v>689</v>
      </c>
      <c r="E679" s="36">
        <v>147</v>
      </c>
      <c r="F679" s="36">
        <v>147</v>
      </c>
      <c r="J679" s="39" t="s">
        <v>687</v>
      </c>
      <c r="K679" s="34" t="s">
        <v>689</v>
      </c>
      <c r="L679" s="190">
        <v>214</v>
      </c>
      <c r="M679" s="195"/>
      <c r="N679" s="195"/>
    </row>
    <row r="680" spans="1:15" x14ac:dyDescent="0.25">
      <c r="A680" s="34" t="s">
        <v>644</v>
      </c>
      <c r="B680" s="187" t="s">
        <v>643</v>
      </c>
      <c r="C680" s="34" t="s">
        <v>687</v>
      </c>
      <c r="D680" s="34" t="s">
        <v>688</v>
      </c>
      <c r="E680" s="36">
        <v>105</v>
      </c>
      <c r="F680" s="36">
        <v>105</v>
      </c>
      <c r="J680" s="39" t="s">
        <v>687</v>
      </c>
      <c r="K680" s="34" t="s">
        <v>688</v>
      </c>
      <c r="L680" s="190">
        <v>138</v>
      </c>
      <c r="M680" s="195"/>
      <c r="N680" s="195"/>
    </row>
    <row r="681" spans="1:15" x14ac:dyDescent="0.25">
      <c r="A681" s="34" t="s">
        <v>644</v>
      </c>
      <c r="B681" s="187" t="s">
        <v>643</v>
      </c>
      <c r="C681" s="34" t="s">
        <v>687</v>
      </c>
      <c r="D681" s="34" t="s">
        <v>686</v>
      </c>
      <c r="E681" s="36">
        <v>320</v>
      </c>
      <c r="F681" s="36">
        <v>320</v>
      </c>
      <c r="J681" s="39" t="s">
        <v>687</v>
      </c>
      <c r="K681" s="34" t="s">
        <v>686</v>
      </c>
      <c r="L681" s="190">
        <v>522</v>
      </c>
      <c r="M681" s="195"/>
      <c r="N681" s="195"/>
    </row>
    <row r="682" spans="1:15" x14ac:dyDescent="0.25">
      <c r="A682" s="34" t="s">
        <v>644</v>
      </c>
      <c r="B682" s="187" t="s">
        <v>643</v>
      </c>
      <c r="C682" s="34" t="s">
        <v>680</v>
      </c>
      <c r="D682" s="34" t="s">
        <v>685</v>
      </c>
      <c r="E682" s="36">
        <v>73</v>
      </c>
      <c r="F682" s="36">
        <v>73</v>
      </c>
      <c r="G682" s="37" t="s">
        <v>6</v>
      </c>
      <c r="I682" s="199" t="s">
        <v>588</v>
      </c>
      <c r="J682" s="39" t="s">
        <v>680</v>
      </c>
      <c r="K682" s="34" t="s">
        <v>685</v>
      </c>
      <c r="L682" s="190">
        <v>143</v>
      </c>
      <c r="M682" s="195"/>
      <c r="N682" s="195"/>
    </row>
    <row r="683" spans="1:15" x14ac:dyDescent="0.25">
      <c r="A683" s="34" t="s">
        <v>644</v>
      </c>
      <c r="B683" s="187" t="s">
        <v>643</v>
      </c>
      <c r="C683" s="34" t="s">
        <v>680</v>
      </c>
      <c r="D683" s="34" t="s">
        <v>684</v>
      </c>
      <c r="E683" s="36">
        <v>38</v>
      </c>
      <c r="F683" s="36">
        <v>38</v>
      </c>
      <c r="G683" s="37" t="s">
        <v>6</v>
      </c>
      <c r="J683" s="39" t="s">
        <v>680</v>
      </c>
      <c r="K683" s="34" t="s">
        <v>684</v>
      </c>
      <c r="L683" s="190">
        <v>62</v>
      </c>
      <c r="M683" s="195"/>
      <c r="N683" s="195"/>
    </row>
    <row r="684" spans="1:15" x14ac:dyDescent="0.25">
      <c r="A684" s="34" t="s">
        <v>644</v>
      </c>
      <c r="B684" s="187" t="s">
        <v>643</v>
      </c>
      <c r="C684" s="34" t="s">
        <v>680</v>
      </c>
      <c r="D684" s="34" t="s">
        <v>683</v>
      </c>
      <c r="E684" s="36">
        <v>36</v>
      </c>
      <c r="F684" s="36">
        <v>36</v>
      </c>
      <c r="G684" s="37" t="s">
        <v>6</v>
      </c>
      <c r="J684" s="39" t="s">
        <v>680</v>
      </c>
      <c r="K684" s="34" t="s">
        <v>682</v>
      </c>
      <c r="L684" s="190">
        <v>46</v>
      </c>
      <c r="M684" s="195"/>
      <c r="N684" s="195"/>
    </row>
    <row r="685" spans="1:15" x14ac:dyDescent="0.25">
      <c r="A685" s="34" t="s">
        <v>644</v>
      </c>
      <c r="B685" s="187" t="s">
        <v>643</v>
      </c>
      <c r="C685" s="34" t="s">
        <v>680</v>
      </c>
      <c r="D685" s="34" t="s">
        <v>681</v>
      </c>
      <c r="E685" s="36">
        <v>28</v>
      </c>
      <c r="F685" s="36">
        <v>28</v>
      </c>
      <c r="J685" s="39" t="s">
        <v>680</v>
      </c>
      <c r="K685" s="34" t="s">
        <v>681</v>
      </c>
      <c r="L685" s="190">
        <v>54</v>
      </c>
      <c r="M685" s="195"/>
      <c r="N685" s="195"/>
    </row>
    <row r="686" spans="1:15" x14ac:dyDescent="0.25">
      <c r="A686" s="34" t="s">
        <v>644</v>
      </c>
      <c r="B686" s="187" t="s">
        <v>643</v>
      </c>
      <c r="C686" s="34" t="s">
        <v>680</v>
      </c>
      <c r="D686" s="34" t="s">
        <v>679</v>
      </c>
      <c r="E686" s="36">
        <v>79</v>
      </c>
      <c r="F686" s="36">
        <v>79</v>
      </c>
      <c r="G686" s="37" t="s">
        <v>6</v>
      </c>
      <c r="J686" s="39" t="s">
        <v>680</v>
      </c>
      <c r="K686" s="34" t="s">
        <v>679</v>
      </c>
      <c r="L686" s="190">
        <v>111</v>
      </c>
      <c r="M686" s="198"/>
      <c r="N686" s="198"/>
    </row>
    <row r="687" spans="1:15" x14ac:dyDescent="0.25">
      <c r="A687" s="25" t="s">
        <v>644</v>
      </c>
      <c r="B687" s="25" t="s">
        <v>643</v>
      </c>
      <c r="C687" s="25" t="s">
        <v>678</v>
      </c>
      <c r="D687" s="25"/>
      <c r="E687" s="26">
        <f>E688</f>
        <v>756</v>
      </c>
      <c r="F687" s="26">
        <v>756</v>
      </c>
      <c r="G687" s="27"/>
      <c r="H687" s="27"/>
      <c r="I687" s="27"/>
      <c r="J687" s="32" t="s">
        <v>678</v>
      </c>
      <c r="K687" s="194"/>
      <c r="L687" s="26">
        <f>L688</f>
        <v>1012</v>
      </c>
      <c r="M687" s="109">
        <v>1</v>
      </c>
      <c r="N687" s="109">
        <v>1</v>
      </c>
      <c r="O687" s="56"/>
    </row>
    <row r="688" spans="1:15" x14ac:dyDescent="0.25">
      <c r="A688" s="34" t="s">
        <v>644</v>
      </c>
      <c r="B688" s="187" t="s">
        <v>643</v>
      </c>
      <c r="C688" s="34" t="s">
        <v>678</v>
      </c>
      <c r="D688" s="34" t="s">
        <v>678</v>
      </c>
      <c r="E688" s="36">
        <v>756</v>
      </c>
      <c r="F688" s="36">
        <v>756</v>
      </c>
      <c r="J688" s="196" t="s">
        <v>678</v>
      </c>
      <c r="K688" s="196" t="s">
        <v>678</v>
      </c>
      <c r="L688" s="190">
        <v>1012</v>
      </c>
      <c r="M688" s="197"/>
      <c r="N688" s="197"/>
    </row>
    <row r="689" spans="1:15" x14ac:dyDescent="0.25">
      <c r="A689" s="25" t="s">
        <v>644</v>
      </c>
      <c r="B689" s="25" t="s">
        <v>643</v>
      </c>
      <c r="C689" s="25" t="s">
        <v>676</v>
      </c>
      <c r="D689" s="25"/>
      <c r="E689" s="26">
        <f>SUM(E690:E692)</f>
        <v>1071</v>
      </c>
      <c r="F689" s="26">
        <v>1071</v>
      </c>
      <c r="G689" s="27"/>
      <c r="H689" s="27"/>
      <c r="I689" s="27"/>
      <c r="J689" s="32" t="s">
        <v>676</v>
      </c>
      <c r="K689" s="194"/>
      <c r="L689" s="26">
        <f>SUM(L690:L692)</f>
        <v>1417</v>
      </c>
      <c r="M689" s="109">
        <v>1</v>
      </c>
      <c r="N689" s="109">
        <v>1</v>
      </c>
      <c r="O689" s="56"/>
    </row>
    <row r="690" spans="1:15" x14ac:dyDescent="0.25">
      <c r="A690" s="34" t="s">
        <v>644</v>
      </c>
      <c r="B690" s="187" t="s">
        <v>643</v>
      </c>
      <c r="C690" s="34" t="s">
        <v>676</v>
      </c>
      <c r="D690" s="34" t="s">
        <v>675</v>
      </c>
      <c r="E690" s="36">
        <v>113</v>
      </c>
      <c r="F690" s="36">
        <v>113</v>
      </c>
      <c r="J690" s="34" t="s">
        <v>675</v>
      </c>
      <c r="K690" s="34" t="s">
        <v>675</v>
      </c>
      <c r="L690" s="190">
        <v>347</v>
      </c>
      <c r="M690" s="195"/>
      <c r="N690" s="195"/>
    </row>
    <row r="691" spans="1:15" x14ac:dyDescent="0.25">
      <c r="A691" s="34" t="s">
        <v>644</v>
      </c>
      <c r="B691" s="187" t="s">
        <v>643</v>
      </c>
      <c r="C691" s="34" t="s">
        <v>676</v>
      </c>
      <c r="D691" s="34" t="s">
        <v>677</v>
      </c>
      <c r="E691" s="36">
        <v>793</v>
      </c>
      <c r="F691" s="36">
        <v>793</v>
      </c>
      <c r="J691" s="34" t="s">
        <v>675</v>
      </c>
      <c r="K691" s="34" t="s">
        <v>677</v>
      </c>
      <c r="L691" s="190">
        <v>816</v>
      </c>
      <c r="M691" s="195"/>
      <c r="N691" s="195"/>
    </row>
    <row r="692" spans="1:15" x14ac:dyDescent="0.25">
      <c r="A692" s="34" t="s">
        <v>644</v>
      </c>
      <c r="B692" s="187" t="s">
        <v>643</v>
      </c>
      <c r="C692" s="34" t="s">
        <v>676</v>
      </c>
      <c r="D692" s="34" t="s">
        <v>674</v>
      </c>
      <c r="E692" s="36">
        <v>165</v>
      </c>
      <c r="F692" s="36">
        <v>165</v>
      </c>
      <c r="J692" s="34" t="s">
        <v>675</v>
      </c>
      <c r="K692" s="34" t="s">
        <v>674</v>
      </c>
      <c r="L692" s="190">
        <v>254</v>
      </c>
      <c r="M692" s="195"/>
      <c r="N692" s="195"/>
    </row>
    <row r="693" spans="1:15" x14ac:dyDescent="0.25">
      <c r="A693" s="25" t="s">
        <v>644</v>
      </c>
      <c r="B693" s="25" t="s">
        <v>643</v>
      </c>
      <c r="C693" s="25" t="s">
        <v>669</v>
      </c>
      <c r="D693" s="25"/>
      <c r="E693" s="26">
        <f>SUM(E694:E697)</f>
        <v>1007</v>
      </c>
      <c r="F693" s="26">
        <v>1007</v>
      </c>
      <c r="G693" s="27"/>
      <c r="H693" s="27"/>
      <c r="I693" s="27"/>
      <c r="J693" s="32" t="s">
        <v>669</v>
      </c>
      <c r="K693" s="194"/>
      <c r="L693" s="26">
        <f>SUM(L694:L697)</f>
        <v>1798</v>
      </c>
      <c r="M693" s="109">
        <v>2</v>
      </c>
      <c r="N693" s="109">
        <v>2</v>
      </c>
      <c r="O693" s="56"/>
    </row>
    <row r="694" spans="1:15" x14ac:dyDescent="0.25">
      <c r="A694" s="34" t="s">
        <v>644</v>
      </c>
      <c r="B694" s="187" t="s">
        <v>643</v>
      </c>
      <c r="C694" s="34" t="s">
        <v>669</v>
      </c>
      <c r="D694" s="34" t="s">
        <v>669</v>
      </c>
      <c r="E694" s="36">
        <v>949</v>
      </c>
      <c r="F694" s="36">
        <v>949</v>
      </c>
      <c r="J694" s="196" t="s">
        <v>669</v>
      </c>
      <c r="K694" s="196" t="s">
        <v>669</v>
      </c>
      <c r="L694" s="190">
        <v>1628</v>
      </c>
      <c r="M694" s="197"/>
      <c r="N694" s="197"/>
    </row>
    <row r="695" spans="1:15" x14ac:dyDescent="0.25">
      <c r="A695" s="34" t="s">
        <v>644</v>
      </c>
      <c r="B695" s="187" t="s">
        <v>643</v>
      </c>
      <c r="C695" s="34" t="s">
        <v>669</v>
      </c>
      <c r="D695" s="34" t="s">
        <v>673</v>
      </c>
      <c r="E695" s="36">
        <v>31</v>
      </c>
      <c r="F695" s="36">
        <v>31</v>
      </c>
      <c r="J695" s="196" t="s">
        <v>669</v>
      </c>
      <c r="K695" s="196" t="s">
        <v>673</v>
      </c>
      <c r="L695" s="190">
        <v>70</v>
      </c>
      <c r="M695" s="195"/>
      <c r="N695" s="195"/>
    </row>
    <row r="696" spans="1:15" x14ac:dyDescent="0.25">
      <c r="A696" s="34" t="s">
        <v>644</v>
      </c>
      <c r="B696" s="187" t="s">
        <v>643</v>
      </c>
      <c r="C696" s="34" t="s">
        <v>669</v>
      </c>
      <c r="D696" s="34" t="s">
        <v>672</v>
      </c>
      <c r="E696" s="36">
        <v>27</v>
      </c>
      <c r="F696" s="36">
        <v>27</v>
      </c>
      <c r="J696" s="196" t="s">
        <v>669</v>
      </c>
      <c r="K696" s="196" t="s">
        <v>672</v>
      </c>
      <c r="L696" s="190">
        <v>76</v>
      </c>
      <c r="M696" s="195"/>
      <c r="N696" s="195"/>
    </row>
    <row r="697" spans="1:15" x14ac:dyDescent="0.25">
      <c r="A697" s="34" t="s">
        <v>644</v>
      </c>
      <c r="B697" s="187" t="s">
        <v>643</v>
      </c>
      <c r="C697" s="34" t="s">
        <v>669</v>
      </c>
      <c r="D697" s="34" t="s">
        <v>671</v>
      </c>
      <c r="E697" s="36">
        <v>0</v>
      </c>
      <c r="F697" s="36">
        <v>0</v>
      </c>
      <c r="J697" s="196" t="s">
        <v>669</v>
      </c>
      <c r="K697" s="196" t="s">
        <v>670</v>
      </c>
      <c r="L697" s="190">
        <v>24</v>
      </c>
      <c r="M697" s="195"/>
      <c r="N697" s="195"/>
    </row>
    <row r="698" spans="1:15" x14ac:dyDescent="0.25">
      <c r="A698" s="34"/>
      <c r="C698" s="34" t="s">
        <v>669</v>
      </c>
      <c r="D698" s="34" t="s">
        <v>668</v>
      </c>
      <c r="E698" s="52"/>
      <c r="F698" s="52"/>
      <c r="G698" s="45"/>
      <c r="H698" s="65"/>
      <c r="I698" s="65"/>
      <c r="J698" s="196"/>
      <c r="K698" s="196"/>
      <c r="L698" s="190"/>
      <c r="M698" s="195"/>
      <c r="N698" s="195"/>
    </row>
    <row r="699" spans="1:15" x14ac:dyDescent="0.25">
      <c r="A699" s="25" t="s">
        <v>644</v>
      </c>
      <c r="B699" s="25" t="s">
        <v>643</v>
      </c>
      <c r="C699" s="25" t="s">
        <v>667</v>
      </c>
      <c r="D699" s="25"/>
      <c r="E699" s="26">
        <f>E700</f>
        <v>1668</v>
      </c>
      <c r="F699" s="26">
        <v>1668</v>
      </c>
      <c r="G699" s="27"/>
      <c r="H699" s="27"/>
      <c r="I699" s="27"/>
      <c r="J699" s="32" t="s">
        <v>667</v>
      </c>
      <c r="K699" s="194"/>
      <c r="L699" s="26">
        <f>L700</f>
        <v>2357</v>
      </c>
      <c r="M699" s="109">
        <v>1</v>
      </c>
      <c r="N699" s="109">
        <v>1</v>
      </c>
      <c r="O699" s="56"/>
    </row>
    <row r="700" spans="1:15" x14ac:dyDescent="0.25">
      <c r="A700" s="34" t="s">
        <v>644</v>
      </c>
      <c r="B700" s="187" t="s">
        <v>643</v>
      </c>
      <c r="C700" s="34" t="s">
        <v>667</v>
      </c>
      <c r="D700" s="34" t="s">
        <v>667</v>
      </c>
      <c r="E700" s="36">
        <v>1668</v>
      </c>
      <c r="F700" s="36">
        <v>1668</v>
      </c>
      <c r="J700" s="196" t="s">
        <v>667</v>
      </c>
      <c r="K700" s="196" t="s">
        <v>667</v>
      </c>
      <c r="L700" s="190">
        <v>2357</v>
      </c>
      <c r="M700" s="197"/>
      <c r="N700" s="197"/>
    </row>
    <row r="701" spans="1:15" x14ac:dyDescent="0.25">
      <c r="A701" s="25" t="s">
        <v>644</v>
      </c>
      <c r="B701" s="25" t="s">
        <v>643</v>
      </c>
      <c r="C701" s="25" t="s">
        <v>665</v>
      </c>
      <c r="D701" s="25"/>
      <c r="E701" s="26">
        <f>SUM(E702:E704)</f>
        <v>2083</v>
      </c>
      <c r="F701" s="26">
        <v>2083</v>
      </c>
      <c r="G701" s="27"/>
      <c r="H701" s="27"/>
      <c r="I701" s="27"/>
      <c r="J701" s="32" t="s">
        <v>665</v>
      </c>
      <c r="K701" s="194"/>
      <c r="L701" s="26">
        <f>SUM(L702:L704)</f>
        <v>2757</v>
      </c>
      <c r="M701" s="109">
        <v>2</v>
      </c>
      <c r="N701" s="109">
        <v>2</v>
      </c>
      <c r="O701" s="56"/>
    </row>
    <row r="702" spans="1:15" x14ac:dyDescent="0.25">
      <c r="A702" s="34" t="s">
        <v>644</v>
      </c>
      <c r="B702" s="187" t="s">
        <v>643</v>
      </c>
      <c r="C702" s="34" t="s">
        <v>665</v>
      </c>
      <c r="D702" s="34" t="s">
        <v>666</v>
      </c>
      <c r="E702" s="36">
        <v>1148</v>
      </c>
      <c r="F702" s="36">
        <v>1148</v>
      </c>
      <c r="J702" s="35" t="s">
        <v>665</v>
      </c>
      <c r="K702" s="34" t="s">
        <v>666</v>
      </c>
      <c r="L702" s="190">
        <v>1511</v>
      </c>
      <c r="M702" s="195"/>
      <c r="N702" s="195"/>
    </row>
    <row r="703" spans="1:15" x14ac:dyDescent="0.25">
      <c r="A703" s="34" t="s">
        <v>644</v>
      </c>
      <c r="B703" s="187" t="s">
        <v>643</v>
      </c>
      <c r="C703" s="34" t="s">
        <v>665</v>
      </c>
      <c r="D703" s="34" t="s">
        <v>236</v>
      </c>
      <c r="E703" s="36">
        <v>497</v>
      </c>
      <c r="F703" s="36">
        <v>497</v>
      </c>
      <c r="J703" s="35" t="s">
        <v>665</v>
      </c>
      <c r="K703" s="34" t="s">
        <v>236</v>
      </c>
      <c r="L703" s="190">
        <v>694</v>
      </c>
      <c r="M703" s="195"/>
      <c r="N703" s="195"/>
    </row>
    <row r="704" spans="1:15" x14ac:dyDescent="0.25">
      <c r="A704" s="34" t="s">
        <v>644</v>
      </c>
      <c r="B704" s="187" t="s">
        <v>643</v>
      </c>
      <c r="C704" s="34" t="s">
        <v>665</v>
      </c>
      <c r="D704" s="34" t="s">
        <v>664</v>
      </c>
      <c r="E704" s="36">
        <v>438</v>
      </c>
      <c r="F704" s="36">
        <v>438</v>
      </c>
      <c r="J704" s="35" t="s">
        <v>665</v>
      </c>
      <c r="K704" s="34" t="s">
        <v>664</v>
      </c>
      <c r="L704" s="190">
        <v>552</v>
      </c>
      <c r="M704" s="197"/>
      <c r="N704" s="197"/>
    </row>
    <row r="705" spans="1:15" x14ac:dyDescent="0.25">
      <c r="A705" s="25" t="s">
        <v>644</v>
      </c>
      <c r="B705" s="25" t="s">
        <v>643</v>
      </c>
      <c r="C705" s="25" t="s">
        <v>660</v>
      </c>
      <c r="D705" s="25"/>
      <c r="E705" s="26">
        <f>SUM(E706:E709)</f>
        <v>1762</v>
      </c>
      <c r="F705" s="26">
        <v>1762</v>
      </c>
      <c r="G705" s="27"/>
      <c r="H705" s="27"/>
      <c r="I705" s="27"/>
      <c r="J705" s="32" t="s">
        <v>660</v>
      </c>
      <c r="K705" s="194"/>
      <c r="L705" s="26">
        <f>SUM(L706:L709)</f>
        <v>2448</v>
      </c>
      <c r="M705" s="109">
        <v>1</v>
      </c>
      <c r="N705" s="109">
        <v>1</v>
      </c>
      <c r="O705" s="56"/>
    </row>
    <row r="706" spans="1:15" x14ac:dyDescent="0.25">
      <c r="A706" s="34" t="s">
        <v>644</v>
      </c>
      <c r="B706" s="187" t="s">
        <v>643</v>
      </c>
      <c r="C706" s="34" t="s">
        <v>660</v>
      </c>
      <c r="D706" s="34" t="s">
        <v>660</v>
      </c>
      <c r="E706" s="36">
        <v>1389</v>
      </c>
      <c r="F706" s="36">
        <v>1389</v>
      </c>
      <c r="J706" s="196" t="s">
        <v>660</v>
      </c>
      <c r="K706" s="196" t="s">
        <v>660</v>
      </c>
      <c r="L706" s="190">
        <v>1943</v>
      </c>
      <c r="M706" s="197"/>
      <c r="N706" s="197"/>
    </row>
    <row r="707" spans="1:15" x14ac:dyDescent="0.25">
      <c r="A707" s="34" t="s">
        <v>644</v>
      </c>
      <c r="B707" s="187" t="s">
        <v>643</v>
      </c>
      <c r="C707" s="34" t="s">
        <v>660</v>
      </c>
      <c r="D707" s="34" t="s">
        <v>663</v>
      </c>
      <c r="E707" s="36">
        <v>23</v>
      </c>
      <c r="F707" s="36">
        <v>23</v>
      </c>
      <c r="J707" s="196" t="s">
        <v>660</v>
      </c>
      <c r="K707" s="196" t="s">
        <v>662</v>
      </c>
      <c r="L707" s="190">
        <v>57</v>
      </c>
      <c r="M707" s="195"/>
      <c r="N707" s="195"/>
    </row>
    <row r="708" spans="1:15" x14ac:dyDescent="0.25">
      <c r="A708" s="34" t="s">
        <v>644</v>
      </c>
      <c r="B708" s="187" t="s">
        <v>643</v>
      </c>
      <c r="C708" s="34" t="s">
        <v>660</v>
      </c>
      <c r="D708" s="34" t="s">
        <v>661</v>
      </c>
      <c r="E708" s="36">
        <v>237</v>
      </c>
      <c r="F708" s="36">
        <v>237</v>
      </c>
      <c r="J708" s="196" t="s">
        <v>660</v>
      </c>
      <c r="K708" s="196" t="s">
        <v>661</v>
      </c>
      <c r="L708" s="190">
        <v>288</v>
      </c>
      <c r="M708" s="195"/>
      <c r="N708" s="195"/>
    </row>
    <row r="709" spans="1:15" x14ac:dyDescent="0.25">
      <c r="A709" s="34" t="s">
        <v>644</v>
      </c>
      <c r="B709" s="187" t="s">
        <v>643</v>
      </c>
      <c r="C709" s="34" t="s">
        <v>660</v>
      </c>
      <c r="D709" s="34" t="s">
        <v>659</v>
      </c>
      <c r="E709" s="36">
        <v>113</v>
      </c>
      <c r="F709" s="36">
        <v>113</v>
      </c>
      <c r="J709" s="196" t="s">
        <v>660</v>
      </c>
      <c r="K709" s="196" t="s">
        <v>659</v>
      </c>
      <c r="L709" s="190">
        <v>160</v>
      </c>
      <c r="M709" s="195"/>
      <c r="N709" s="195"/>
    </row>
    <row r="710" spans="1:15" x14ac:dyDescent="0.25">
      <c r="A710" s="25" t="s">
        <v>644</v>
      </c>
      <c r="B710" s="25" t="s">
        <v>643</v>
      </c>
      <c r="C710" s="25" t="s">
        <v>654</v>
      </c>
      <c r="D710" s="25"/>
      <c r="E710" s="26">
        <f>SUM(E711:E715)</f>
        <v>2803</v>
      </c>
      <c r="F710" s="26">
        <v>2803</v>
      </c>
      <c r="G710" s="27"/>
      <c r="H710" s="27"/>
      <c r="I710" s="27"/>
      <c r="J710" s="32" t="s">
        <v>654</v>
      </c>
      <c r="K710" s="194"/>
      <c r="L710" s="26">
        <f>SUM(L711:L715)</f>
        <v>3902</v>
      </c>
      <c r="M710" s="109">
        <v>2</v>
      </c>
      <c r="N710" s="109">
        <v>2</v>
      </c>
      <c r="O710" s="56"/>
    </row>
    <row r="711" spans="1:15" x14ac:dyDescent="0.25">
      <c r="A711" s="34" t="s">
        <v>644</v>
      </c>
      <c r="B711" s="187" t="s">
        <v>643</v>
      </c>
      <c r="C711" s="34" t="s">
        <v>654</v>
      </c>
      <c r="D711" s="34" t="s">
        <v>654</v>
      </c>
      <c r="E711" s="36">
        <v>681</v>
      </c>
      <c r="F711" s="36">
        <v>681</v>
      </c>
      <c r="J711" s="34" t="s">
        <v>654</v>
      </c>
      <c r="K711" s="34" t="s">
        <v>654</v>
      </c>
      <c r="L711" s="190">
        <v>1001</v>
      </c>
      <c r="M711" s="197"/>
      <c r="N711" s="197"/>
    </row>
    <row r="712" spans="1:15" x14ac:dyDescent="0.25">
      <c r="A712" s="34" t="s">
        <v>644</v>
      </c>
      <c r="B712" s="187" t="s">
        <v>643</v>
      </c>
      <c r="C712" s="34" t="s">
        <v>654</v>
      </c>
      <c r="D712" s="34" t="s">
        <v>658</v>
      </c>
      <c r="E712" s="36">
        <v>315</v>
      </c>
      <c r="F712" s="36">
        <v>315</v>
      </c>
      <c r="J712" s="34" t="s">
        <v>654</v>
      </c>
      <c r="K712" s="34" t="s">
        <v>658</v>
      </c>
      <c r="L712" s="190">
        <v>376</v>
      </c>
      <c r="M712" s="197"/>
      <c r="N712" s="197"/>
    </row>
    <row r="713" spans="1:15" x14ac:dyDescent="0.25">
      <c r="A713" s="34" t="s">
        <v>644</v>
      </c>
      <c r="B713" s="187" t="s">
        <v>643</v>
      </c>
      <c r="C713" s="34" t="s">
        <v>654</v>
      </c>
      <c r="D713" s="34" t="s">
        <v>657</v>
      </c>
      <c r="E713" s="36">
        <v>922</v>
      </c>
      <c r="F713" s="36">
        <v>922</v>
      </c>
      <c r="J713" s="34" t="s">
        <v>654</v>
      </c>
      <c r="K713" s="34" t="s">
        <v>657</v>
      </c>
      <c r="L713" s="190">
        <v>1235</v>
      </c>
      <c r="M713" s="195"/>
      <c r="N713" s="195"/>
    </row>
    <row r="714" spans="1:15" x14ac:dyDescent="0.25">
      <c r="A714" s="34" t="s">
        <v>644</v>
      </c>
      <c r="B714" s="187" t="s">
        <v>643</v>
      </c>
      <c r="C714" s="34" t="s">
        <v>654</v>
      </c>
      <c r="D714" s="34" t="s">
        <v>656</v>
      </c>
      <c r="E714" s="36">
        <v>866</v>
      </c>
      <c r="F714" s="36">
        <v>866</v>
      </c>
      <c r="H714" s="59" t="s">
        <v>87</v>
      </c>
      <c r="I714" s="59"/>
      <c r="J714" s="34" t="s">
        <v>654</v>
      </c>
      <c r="K714" s="34" t="s">
        <v>656</v>
      </c>
      <c r="L714" s="190">
        <v>1220</v>
      </c>
      <c r="M714" s="195"/>
      <c r="N714" s="195"/>
      <c r="O714" s="186" t="s">
        <v>655</v>
      </c>
    </row>
    <row r="715" spans="1:15" x14ac:dyDescent="0.25">
      <c r="A715" s="34" t="s">
        <v>644</v>
      </c>
      <c r="B715" s="187" t="s">
        <v>643</v>
      </c>
      <c r="C715" s="34" t="s">
        <v>654</v>
      </c>
      <c r="D715" s="34" t="s">
        <v>653</v>
      </c>
      <c r="E715" s="36">
        <v>19</v>
      </c>
      <c r="F715" s="36">
        <v>19</v>
      </c>
      <c r="J715" s="34" t="s">
        <v>654</v>
      </c>
      <c r="K715" s="34" t="s">
        <v>653</v>
      </c>
      <c r="L715" s="190">
        <v>70</v>
      </c>
      <c r="M715" s="195"/>
      <c r="N715" s="195"/>
    </row>
    <row r="716" spans="1:15" x14ac:dyDescent="0.25">
      <c r="A716" s="25" t="s">
        <v>644</v>
      </c>
      <c r="B716" s="25" t="s">
        <v>643</v>
      </c>
      <c r="C716" s="25" t="s">
        <v>650</v>
      </c>
      <c r="D716" s="25"/>
      <c r="E716" s="26">
        <f>SUM(E717:E719)</f>
        <v>1740</v>
      </c>
      <c r="F716" s="26">
        <v>1740</v>
      </c>
      <c r="G716" s="27"/>
      <c r="H716" s="27"/>
      <c r="I716" s="27"/>
      <c r="J716" s="32" t="s">
        <v>650</v>
      </c>
      <c r="K716" s="194"/>
      <c r="L716" s="26">
        <f>SUM(L717:L719)</f>
        <v>2197</v>
      </c>
      <c r="M716" s="109">
        <v>1</v>
      </c>
      <c r="N716" s="109">
        <v>1</v>
      </c>
      <c r="O716" s="56"/>
    </row>
    <row r="717" spans="1:15" x14ac:dyDescent="0.25">
      <c r="A717" s="34" t="s">
        <v>644</v>
      </c>
      <c r="B717" s="187" t="s">
        <v>643</v>
      </c>
      <c r="C717" s="34" t="s">
        <v>650</v>
      </c>
      <c r="D717" s="34" t="s">
        <v>650</v>
      </c>
      <c r="E717" s="36">
        <v>889</v>
      </c>
      <c r="F717" s="36">
        <v>889</v>
      </c>
      <c r="J717" s="196" t="s">
        <v>650</v>
      </c>
      <c r="K717" s="196" t="s">
        <v>650</v>
      </c>
      <c r="L717" s="190">
        <v>856</v>
      </c>
      <c r="M717" s="197"/>
      <c r="N717" s="197"/>
    </row>
    <row r="718" spans="1:15" x14ac:dyDescent="0.25">
      <c r="A718" s="34" t="s">
        <v>644</v>
      </c>
      <c r="B718" s="187" t="s">
        <v>643</v>
      </c>
      <c r="C718" s="34" t="s">
        <v>650</v>
      </c>
      <c r="D718" s="34" t="s">
        <v>652</v>
      </c>
      <c r="E718" s="36">
        <v>348</v>
      </c>
      <c r="F718" s="36">
        <v>348</v>
      </c>
      <c r="J718" s="196" t="s">
        <v>650</v>
      </c>
      <c r="K718" s="196" t="s">
        <v>651</v>
      </c>
      <c r="L718" s="190">
        <v>682</v>
      </c>
      <c r="M718" s="195"/>
      <c r="N718" s="195"/>
    </row>
    <row r="719" spans="1:15" x14ac:dyDescent="0.25">
      <c r="A719" s="34" t="s">
        <v>644</v>
      </c>
      <c r="B719" s="187" t="s">
        <v>643</v>
      </c>
      <c r="C719" s="34" t="s">
        <v>650</v>
      </c>
      <c r="D719" s="34" t="s">
        <v>649</v>
      </c>
      <c r="E719" s="36">
        <v>503</v>
      </c>
      <c r="F719" s="36">
        <v>503</v>
      </c>
      <c r="J719" s="196" t="s">
        <v>650</v>
      </c>
      <c r="K719" s="196" t="s">
        <v>649</v>
      </c>
      <c r="L719" s="190">
        <v>659</v>
      </c>
      <c r="M719" s="195"/>
      <c r="N719" s="195"/>
    </row>
    <row r="720" spans="1:15" x14ac:dyDescent="0.25">
      <c r="A720" s="25" t="s">
        <v>644</v>
      </c>
      <c r="B720" s="25" t="s">
        <v>643</v>
      </c>
      <c r="C720" s="25" t="s">
        <v>642</v>
      </c>
      <c r="D720" s="25"/>
      <c r="E720" s="26">
        <f>SUM(E721:E725)</f>
        <v>435</v>
      </c>
      <c r="F720" s="26">
        <v>435</v>
      </c>
      <c r="G720" s="27"/>
      <c r="H720" s="27"/>
      <c r="I720" s="27"/>
      <c r="J720" s="32" t="s">
        <v>642</v>
      </c>
      <c r="K720" s="194"/>
      <c r="L720" s="26">
        <f>SUM(L721:L725)</f>
        <v>743</v>
      </c>
      <c r="M720" s="109">
        <v>2</v>
      </c>
      <c r="N720" s="109">
        <v>2</v>
      </c>
      <c r="O720" s="56"/>
    </row>
    <row r="721" spans="1:15" x14ac:dyDescent="0.25">
      <c r="A721" s="34" t="s">
        <v>644</v>
      </c>
      <c r="B721" s="187" t="s">
        <v>643</v>
      </c>
      <c r="C721" s="34" t="s">
        <v>642</v>
      </c>
      <c r="D721" s="34" t="s">
        <v>642</v>
      </c>
      <c r="E721" s="36">
        <v>197</v>
      </c>
      <c r="F721" s="36">
        <v>197</v>
      </c>
      <c r="J721" s="192" t="s">
        <v>642</v>
      </c>
      <c r="K721" s="192" t="s">
        <v>642</v>
      </c>
      <c r="L721" s="190">
        <v>218</v>
      </c>
      <c r="M721" s="189"/>
      <c r="N721" s="189"/>
    </row>
    <row r="722" spans="1:15" ht="23.25" x14ac:dyDescent="0.25">
      <c r="A722" s="34" t="s">
        <v>644</v>
      </c>
      <c r="B722" s="187" t="s">
        <v>643</v>
      </c>
      <c r="C722" s="34" t="s">
        <v>642</v>
      </c>
      <c r="D722" s="34" t="s">
        <v>648</v>
      </c>
      <c r="E722" s="36">
        <v>99</v>
      </c>
      <c r="F722" s="36">
        <v>99</v>
      </c>
      <c r="J722" s="192" t="s">
        <v>642</v>
      </c>
      <c r="K722" s="192" t="s">
        <v>648</v>
      </c>
      <c r="L722" s="190">
        <v>175</v>
      </c>
      <c r="M722" s="189"/>
      <c r="N722" s="189"/>
      <c r="O722" s="193" t="s">
        <v>647</v>
      </c>
    </row>
    <row r="723" spans="1:15" x14ac:dyDescent="0.25">
      <c r="A723" s="34" t="s">
        <v>644</v>
      </c>
      <c r="B723" s="187" t="s">
        <v>643</v>
      </c>
      <c r="C723" s="34" t="s">
        <v>642</v>
      </c>
      <c r="D723" s="34" t="s">
        <v>646</v>
      </c>
      <c r="E723" s="36">
        <v>68</v>
      </c>
      <c r="F723" s="36">
        <v>68</v>
      </c>
      <c r="J723" s="192" t="s">
        <v>642</v>
      </c>
      <c r="K723" s="191" t="s">
        <v>646</v>
      </c>
      <c r="L723" s="190">
        <v>158</v>
      </c>
      <c r="M723" s="189"/>
      <c r="N723" s="189"/>
    </row>
    <row r="724" spans="1:15" x14ac:dyDescent="0.25">
      <c r="A724" s="34" t="s">
        <v>644</v>
      </c>
      <c r="B724" s="187" t="s">
        <v>643</v>
      </c>
      <c r="C724" s="34" t="s">
        <v>642</v>
      </c>
      <c r="D724" s="34" t="s">
        <v>645</v>
      </c>
      <c r="E724" s="36">
        <v>0</v>
      </c>
      <c r="F724" s="36">
        <v>0</v>
      </c>
      <c r="J724" s="192" t="s">
        <v>642</v>
      </c>
      <c r="K724" s="191" t="s">
        <v>645</v>
      </c>
      <c r="L724" s="190">
        <v>2</v>
      </c>
      <c r="M724" s="189"/>
      <c r="N724" s="189"/>
    </row>
    <row r="725" spans="1:15" x14ac:dyDescent="0.25">
      <c r="A725" s="34" t="s">
        <v>644</v>
      </c>
      <c r="B725" s="187" t="s">
        <v>643</v>
      </c>
      <c r="C725" s="34" t="s">
        <v>642</v>
      </c>
      <c r="D725" s="34" t="s">
        <v>641</v>
      </c>
      <c r="E725" s="36">
        <v>71</v>
      </c>
      <c r="F725" s="36">
        <v>71</v>
      </c>
      <c r="J725" s="192" t="s">
        <v>642</v>
      </c>
      <c r="K725" s="191" t="s">
        <v>641</v>
      </c>
      <c r="L725" s="190">
        <v>190</v>
      </c>
      <c r="M725" s="189"/>
      <c r="N725" s="189"/>
    </row>
  </sheetData>
  <autoFilter ref="A1:O23">
    <filterColumn colId="7" showButton="0"/>
  </autoFilter>
  <mergeCells count="8">
    <mergeCell ref="O537:O544"/>
    <mergeCell ref="O573:O577"/>
    <mergeCell ref="O569:O572"/>
    <mergeCell ref="H1:I1"/>
    <mergeCell ref="D668:D669"/>
    <mergeCell ref="G668:G669"/>
    <mergeCell ref="D291:D292"/>
    <mergeCell ref="D299:D300"/>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2"/>
  <sheetViews>
    <sheetView workbookViewId="0">
      <selection activeCell="E149" sqref="A43:E149"/>
    </sheetView>
  </sheetViews>
  <sheetFormatPr defaultRowHeight="12.75" x14ac:dyDescent="0.25"/>
  <cols>
    <col min="1" max="1" width="8.5703125" style="92" customWidth="1"/>
    <col min="2" max="2" width="16.5703125" style="92" customWidth="1"/>
    <col min="3" max="3" width="18.7109375" style="92" customWidth="1"/>
    <col min="4" max="4" width="18.140625" style="92" customWidth="1"/>
    <col min="5" max="5" width="12.140625" style="99" customWidth="1"/>
    <col min="6" max="6" width="7.42578125" style="98" customWidth="1"/>
    <col min="7" max="7" width="5.5703125" style="97" customWidth="1"/>
    <col min="8" max="8" width="22.140625" style="96" customWidth="1"/>
    <col min="9" max="9" width="19.140625" style="95" customWidth="1"/>
    <col min="10" max="10" width="17.7109375" style="95" customWidth="1"/>
    <col min="11" max="11" width="8" style="94" customWidth="1"/>
    <col min="12" max="12" width="5.28515625" style="93" customWidth="1"/>
    <col min="13" max="13" width="5.7109375" style="93" customWidth="1"/>
    <col min="14" max="14" width="28.5703125" style="92" customWidth="1"/>
    <col min="15" max="15" width="11.140625" style="92" customWidth="1"/>
    <col min="16" max="16384" width="9.140625" style="92"/>
  </cols>
  <sheetData>
    <row r="1" spans="1:14" ht="107.25" customHeight="1" x14ac:dyDescent="0.25">
      <c r="A1" s="183" t="s">
        <v>0</v>
      </c>
      <c r="B1" s="183" t="s">
        <v>1</v>
      </c>
      <c r="C1" s="183" t="s">
        <v>2</v>
      </c>
      <c r="D1" s="183" t="s">
        <v>3</v>
      </c>
      <c r="E1" s="2" t="s">
        <v>4</v>
      </c>
      <c r="F1" s="183" t="s">
        <v>6</v>
      </c>
      <c r="G1" s="658" t="s">
        <v>7</v>
      </c>
      <c r="H1" s="659"/>
      <c r="I1" s="183" t="s">
        <v>8</v>
      </c>
      <c r="J1" s="183" t="s">
        <v>9</v>
      </c>
      <c r="K1" s="184" t="s">
        <v>10</v>
      </c>
      <c r="L1" s="183" t="s">
        <v>11</v>
      </c>
      <c r="M1" s="183" t="s">
        <v>12</v>
      </c>
      <c r="N1" s="182" t="s">
        <v>13</v>
      </c>
    </row>
    <row r="2" spans="1:14" s="168" customFormat="1" ht="15" x14ac:dyDescent="0.25">
      <c r="A2" s="181" t="s">
        <v>399</v>
      </c>
      <c r="B2" s="181"/>
      <c r="C2" s="175"/>
      <c r="D2" s="181"/>
      <c r="E2" s="180">
        <f>E3+E4+E75+E181</f>
        <v>113350</v>
      </c>
      <c r="F2" s="179"/>
      <c r="G2" s="178"/>
      <c r="H2" s="177"/>
      <c r="I2" s="175"/>
      <c r="J2" s="175"/>
      <c r="K2" s="175"/>
      <c r="L2" s="176">
        <f>L4+L75+L181</f>
        <v>75</v>
      </c>
      <c r="M2" s="176">
        <f>M4+M75+M181</f>
        <v>83</v>
      </c>
      <c r="N2" s="175"/>
    </row>
    <row r="3" spans="1:14" s="168" customFormat="1" ht="15" x14ac:dyDescent="0.25">
      <c r="A3" s="174" t="s">
        <v>399</v>
      </c>
      <c r="B3" s="174" t="s">
        <v>640</v>
      </c>
      <c r="C3" s="173"/>
      <c r="D3" s="172"/>
      <c r="E3" s="171">
        <v>14785</v>
      </c>
      <c r="F3" s="169"/>
      <c r="G3" s="169"/>
      <c r="H3" s="170"/>
      <c r="I3" s="169"/>
      <c r="J3" s="169"/>
      <c r="K3" s="169"/>
      <c r="L3" s="169"/>
      <c r="M3" s="169"/>
      <c r="N3" s="169"/>
    </row>
    <row r="4" spans="1:14" ht="15" x14ac:dyDescent="0.25">
      <c r="A4" s="141" t="s">
        <v>399</v>
      </c>
      <c r="B4" s="141" t="s">
        <v>575</v>
      </c>
      <c r="C4" s="142"/>
      <c r="D4" s="141"/>
      <c r="E4" s="140">
        <f>E5+E6+E11+E14+E20+E23+E28+E33+E40+E43+E51+E56+E59+E63+E71</f>
        <v>31486</v>
      </c>
      <c r="F4" s="137"/>
      <c r="G4" s="137"/>
      <c r="H4" s="139"/>
      <c r="I4" s="141"/>
      <c r="J4" s="141"/>
      <c r="K4" s="167"/>
      <c r="L4" s="138">
        <f>SUM(L6:L74)</f>
        <v>19</v>
      </c>
      <c r="M4" s="138">
        <f>SUM(M6:M74)</f>
        <v>21</v>
      </c>
      <c r="N4" s="141"/>
    </row>
    <row r="5" spans="1:14" x14ac:dyDescent="0.25">
      <c r="A5" s="107" t="s">
        <v>399</v>
      </c>
      <c r="B5" s="107" t="s">
        <v>575</v>
      </c>
      <c r="C5" s="107" t="s">
        <v>575</v>
      </c>
      <c r="D5" s="107" t="s">
        <v>639</v>
      </c>
      <c r="E5" s="33">
        <v>6395</v>
      </c>
      <c r="F5" s="113"/>
      <c r="G5" s="113"/>
      <c r="H5" s="136"/>
      <c r="I5" s="107"/>
      <c r="J5" s="107"/>
      <c r="K5" s="166"/>
      <c r="L5" s="165"/>
      <c r="M5" s="165"/>
      <c r="N5" s="107"/>
    </row>
    <row r="6" spans="1:14" s="155" customFormat="1" x14ac:dyDescent="0.25">
      <c r="A6" s="107" t="s">
        <v>399</v>
      </c>
      <c r="B6" s="107" t="s">
        <v>575</v>
      </c>
      <c r="C6" s="107" t="s">
        <v>634</v>
      </c>
      <c r="D6" s="107"/>
      <c r="E6" s="33">
        <f>SUM(E7:E10)</f>
        <v>1534</v>
      </c>
      <c r="F6" s="113"/>
      <c r="G6" s="113"/>
      <c r="H6" s="113"/>
      <c r="I6" s="122" t="s">
        <v>634</v>
      </c>
      <c r="J6" s="121"/>
      <c r="K6" s="109">
        <f>SUM(K7:K10)</f>
        <v>2100</v>
      </c>
      <c r="L6" s="84">
        <v>1</v>
      </c>
      <c r="M6" s="84">
        <v>2</v>
      </c>
      <c r="N6" s="107"/>
    </row>
    <row r="7" spans="1:14" ht="15" x14ac:dyDescent="0.25">
      <c r="A7" s="102" t="s">
        <v>399</v>
      </c>
      <c r="B7" s="100" t="s">
        <v>575</v>
      </c>
      <c r="C7" s="102" t="s">
        <v>634</v>
      </c>
      <c r="D7" s="102" t="s">
        <v>638</v>
      </c>
      <c r="E7" s="75">
        <v>181</v>
      </c>
      <c r="F7" s="104"/>
      <c r="G7" s="127" t="s">
        <v>18</v>
      </c>
      <c r="H7" s="105" t="s">
        <v>459</v>
      </c>
      <c r="I7" s="120" t="s">
        <v>634</v>
      </c>
      <c r="J7" s="102" t="s">
        <v>638</v>
      </c>
      <c r="K7" s="54">
        <v>120</v>
      </c>
      <c r="L7" s="42"/>
      <c r="M7" s="42"/>
      <c r="N7" s="100"/>
    </row>
    <row r="8" spans="1:14" x14ac:dyDescent="0.25">
      <c r="A8" s="102" t="s">
        <v>399</v>
      </c>
      <c r="B8" s="100" t="s">
        <v>575</v>
      </c>
      <c r="C8" s="102" t="s">
        <v>634</v>
      </c>
      <c r="D8" s="102" t="s">
        <v>637</v>
      </c>
      <c r="E8" s="75">
        <v>587</v>
      </c>
      <c r="F8" s="104"/>
      <c r="G8" s="103"/>
      <c r="H8" s="38"/>
      <c r="I8" s="120" t="s">
        <v>634</v>
      </c>
      <c r="J8" s="102" t="s">
        <v>637</v>
      </c>
      <c r="K8" s="54">
        <v>800</v>
      </c>
      <c r="L8" s="42"/>
      <c r="M8" s="42"/>
      <c r="N8" s="100"/>
    </row>
    <row r="9" spans="1:14" x14ac:dyDescent="0.25">
      <c r="A9" s="102" t="s">
        <v>399</v>
      </c>
      <c r="B9" s="100" t="s">
        <v>575</v>
      </c>
      <c r="C9" s="102" t="s">
        <v>634</v>
      </c>
      <c r="D9" s="102" t="s">
        <v>636</v>
      </c>
      <c r="E9" s="75">
        <v>267</v>
      </c>
      <c r="F9" s="104"/>
      <c r="G9" s="103"/>
      <c r="H9" s="38"/>
      <c r="I9" s="120" t="s">
        <v>634</v>
      </c>
      <c r="J9" s="102" t="s">
        <v>636</v>
      </c>
      <c r="K9" s="54">
        <v>480</v>
      </c>
      <c r="L9" s="42"/>
      <c r="M9" s="42"/>
      <c r="N9" s="145"/>
    </row>
    <row r="10" spans="1:14" ht="22.5" customHeight="1" x14ac:dyDescent="0.25">
      <c r="A10" s="102" t="s">
        <v>399</v>
      </c>
      <c r="B10" s="100" t="s">
        <v>575</v>
      </c>
      <c r="C10" s="102" t="s">
        <v>634</v>
      </c>
      <c r="D10" s="102" t="s">
        <v>633</v>
      </c>
      <c r="E10" s="75">
        <v>499</v>
      </c>
      <c r="F10" s="104"/>
      <c r="G10" s="103"/>
      <c r="H10" s="38" t="s">
        <v>635</v>
      </c>
      <c r="I10" s="120" t="s">
        <v>634</v>
      </c>
      <c r="J10" s="102" t="s">
        <v>633</v>
      </c>
      <c r="K10" s="54">
        <v>700</v>
      </c>
      <c r="L10" s="42"/>
      <c r="M10" s="42"/>
      <c r="N10" s="145"/>
    </row>
    <row r="11" spans="1:14" x14ac:dyDescent="0.25">
      <c r="A11" s="107" t="s">
        <v>399</v>
      </c>
      <c r="B11" s="107" t="s">
        <v>575</v>
      </c>
      <c r="C11" s="107" t="s">
        <v>632</v>
      </c>
      <c r="D11" s="107"/>
      <c r="E11" s="33">
        <f>SUM(E12:E13)</f>
        <v>790</v>
      </c>
      <c r="F11" s="113"/>
      <c r="G11" s="113"/>
      <c r="H11" s="112"/>
      <c r="I11" s="122" t="s">
        <v>632</v>
      </c>
      <c r="J11" s="121"/>
      <c r="K11" s="109">
        <f>SUM(K12:K13)</f>
        <v>1300</v>
      </c>
      <c r="L11" s="84">
        <v>1</v>
      </c>
      <c r="M11" s="84">
        <v>1</v>
      </c>
      <c r="N11" s="107"/>
    </row>
    <row r="12" spans="1:14" x14ac:dyDescent="0.25">
      <c r="A12" s="102" t="s">
        <v>399</v>
      </c>
      <c r="B12" s="100" t="s">
        <v>575</v>
      </c>
      <c r="C12" s="102" t="s">
        <v>632</v>
      </c>
      <c r="D12" s="102" t="s">
        <v>632</v>
      </c>
      <c r="E12" s="75">
        <v>586</v>
      </c>
      <c r="F12" s="104"/>
      <c r="G12" s="106" t="s">
        <v>402</v>
      </c>
      <c r="H12" s="105" t="s">
        <v>401</v>
      </c>
      <c r="I12" s="120" t="s">
        <v>632</v>
      </c>
      <c r="J12" s="128" t="s">
        <v>632</v>
      </c>
      <c r="K12" s="54">
        <v>950</v>
      </c>
      <c r="L12" s="42"/>
      <c r="M12" s="42"/>
      <c r="N12" s="100"/>
    </row>
    <row r="13" spans="1:14" x14ac:dyDescent="0.25">
      <c r="A13" s="102" t="s">
        <v>399</v>
      </c>
      <c r="B13" s="100" t="s">
        <v>575</v>
      </c>
      <c r="C13" s="102" t="s">
        <v>632</v>
      </c>
      <c r="D13" s="102" t="s">
        <v>631</v>
      </c>
      <c r="E13" s="75">
        <v>204</v>
      </c>
      <c r="F13" s="104"/>
      <c r="G13" s="103"/>
      <c r="H13" s="38"/>
      <c r="I13" s="120" t="s">
        <v>632</v>
      </c>
      <c r="J13" s="120" t="s">
        <v>631</v>
      </c>
      <c r="K13" s="54">
        <v>350</v>
      </c>
      <c r="L13" s="42"/>
      <c r="M13" s="42"/>
      <c r="N13" s="100"/>
    </row>
    <row r="14" spans="1:14" ht="25.5" x14ac:dyDescent="0.25">
      <c r="A14" s="107" t="s">
        <v>399</v>
      </c>
      <c r="B14" s="107" t="s">
        <v>575</v>
      </c>
      <c r="C14" s="107" t="s">
        <v>630</v>
      </c>
      <c r="D14" s="107"/>
      <c r="E14" s="33">
        <f>SUM(E15:E19)</f>
        <v>1811</v>
      </c>
      <c r="F14" s="113"/>
      <c r="G14" s="113"/>
      <c r="H14" s="112"/>
      <c r="I14" s="122" t="s">
        <v>629</v>
      </c>
      <c r="J14" s="121"/>
      <c r="K14" s="33">
        <f>SUM(K15:K19)</f>
        <v>2628</v>
      </c>
      <c r="L14" s="84">
        <v>1</v>
      </c>
      <c r="M14" s="84">
        <v>1</v>
      </c>
      <c r="N14" s="107"/>
    </row>
    <row r="15" spans="1:14" x14ac:dyDescent="0.25">
      <c r="A15" s="102" t="s">
        <v>399</v>
      </c>
      <c r="B15" s="100" t="s">
        <v>575</v>
      </c>
      <c r="C15" s="102" t="s">
        <v>628</v>
      </c>
      <c r="D15" s="102" t="s">
        <v>628</v>
      </c>
      <c r="E15" s="75">
        <v>746</v>
      </c>
      <c r="F15" s="104"/>
      <c r="G15" s="106" t="s">
        <v>402</v>
      </c>
      <c r="H15" s="105" t="s">
        <v>401</v>
      </c>
      <c r="I15" s="128" t="s">
        <v>627</v>
      </c>
      <c r="J15" s="128" t="s">
        <v>627</v>
      </c>
      <c r="K15" s="54">
        <v>1100</v>
      </c>
      <c r="L15" s="164"/>
      <c r="M15" s="164"/>
      <c r="N15" s="100"/>
    </row>
    <row r="16" spans="1:14" x14ac:dyDescent="0.25">
      <c r="A16" s="102" t="s">
        <v>399</v>
      </c>
      <c r="B16" s="100" t="s">
        <v>575</v>
      </c>
      <c r="C16" s="102" t="s">
        <v>628</v>
      </c>
      <c r="D16" s="102" t="s">
        <v>626</v>
      </c>
      <c r="E16" s="75">
        <v>351</v>
      </c>
      <c r="F16" s="104"/>
      <c r="G16" s="103"/>
      <c r="H16" s="38"/>
      <c r="I16" s="128" t="s">
        <v>627</v>
      </c>
      <c r="J16" s="120" t="s">
        <v>626</v>
      </c>
      <c r="K16" s="54">
        <v>500</v>
      </c>
      <c r="L16" s="164"/>
      <c r="M16" s="164"/>
      <c r="N16" s="100"/>
    </row>
    <row r="17" spans="1:14" x14ac:dyDescent="0.25">
      <c r="A17" s="102" t="s">
        <v>399</v>
      </c>
      <c r="B17" s="100" t="s">
        <v>575</v>
      </c>
      <c r="C17" s="102" t="s">
        <v>624</v>
      </c>
      <c r="D17" s="102" t="s">
        <v>624</v>
      </c>
      <c r="E17" s="75">
        <v>525</v>
      </c>
      <c r="F17" s="104"/>
      <c r="G17" s="103"/>
      <c r="H17" s="38"/>
      <c r="I17" s="128" t="s">
        <v>624</v>
      </c>
      <c r="J17" s="128" t="s">
        <v>624</v>
      </c>
      <c r="K17" s="54">
        <v>698</v>
      </c>
      <c r="L17" s="164"/>
      <c r="M17" s="164"/>
      <c r="N17" s="100"/>
    </row>
    <row r="18" spans="1:14" x14ac:dyDescent="0.25">
      <c r="A18" s="102" t="s">
        <v>399</v>
      </c>
      <c r="B18" s="100" t="s">
        <v>575</v>
      </c>
      <c r="C18" s="102" t="s">
        <v>624</v>
      </c>
      <c r="D18" s="102" t="s">
        <v>625</v>
      </c>
      <c r="E18" s="75">
        <v>43</v>
      </c>
      <c r="F18" s="104"/>
      <c r="G18" s="103"/>
      <c r="H18" s="38"/>
      <c r="I18" s="128" t="s">
        <v>624</v>
      </c>
      <c r="J18" s="120" t="s">
        <v>625</v>
      </c>
      <c r="K18" s="54">
        <v>95</v>
      </c>
      <c r="L18" s="164"/>
      <c r="M18" s="164"/>
      <c r="N18" s="100"/>
    </row>
    <row r="19" spans="1:14" x14ac:dyDescent="0.25">
      <c r="A19" s="102" t="s">
        <v>399</v>
      </c>
      <c r="B19" s="100" t="s">
        <v>575</v>
      </c>
      <c r="C19" s="102" t="s">
        <v>624</v>
      </c>
      <c r="D19" s="102" t="s">
        <v>623</v>
      </c>
      <c r="E19" s="75">
        <v>146</v>
      </c>
      <c r="F19" s="104"/>
      <c r="G19" s="103"/>
      <c r="H19" s="38"/>
      <c r="I19" s="128" t="s">
        <v>624</v>
      </c>
      <c r="J19" s="120" t="s">
        <v>623</v>
      </c>
      <c r="K19" s="54">
        <v>235</v>
      </c>
      <c r="L19" s="164"/>
      <c r="M19" s="164"/>
      <c r="N19" s="100"/>
    </row>
    <row r="20" spans="1:14" x14ac:dyDescent="0.25">
      <c r="A20" s="107" t="s">
        <v>399</v>
      </c>
      <c r="B20" s="107" t="s">
        <v>575</v>
      </c>
      <c r="C20" s="107" t="s">
        <v>622</v>
      </c>
      <c r="D20" s="107"/>
      <c r="E20" s="33">
        <f>SUM(E21:E22)</f>
        <v>1437</v>
      </c>
      <c r="F20" s="113"/>
      <c r="G20" s="113"/>
      <c r="H20" s="112"/>
      <c r="I20" s="122" t="s">
        <v>622</v>
      </c>
      <c r="J20" s="121"/>
      <c r="K20" s="109">
        <f>SUM(K21:K22)</f>
        <v>2304</v>
      </c>
      <c r="L20" s="84">
        <v>1</v>
      </c>
      <c r="M20" s="84">
        <v>1</v>
      </c>
      <c r="N20" s="107"/>
    </row>
    <row r="21" spans="1:14" x14ac:dyDescent="0.25">
      <c r="A21" s="102" t="s">
        <v>399</v>
      </c>
      <c r="B21" s="100" t="s">
        <v>575</v>
      </c>
      <c r="C21" s="102" t="s">
        <v>622</v>
      </c>
      <c r="D21" s="102" t="s">
        <v>622</v>
      </c>
      <c r="E21" s="75">
        <v>1152</v>
      </c>
      <c r="F21" s="104"/>
      <c r="G21" s="106" t="s">
        <v>402</v>
      </c>
      <c r="H21" s="105" t="s">
        <v>408</v>
      </c>
      <c r="I21" s="120" t="s">
        <v>622</v>
      </c>
      <c r="J21" s="128" t="s">
        <v>622</v>
      </c>
      <c r="K21" s="54">
        <v>1492</v>
      </c>
      <c r="L21" s="42"/>
      <c r="M21" s="42"/>
      <c r="N21" s="100"/>
    </row>
    <row r="22" spans="1:14" x14ac:dyDescent="0.25">
      <c r="A22" s="102" t="s">
        <v>399</v>
      </c>
      <c r="B22" s="100" t="s">
        <v>575</v>
      </c>
      <c r="C22" s="102" t="s">
        <v>622</v>
      </c>
      <c r="D22" s="102" t="s">
        <v>621</v>
      </c>
      <c r="E22" s="75">
        <v>285</v>
      </c>
      <c r="F22" s="104"/>
      <c r="G22" s="103"/>
      <c r="H22" s="38"/>
      <c r="I22" s="120" t="s">
        <v>622</v>
      </c>
      <c r="J22" s="128" t="s">
        <v>621</v>
      </c>
      <c r="K22" s="54">
        <v>812</v>
      </c>
      <c r="L22" s="42"/>
      <c r="M22" s="42"/>
      <c r="N22" s="100"/>
    </row>
    <row r="23" spans="1:14" x14ac:dyDescent="0.25">
      <c r="A23" s="107" t="s">
        <v>399</v>
      </c>
      <c r="B23" s="107" t="s">
        <v>575</v>
      </c>
      <c r="C23" s="107" t="s">
        <v>618</v>
      </c>
      <c r="D23" s="107"/>
      <c r="E23" s="33">
        <f>SUM(E24:E27)</f>
        <v>830</v>
      </c>
      <c r="F23" s="113"/>
      <c r="G23" s="113"/>
      <c r="H23" s="112"/>
      <c r="I23" s="122" t="s">
        <v>618</v>
      </c>
      <c r="J23" s="121"/>
      <c r="K23" s="109">
        <f>SUM(K24:K27)</f>
        <v>1250</v>
      </c>
      <c r="L23" s="84">
        <v>1</v>
      </c>
      <c r="M23" s="84">
        <v>1</v>
      </c>
      <c r="N23" s="107"/>
    </row>
    <row r="24" spans="1:14" x14ac:dyDescent="0.25">
      <c r="A24" s="102" t="s">
        <v>399</v>
      </c>
      <c r="B24" s="100" t="s">
        <v>575</v>
      </c>
      <c r="C24" s="102" t="s">
        <v>618</v>
      </c>
      <c r="D24" s="102" t="s">
        <v>618</v>
      </c>
      <c r="E24" s="75">
        <v>254</v>
      </c>
      <c r="F24" s="104"/>
      <c r="G24" s="106" t="s">
        <v>402</v>
      </c>
      <c r="H24" s="105" t="s">
        <v>401</v>
      </c>
      <c r="I24" s="120" t="s">
        <v>618</v>
      </c>
      <c r="J24" s="102" t="s">
        <v>618</v>
      </c>
      <c r="K24" s="54">
        <v>398</v>
      </c>
      <c r="L24" s="42"/>
      <c r="M24" s="42"/>
      <c r="N24" s="100"/>
    </row>
    <row r="25" spans="1:14" x14ac:dyDescent="0.25">
      <c r="A25" s="102" t="s">
        <v>399</v>
      </c>
      <c r="B25" s="100" t="s">
        <v>575</v>
      </c>
      <c r="C25" s="102" t="s">
        <v>618</v>
      </c>
      <c r="D25" s="102" t="s">
        <v>547</v>
      </c>
      <c r="E25" s="75">
        <v>261</v>
      </c>
      <c r="F25" s="104"/>
      <c r="G25" s="103"/>
      <c r="H25" s="38"/>
      <c r="I25" s="120" t="s">
        <v>618</v>
      </c>
      <c r="J25" s="102" t="s">
        <v>547</v>
      </c>
      <c r="K25" s="54">
        <v>412</v>
      </c>
      <c r="L25" s="42"/>
      <c r="M25" s="42"/>
      <c r="N25" s="100"/>
    </row>
    <row r="26" spans="1:14" x14ac:dyDescent="0.25">
      <c r="A26" s="102" t="s">
        <v>399</v>
      </c>
      <c r="B26" s="100" t="s">
        <v>575</v>
      </c>
      <c r="C26" s="102" t="s">
        <v>618</v>
      </c>
      <c r="D26" s="102" t="s">
        <v>620</v>
      </c>
      <c r="E26" s="75">
        <v>163</v>
      </c>
      <c r="F26" s="104"/>
      <c r="G26" s="103"/>
      <c r="H26" s="38"/>
      <c r="I26" s="120" t="s">
        <v>618</v>
      </c>
      <c r="J26" s="102" t="s">
        <v>619</v>
      </c>
      <c r="K26" s="54">
        <v>308</v>
      </c>
      <c r="L26" s="42"/>
      <c r="M26" s="42"/>
      <c r="N26" s="100"/>
    </row>
    <row r="27" spans="1:14" x14ac:dyDescent="0.25">
      <c r="A27" s="102" t="s">
        <v>399</v>
      </c>
      <c r="B27" s="100" t="s">
        <v>575</v>
      </c>
      <c r="C27" s="102" t="s">
        <v>618</v>
      </c>
      <c r="D27" s="102" t="s">
        <v>617</v>
      </c>
      <c r="E27" s="75">
        <v>152</v>
      </c>
      <c r="F27" s="104"/>
      <c r="G27" s="103"/>
      <c r="H27" s="38"/>
      <c r="I27" s="120" t="s">
        <v>618</v>
      </c>
      <c r="J27" s="102" t="s">
        <v>617</v>
      </c>
      <c r="K27" s="54">
        <v>132</v>
      </c>
      <c r="L27" s="42"/>
      <c r="M27" s="42"/>
      <c r="N27" s="100"/>
    </row>
    <row r="28" spans="1:14" x14ac:dyDescent="0.25">
      <c r="A28" s="107" t="s">
        <v>399</v>
      </c>
      <c r="B28" s="107" t="s">
        <v>575</v>
      </c>
      <c r="C28" s="107" t="s">
        <v>614</v>
      </c>
      <c r="D28" s="107"/>
      <c r="E28" s="33">
        <f>SUM(E29:E32)</f>
        <v>2570</v>
      </c>
      <c r="F28" s="113"/>
      <c r="G28" s="113"/>
      <c r="H28" s="112"/>
      <c r="I28" s="111" t="s">
        <v>614</v>
      </c>
      <c r="J28" s="111"/>
      <c r="K28" s="109">
        <f>SUM(K29:K32)</f>
        <v>3333</v>
      </c>
      <c r="L28" s="84">
        <v>2</v>
      </c>
      <c r="M28" s="84">
        <v>2</v>
      </c>
      <c r="N28" s="107"/>
    </row>
    <row r="29" spans="1:14" x14ac:dyDescent="0.25">
      <c r="A29" s="102" t="s">
        <v>399</v>
      </c>
      <c r="B29" s="100" t="s">
        <v>575</v>
      </c>
      <c r="C29" s="102" t="s">
        <v>614</v>
      </c>
      <c r="D29" s="102" t="s">
        <v>614</v>
      </c>
      <c r="E29" s="75">
        <v>1046</v>
      </c>
      <c r="F29" s="104"/>
      <c r="G29" s="106" t="s">
        <v>402</v>
      </c>
      <c r="H29" s="105" t="s">
        <v>408</v>
      </c>
      <c r="I29" s="114" t="s">
        <v>614</v>
      </c>
      <c r="J29" s="102" t="s">
        <v>614</v>
      </c>
      <c r="K29" s="54">
        <v>1445</v>
      </c>
      <c r="L29" s="42"/>
      <c r="M29" s="42"/>
      <c r="N29" s="100"/>
    </row>
    <row r="30" spans="1:14" x14ac:dyDescent="0.25">
      <c r="A30" s="102" t="s">
        <v>399</v>
      </c>
      <c r="B30" s="100" t="s">
        <v>575</v>
      </c>
      <c r="C30" s="102" t="s">
        <v>614</v>
      </c>
      <c r="D30" s="102" t="s">
        <v>616</v>
      </c>
      <c r="E30" s="75">
        <v>352</v>
      </c>
      <c r="F30" s="104"/>
      <c r="G30" s="103"/>
      <c r="H30" s="38"/>
      <c r="I30" s="114" t="s">
        <v>614</v>
      </c>
      <c r="J30" s="102" t="s">
        <v>616</v>
      </c>
      <c r="K30" s="54">
        <v>449</v>
      </c>
      <c r="L30" s="42"/>
      <c r="M30" s="42"/>
      <c r="N30" s="100"/>
    </row>
    <row r="31" spans="1:14" x14ac:dyDescent="0.25">
      <c r="A31" s="102" t="s">
        <v>399</v>
      </c>
      <c r="B31" s="100" t="s">
        <v>575</v>
      </c>
      <c r="C31" s="102" t="s">
        <v>614</v>
      </c>
      <c r="D31" s="102" t="s">
        <v>615</v>
      </c>
      <c r="E31" s="75">
        <v>154</v>
      </c>
      <c r="F31" s="104"/>
      <c r="G31" s="103"/>
      <c r="H31" s="38"/>
      <c r="I31" s="114" t="s">
        <v>614</v>
      </c>
      <c r="J31" s="102" t="s">
        <v>615</v>
      </c>
      <c r="K31" s="54">
        <v>160</v>
      </c>
      <c r="L31" s="42"/>
      <c r="M31" s="42"/>
      <c r="N31" s="100"/>
    </row>
    <row r="32" spans="1:14" x14ac:dyDescent="0.25">
      <c r="A32" s="102" t="s">
        <v>399</v>
      </c>
      <c r="B32" s="100" t="s">
        <v>575</v>
      </c>
      <c r="C32" s="102" t="s">
        <v>614</v>
      </c>
      <c r="D32" s="102" t="s">
        <v>613</v>
      </c>
      <c r="E32" s="75">
        <v>1018</v>
      </c>
      <c r="F32" s="104"/>
      <c r="G32" s="103"/>
      <c r="H32" s="38"/>
      <c r="I32" s="114" t="s">
        <v>614</v>
      </c>
      <c r="J32" s="102" t="s">
        <v>613</v>
      </c>
      <c r="K32" s="54">
        <v>1279</v>
      </c>
      <c r="L32" s="42"/>
      <c r="M32" s="42"/>
      <c r="N32" s="100"/>
    </row>
    <row r="33" spans="1:17" x14ac:dyDescent="0.25">
      <c r="A33" s="107" t="s">
        <v>399</v>
      </c>
      <c r="B33" s="107" t="s">
        <v>575</v>
      </c>
      <c r="C33" s="107" t="s">
        <v>606</v>
      </c>
      <c r="D33" s="107"/>
      <c r="E33" s="33">
        <f>SUM(E34:E39)</f>
        <v>2510</v>
      </c>
      <c r="F33" s="113"/>
      <c r="G33" s="113"/>
      <c r="H33" s="112"/>
      <c r="I33" s="122" t="s">
        <v>606</v>
      </c>
      <c r="J33" s="121"/>
      <c r="K33" s="109">
        <f>SUM(K34:K39)</f>
        <v>3227</v>
      </c>
      <c r="L33" s="84">
        <v>2</v>
      </c>
      <c r="M33" s="84">
        <v>2</v>
      </c>
      <c r="N33" s="107"/>
    </row>
    <row r="34" spans="1:17" x14ac:dyDescent="0.25">
      <c r="A34" s="102" t="s">
        <v>399</v>
      </c>
      <c r="B34" s="100" t="s">
        <v>575</v>
      </c>
      <c r="C34" s="102" t="s">
        <v>606</v>
      </c>
      <c r="D34" s="102" t="s">
        <v>606</v>
      </c>
      <c r="E34" s="75">
        <v>615</v>
      </c>
      <c r="F34" s="104"/>
      <c r="G34" s="103"/>
      <c r="H34" s="38"/>
      <c r="I34" s="120" t="s">
        <v>606</v>
      </c>
      <c r="J34" s="102" t="s">
        <v>606</v>
      </c>
      <c r="K34" s="54">
        <v>786</v>
      </c>
      <c r="L34" s="42"/>
      <c r="M34" s="42"/>
      <c r="N34" s="100"/>
    </row>
    <row r="35" spans="1:17" x14ac:dyDescent="0.25">
      <c r="A35" s="102" t="s">
        <v>399</v>
      </c>
      <c r="B35" s="100" t="s">
        <v>575</v>
      </c>
      <c r="C35" s="102" t="s">
        <v>606</v>
      </c>
      <c r="D35" s="102" t="s">
        <v>612</v>
      </c>
      <c r="E35" s="75">
        <v>715</v>
      </c>
      <c r="F35" s="104"/>
      <c r="G35" s="106" t="s">
        <v>402</v>
      </c>
      <c r="H35" s="105" t="s">
        <v>408</v>
      </c>
      <c r="I35" s="120" t="s">
        <v>606</v>
      </c>
      <c r="J35" s="102" t="s">
        <v>612</v>
      </c>
      <c r="K35" s="54">
        <v>890</v>
      </c>
      <c r="L35" s="42"/>
      <c r="M35" s="42"/>
      <c r="N35" s="100"/>
    </row>
    <row r="36" spans="1:17" x14ac:dyDescent="0.25">
      <c r="A36" s="102" t="s">
        <v>399</v>
      </c>
      <c r="B36" s="100" t="s">
        <v>575</v>
      </c>
      <c r="C36" s="102" t="s">
        <v>606</v>
      </c>
      <c r="D36" s="102" t="s">
        <v>611</v>
      </c>
      <c r="E36" s="75">
        <v>433</v>
      </c>
      <c r="F36" s="104"/>
      <c r="G36" s="106" t="s">
        <v>402</v>
      </c>
      <c r="H36" s="105" t="s">
        <v>408</v>
      </c>
      <c r="I36" s="120" t="s">
        <v>606</v>
      </c>
      <c r="J36" s="102" t="s">
        <v>610</v>
      </c>
      <c r="K36" s="54">
        <v>601</v>
      </c>
      <c r="L36" s="42"/>
      <c r="M36" s="42"/>
      <c r="N36" s="100"/>
    </row>
    <row r="37" spans="1:17" ht="25.5" customHeight="1" x14ac:dyDescent="0.25">
      <c r="A37" s="102" t="s">
        <v>399</v>
      </c>
      <c r="B37" s="100" t="s">
        <v>575</v>
      </c>
      <c r="C37" s="102" t="s">
        <v>606</v>
      </c>
      <c r="D37" s="102" t="s">
        <v>609</v>
      </c>
      <c r="E37" s="75">
        <v>420</v>
      </c>
      <c r="F37" s="104"/>
      <c r="G37" s="163"/>
      <c r="H37" s="163"/>
      <c r="I37" s="120" t="s">
        <v>606</v>
      </c>
      <c r="J37" s="102" t="s">
        <v>609</v>
      </c>
      <c r="K37" s="54">
        <v>565</v>
      </c>
      <c r="L37" s="42"/>
      <c r="M37" s="42"/>
      <c r="N37" s="162" t="s">
        <v>608</v>
      </c>
      <c r="O37" s="158"/>
      <c r="P37" s="158"/>
      <c r="Q37" s="158"/>
    </row>
    <row r="38" spans="1:17" x14ac:dyDescent="0.25">
      <c r="A38" s="102" t="s">
        <v>399</v>
      </c>
      <c r="B38" s="100" t="s">
        <v>575</v>
      </c>
      <c r="C38" s="102" t="s">
        <v>606</v>
      </c>
      <c r="D38" s="102" t="s">
        <v>607</v>
      </c>
      <c r="E38" s="75">
        <v>306</v>
      </c>
      <c r="F38" s="104"/>
      <c r="G38" s="103"/>
      <c r="H38" s="38"/>
      <c r="I38" s="120" t="s">
        <v>606</v>
      </c>
      <c r="J38" s="102" t="s">
        <v>607</v>
      </c>
      <c r="K38" s="54">
        <v>341</v>
      </c>
      <c r="L38" s="42"/>
      <c r="M38" s="42"/>
      <c r="N38" s="100"/>
    </row>
    <row r="39" spans="1:17" x14ac:dyDescent="0.25">
      <c r="A39" s="102" t="s">
        <v>399</v>
      </c>
      <c r="B39" s="100" t="s">
        <v>575</v>
      </c>
      <c r="C39" s="102" t="s">
        <v>606</v>
      </c>
      <c r="D39" s="102" t="s">
        <v>605</v>
      </c>
      <c r="E39" s="75">
        <v>21</v>
      </c>
      <c r="F39" s="104"/>
      <c r="G39" s="103"/>
      <c r="H39" s="38"/>
      <c r="I39" s="120" t="s">
        <v>606</v>
      </c>
      <c r="J39" s="102" t="s">
        <v>605</v>
      </c>
      <c r="K39" s="54">
        <v>44</v>
      </c>
      <c r="L39" s="42"/>
      <c r="M39" s="42"/>
      <c r="N39" s="100"/>
    </row>
    <row r="40" spans="1:17" x14ac:dyDescent="0.25">
      <c r="A40" s="107" t="s">
        <v>399</v>
      </c>
      <c r="B40" s="107" t="s">
        <v>575</v>
      </c>
      <c r="C40" s="107" t="s">
        <v>604</v>
      </c>
      <c r="D40" s="107"/>
      <c r="E40" s="33">
        <f>SUM(E41:E42)</f>
        <v>567</v>
      </c>
      <c r="F40" s="113"/>
      <c r="G40" s="113"/>
      <c r="H40" s="112"/>
      <c r="I40" s="122" t="s">
        <v>604</v>
      </c>
      <c r="J40" s="121"/>
      <c r="K40" s="109">
        <f>SUM(K41:K42)</f>
        <v>1086</v>
      </c>
      <c r="L40" s="84">
        <v>1</v>
      </c>
      <c r="M40" s="84">
        <v>1</v>
      </c>
      <c r="N40" s="107"/>
    </row>
    <row r="41" spans="1:17" x14ac:dyDescent="0.25">
      <c r="A41" s="102" t="s">
        <v>399</v>
      </c>
      <c r="B41" s="100" t="s">
        <v>575</v>
      </c>
      <c r="C41" s="102" t="s">
        <v>604</v>
      </c>
      <c r="D41" s="102" t="s">
        <v>604</v>
      </c>
      <c r="E41" s="75">
        <v>318</v>
      </c>
      <c r="F41" s="104"/>
      <c r="G41" s="106" t="s">
        <v>402</v>
      </c>
      <c r="H41" s="105" t="s">
        <v>401</v>
      </c>
      <c r="I41" s="120" t="s">
        <v>604</v>
      </c>
      <c r="J41" s="102" t="s">
        <v>604</v>
      </c>
      <c r="K41" s="54">
        <v>716</v>
      </c>
      <c r="L41" s="42"/>
      <c r="M41" s="42"/>
      <c r="N41" s="100"/>
    </row>
    <row r="42" spans="1:17" x14ac:dyDescent="0.25">
      <c r="A42" s="102" t="s">
        <v>399</v>
      </c>
      <c r="B42" s="100" t="s">
        <v>575</v>
      </c>
      <c r="C42" s="102" t="s">
        <v>604</v>
      </c>
      <c r="D42" s="102" t="s">
        <v>603</v>
      </c>
      <c r="E42" s="75">
        <v>249</v>
      </c>
      <c r="F42" s="104"/>
      <c r="G42" s="103"/>
      <c r="H42" s="38"/>
      <c r="I42" s="120" t="s">
        <v>604</v>
      </c>
      <c r="J42" s="102" t="s">
        <v>603</v>
      </c>
      <c r="K42" s="54">
        <v>370</v>
      </c>
      <c r="L42" s="42"/>
      <c r="M42" s="42"/>
      <c r="N42" s="100"/>
    </row>
    <row r="43" spans="1:17" x14ac:dyDescent="0.25">
      <c r="A43" s="107" t="s">
        <v>399</v>
      </c>
      <c r="B43" s="107" t="s">
        <v>575</v>
      </c>
      <c r="C43" s="107" t="s">
        <v>597</v>
      </c>
      <c r="D43" s="107"/>
      <c r="E43" s="33">
        <f>SUM(E44:E50)</f>
        <v>3250</v>
      </c>
      <c r="F43" s="113"/>
      <c r="G43" s="113"/>
      <c r="H43" s="112"/>
      <c r="I43" s="122" t="s">
        <v>597</v>
      </c>
      <c r="J43" s="121"/>
      <c r="K43" s="109">
        <f>SUM(K44:K50)</f>
        <v>3900</v>
      </c>
      <c r="L43" s="84">
        <v>2</v>
      </c>
      <c r="M43" s="84">
        <v>2</v>
      </c>
      <c r="N43" s="107"/>
    </row>
    <row r="44" spans="1:17" x14ac:dyDescent="0.25">
      <c r="A44" s="102" t="s">
        <v>399</v>
      </c>
      <c r="B44" s="100" t="s">
        <v>575</v>
      </c>
      <c r="C44" s="102" t="s">
        <v>597</v>
      </c>
      <c r="D44" s="102" t="s">
        <v>597</v>
      </c>
      <c r="E44" s="75">
        <v>273</v>
      </c>
      <c r="F44" s="104"/>
      <c r="G44" s="106" t="s">
        <v>402</v>
      </c>
      <c r="H44" s="105" t="s">
        <v>408</v>
      </c>
      <c r="I44" s="120" t="s">
        <v>597</v>
      </c>
      <c r="J44" s="102" t="s">
        <v>597</v>
      </c>
      <c r="K44" s="54">
        <v>200</v>
      </c>
      <c r="L44" s="42"/>
      <c r="M44" s="42"/>
      <c r="N44" s="100"/>
    </row>
    <row r="45" spans="1:17" x14ac:dyDescent="0.25">
      <c r="A45" s="102" t="s">
        <v>399</v>
      </c>
      <c r="B45" s="100" t="s">
        <v>575</v>
      </c>
      <c r="C45" s="102" t="s">
        <v>597</v>
      </c>
      <c r="D45" s="102" t="s">
        <v>602</v>
      </c>
      <c r="E45" s="75">
        <v>811</v>
      </c>
      <c r="F45" s="104"/>
      <c r="G45" s="103"/>
      <c r="H45" s="38"/>
      <c r="I45" s="120" t="s">
        <v>597</v>
      </c>
      <c r="J45" s="102" t="s">
        <v>269</v>
      </c>
      <c r="K45" s="54">
        <v>700</v>
      </c>
      <c r="L45" s="42"/>
      <c r="M45" s="42"/>
      <c r="N45" s="100"/>
    </row>
    <row r="46" spans="1:17" x14ac:dyDescent="0.25">
      <c r="A46" s="102" t="s">
        <v>399</v>
      </c>
      <c r="B46" s="100" t="s">
        <v>575</v>
      </c>
      <c r="C46" s="102" t="s">
        <v>597</v>
      </c>
      <c r="D46" s="102" t="s">
        <v>601</v>
      </c>
      <c r="E46" s="75">
        <v>286</v>
      </c>
      <c r="F46" s="104"/>
      <c r="G46" s="103"/>
      <c r="H46" s="38"/>
      <c r="I46" s="120" t="s">
        <v>597</v>
      </c>
      <c r="J46" s="102" t="s">
        <v>601</v>
      </c>
      <c r="K46" s="54">
        <v>200</v>
      </c>
      <c r="L46" s="42"/>
      <c r="M46" s="42"/>
      <c r="N46" s="100"/>
    </row>
    <row r="47" spans="1:17" x14ac:dyDescent="0.25">
      <c r="A47" s="102" t="s">
        <v>399</v>
      </c>
      <c r="B47" s="100" t="s">
        <v>575</v>
      </c>
      <c r="C47" s="102" t="s">
        <v>597</v>
      </c>
      <c r="D47" s="102" t="s">
        <v>600</v>
      </c>
      <c r="E47" s="75">
        <v>53</v>
      </c>
      <c r="F47" s="104"/>
      <c r="G47" s="103"/>
      <c r="H47" s="38"/>
      <c r="I47" s="120" t="s">
        <v>597</v>
      </c>
      <c r="J47" s="102" t="s">
        <v>600</v>
      </c>
      <c r="K47" s="54">
        <v>120</v>
      </c>
      <c r="L47" s="42"/>
      <c r="M47" s="42"/>
      <c r="N47" s="100"/>
    </row>
    <row r="48" spans="1:17" x14ac:dyDescent="0.25">
      <c r="A48" s="102" t="s">
        <v>399</v>
      </c>
      <c r="B48" s="100" t="s">
        <v>575</v>
      </c>
      <c r="C48" s="102" t="s">
        <v>597</v>
      </c>
      <c r="D48" s="102" t="s">
        <v>599</v>
      </c>
      <c r="E48" s="75">
        <v>974</v>
      </c>
      <c r="F48" s="104"/>
      <c r="G48" s="103"/>
      <c r="H48" s="38"/>
      <c r="I48" s="120" t="s">
        <v>597</v>
      </c>
      <c r="J48" s="102" t="s">
        <v>599</v>
      </c>
      <c r="K48" s="54">
        <v>1200</v>
      </c>
      <c r="L48" s="42"/>
      <c r="M48" s="42"/>
      <c r="N48" s="100"/>
    </row>
    <row r="49" spans="1:14" x14ac:dyDescent="0.25">
      <c r="A49" s="102" t="s">
        <v>399</v>
      </c>
      <c r="B49" s="100" t="s">
        <v>575</v>
      </c>
      <c r="C49" s="102" t="s">
        <v>597</v>
      </c>
      <c r="D49" s="102" t="s">
        <v>598</v>
      </c>
      <c r="E49" s="75">
        <v>97</v>
      </c>
      <c r="F49" s="104"/>
      <c r="G49" s="103"/>
      <c r="H49" s="38"/>
      <c r="I49" s="120" t="s">
        <v>597</v>
      </c>
      <c r="J49" s="102" t="s">
        <v>598</v>
      </c>
      <c r="K49" s="54">
        <v>150</v>
      </c>
      <c r="L49" s="42"/>
      <c r="M49" s="42"/>
      <c r="N49" s="100"/>
    </row>
    <row r="50" spans="1:14" x14ac:dyDescent="0.25">
      <c r="A50" s="102" t="s">
        <v>399</v>
      </c>
      <c r="B50" s="100" t="s">
        <v>575</v>
      </c>
      <c r="C50" s="102" t="s">
        <v>597</v>
      </c>
      <c r="D50" s="102" t="s">
        <v>596</v>
      </c>
      <c r="E50" s="75">
        <v>756</v>
      </c>
      <c r="F50" s="104"/>
      <c r="G50" s="103"/>
      <c r="H50" s="38"/>
      <c r="I50" s="120" t="s">
        <v>597</v>
      </c>
      <c r="J50" s="102" t="s">
        <v>596</v>
      </c>
      <c r="K50" s="54">
        <v>1330</v>
      </c>
      <c r="L50" s="42"/>
      <c r="M50" s="42"/>
      <c r="N50" s="100"/>
    </row>
    <row r="51" spans="1:14" x14ac:dyDescent="0.25">
      <c r="A51" s="107" t="s">
        <v>399</v>
      </c>
      <c r="B51" s="107" t="s">
        <v>575</v>
      </c>
      <c r="C51" s="107" t="s">
        <v>593</v>
      </c>
      <c r="D51" s="107"/>
      <c r="E51" s="33">
        <f>SUM(E52:E55)</f>
        <v>2818</v>
      </c>
      <c r="F51" s="113"/>
      <c r="G51" s="113"/>
      <c r="H51" s="112"/>
      <c r="I51" s="122" t="s">
        <v>593</v>
      </c>
      <c r="J51" s="121"/>
      <c r="K51" s="109">
        <f>SUM(K52:K55)</f>
        <v>3203</v>
      </c>
      <c r="L51" s="84">
        <v>2</v>
      </c>
      <c r="M51" s="84">
        <v>2</v>
      </c>
      <c r="N51" s="107"/>
    </row>
    <row r="52" spans="1:14" ht="18.75" customHeight="1" x14ac:dyDescent="0.25">
      <c r="A52" s="102" t="s">
        <v>399</v>
      </c>
      <c r="B52" s="100" t="s">
        <v>575</v>
      </c>
      <c r="C52" s="102" t="s">
        <v>593</v>
      </c>
      <c r="D52" s="102" t="s">
        <v>593</v>
      </c>
      <c r="E52" s="75">
        <v>835</v>
      </c>
      <c r="F52" s="104"/>
      <c r="G52" s="106" t="s">
        <v>402</v>
      </c>
      <c r="H52" s="105" t="s">
        <v>595</v>
      </c>
      <c r="I52" s="120" t="s">
        <v>593</v>
      </c>
      <c r="J52" s="102" t="s">
        <v>593</v>
      </c>
      <c r="K52" s="129">
        <v>878</v>
      </c>
      <c r="L52" s="132"/>
      <c r="M52" s="132"/>
      <c r="N52" s="100"/>
    </row>
    <row r="53" spans="1:14" x14ac:dyDescent="0.25">
      <c r="A53" s="102" t="s">
        <v>399</v>
      </c>
      <c r="B53" s="100" t="s">
        <v>575</v>
      </c>
      <c r="C53" s="102" t="s">
        <v>593</v>
      </c>
      <c r="D53" s="102" t="s">
        <v>594</v>
      </c>
      <c r="E53" s="75">
        <v>491</v>
      </c>
      <c r="F53" s="104"/>
      <c r="G53" s="103"/>
      <c r="H53" s="38"/>
      <c r="I53" s="120" t="s">
        <v>593</v>
      </c>
      <c r="J53" s="102" t="s">
        <v>594</v>
      </c>
      <c r="K53" s="129">
        <v>787</v>
      </c>
      <c r="L53" s="132"/>
      <c r="M53" s="132"/>
      <c r="N53" s="100"/>
    </row>
    <row r="54" spans="1:14" x14ac:dyDescent="0.25">
      <c r="A54" s="102" t="s">
        <v>399</v>
      </c>
      <c r="B54" s="100" t="s">
        <v>575</v>
      </c>
      <c r="C54" s="102" t="s">
        <v>593</v>
      </c>
      <c r="D54" s="102" t="s">
        <v>513</v>
      </c>
      <c r="E54" s="75">
        <v>224</v>
      </c>
      <c r="F54" s="104"/>
      <c r="G54" s="103"/>
      <c r="H54" s="38"/>
      <c r="I54" s="120" t="s">
        <v>593</v>
      </c>
      <c r="J54" s="102" t="s">
        <v>513</v>
      </c>
      <c r="K54" s="129">
        <v>481</v>
      </c>
      <c r="L54" s="132"/>
      <c r="M54" s="132"/>
      <c r="N54" s="100"/>
    </row>
    <row r="55" spans="1:14" x14ac:dyDescent="0.25">
      <c r="A55" s="102" t="s">
        <v>399</v>
      </c>
      <c r="B55" s="100" t="s">
        <v>575</v>
      </c>
      <c r="C55" s="102" t="s">
        <v>593</v>
      </c>
      <c r="D55" s="102" t="s">
        <v>592</v>
      </c>
      <c r="E55" s="75">
        <v>1268</v>
      </c>
      <c r="F55" s="104"/>
      <c r="G55" s="103"/>
      <c r="H55" s="38"/>
      <c r="I55" s="120" t="s">
        <v>593</v>
      </c>
      <c r="J55" s="102" t="s">
        <v>592</v>
      </c>
      <c r="K55" s="129">
        <v>1057</v>
      </c>
      <c r="L55" s="132"/>
      <c r="M55" s="132"/>
      <c r="N55" s="100"/>
    </row>
    <row r="56" spans="1:14" x14ac:dyDescent="0.25">
      <c r="A56" s="107" t="s">
        <v>399</v>
      </c>
      <c r="B56" s="107" t="s">
        <v>575</v>
      </c>
      <c r="C56" s="107" t="s">
        <v>590</v>
      </c>
      <c r="D56" s="107"/>
      <c r="E56" s="33">
        <f>SUM(E57:E58)</f>
        <v>1607</v>
      </c>
      <c r="F56" s="113"/>
      <c r="G56" s="113"/>
      <c r="H56" s="112"/>
      <c r="I56" s="122" t="s">
        <v>590</v>
      </c>
      <c r="J56" s="121"/>
      <c r="K56" s="109">
        <f>SUM(K57:K58)</f>
        <v>2150</v>
      </c>
      <c r="L56" s="84">
        <v>1</v>
      </c>
      <c r="M56" s="84">
        <v>1</v>
      </c>
      <c r="N56" s="107"/>
    </row>
    <row r="57" spans="1:14" x14ac:dyDescent="0.25">
      <c r="A57" s="102" t="s">
        <v>399</v>
      </c>
      <c r="B57" s="100" t="s">
        <v>575</v>
      </c>
      <c r="C57" s="102" t="s">
        <v>590</v>
      </c>
      <c r="D57" s="102" t="s">
        <v>591</v>
      </c>
      <c r="E57" s="75">
        <v>1248</v>
      </c>
      <c r="F57" s="104"/>
      <c r="G57" s="106" t="s">
        <v>402</v>
      </c>
      <c r="H57" s="105" t="s">
        <v>401</v>
      </c>
      <c r="I57" s="120" t="s">
        <v>590</v>
      </c>
      <c r="J57" s="102" t="s">
        <v>591</v>
      </c>
      <c r="K57" s="54">
        <v>1675</v>
      </c>
      <c r="L57" s="42"/>
      <c r="M57" s="42"/>
      <c r="N57" s="100"/>
    </row>
    <row r="58" spans="1:14" s="155" customFormat="1" x14ac:dyDescent="0.25">
      <c r="A58" s="102" t="s">
        <v>399</v>
      </c>
      <c r="B58" s="100" t="s">
        <v>575</v>
      </c>
      <c r="C58" s="102" t="s">
        <v>590</v>
      </c>
      <c r="D58" s="102" t="s">
        <v>589</v>
      </c>
      <c r="E58" s="75">
        <v>359</v>
      </c>
      <c r="F58" s="104"/>
      <c r="G58" s="103"/>
      <c r="H58" s="38"/>
      <c r="I58" s="120" t="s">
        <v>590</v>
      </c>
      <c r="J58" s="102" t="s">
        <v>589</v>
      </c>
      <c r="K58" s="54">
        <v>475</v>
      </c>
      <c r="L58" s="42"/>
      <c r="M58" s="42"/>
      <c r="N58" s="156"/>
    </row>
    <row r="59" spans="1:14" x14ac:dyDescent="0.25">
      <c r="A59" s="107" t="s">
        <v>399</v>
      </c>
      <c r="B59" s="107" t="s">
        <v>575</v>
      </c>
      <c r="C59" s="107" t="s">
        <v>585</v>
      </c>
      <c r="D59" s="107"/>
      <c r="E59" s="33">
        <f>SUM(E60:E62)</f>
        <v>1503</v>
      </c>
      <c r="F59" s="113"/>
      <c r="G59" s="113"/>
      <c r="H59" s="112"/>
      <c r="I59" s="122" t="s">
        <v>585</v>
      </c>
      <c r="J59" s="121"/>
      <c r="K59" s="109">
        <f>SUM(K60:K62)</f>
        <v>2150</v>
      </c>
      <c r="L59" s="84">
        <v>1</v>
      </c>
      <c r="M59" s="84">
        <v>2</v>
      </c>
      <c r="N59" s="107"/>
    </row>
    <row r="60" spans="1:14" x14ac:dyDescent="0.25">
      <c r="A60" s="102" t="s">
        <v>399</v>
      </c>
      <c r="B60" s="100" t="s">
        <v>575</v>
      </c>
      <c r="C60" s="102" t="s">
        <v>585</v>
      </c>
      <c r="D60" s="102" t="s">
        <v>587</v>
      </c>
      <c r="E60" s="75">
        <v>915</v>
      </c>
      <c r="F60" s="104"/>
      <c r="G60" s="106" t="s">
        <v>402</v>
      </c>
      <c r="H60" s="105" t="s">
        <v>588</v>
      </c>
      <c r="I60" s="120" t="s">
        <v>585</v>
      </c>
      <c r="J60" s="102" t="s">
        <v>587</v>
      </c>
      <c r="K60" s="54">
        <v>1150</v>
      </c>
      <c r="L60" s="101"/>
      <c r="M60" s="101"/>
      <c r="N60" s="100"/>
    </row>
    <row r="61" spans="1:14" x14ac:dyDescent="0.25">
      <c r="A61" s="102" t="s">
        <v>399</v>
      </c>
      <c r="B61" s="100" t="s">
        <v>575</v>
      </c>
      <c r="C61" s="102" t="s">
        <v>585</v>
      </c>
      <c r="D61" s="102" t="s">
        <v>586</v>
      </c>
      <c r="E61" s="75">
        <v>300</v>
      </c>
      <c r="F61" s="104"/>
      <c r="G61" s="103"/>
      <c r="H61" s="65"/>
      <c r="I61" s="120" t="s">
        <v>585</v>
      </c>
      <c r="J61" s="102" t="s">
        <v>586</v>
      </c>
      <c r="K61" s="54">
        <v>540</v>
      </c>
      <c r="L61" s="101"/>
      <c r="M61" s="101"/>
      <c r="N61" s="100"/>
    </row>
    <row r="62" spans="1:14" x14ac:dyDescent="0.25">
      <c r="A62" s="102" t="s">
        <v>399</v>
      </c>
      <c r="B62" s="100" t="s">
        <v>575</v>
      </c>
      <c r="C62" s="102" t="s">
        <v>585</v>
      </c>
      <c r="D62" s="102" t="s">
        <v>223</v>
      </c>
      <c r="E62" s="75">
        <v>288</v>
      </c>
      <c r="F62" s="104"/>
      <c r="G62" s="103"/>
      <c r="H62" s="65"/>
      <c r="I62" s="120" t="s">
        <v>585</v>
      </c>
      <c r="J62" s="102" t="s">
        <v>223</v>
      </c>
      <c r="K62" s="54">
        <v>460</v>
      </c>
      <c r="L62" s="101"/>
      <c r="M62" s="101"/>
      <c r="N62" s="100"/>
    </row>
    <row r="63" spans="1:14" x14ac:dyDescent="0.25">
      <c r="A63" s="107" t="s">
        <v>399</v>
      </c>
      <c r="B63" s="107" t="s">
        <v>575</v>
      </c>
      <c r="C63" s="107" t="s">
        <v>579</v>
      </c>
      <c r="D63" s="107"/>
      <c r="E63" s="33">
        <f>SUM(E64:E70)</f>
        <v>2414</v>
      </c>
      <c r="F63" s="113"/>
      <c r="G63" s="113"/>
      <c r="H63" s="112"/>
      <c r="I63" s="122" t="s">
        <v>579</v>
      </c>
      <c r="J63" s="121"/>
      <c r="K63" s="109">
        <f>SUM(K64:K70)</f>
        <v>3127</v>
      </c>
      <c r="L63" s="84">
        <v>2</v>
      </c>
      <c r="M63" s="84">
        <v>2</v>
      </c>
      <c r="N63" s="107"/>
    </row>
    <row r="64" spans="1:14" x14ac:dyDescent="0.25">
      <c r="A64" s="102" t="s">
        <v>399</v>
      </c>
      <c r="B64" s="100" t="s">
        <v>575</v>
      </c>
      <c r="C64" s="102" t="s">
        <v>579</v>
      </c>
      <c r="D64" s="102" t="s">
        <v>579</v>
      </c>
      <c r="E64" s="75">
        <v>580</v>
      </c>
      <c r="F64" s="104"/>
      <c r="G64" s="106" t="s">
        <v>402</v>
      </c>
      <c r="H64" s="105" t="s">
        <v>401</v>
      </c>
      <c r="I64" s="120" t="s">
        <v>579</v>
      </c>
      <c r="J64" s="102" t="s">
        <v>579</v>
      </c>
      <c r="K64" s="54">
        <v>725</v>
      </c>
      <c r="L64" s="42"/>
      <c r="M64" s="42"/>
      <c r="N64" s="100"/>
    </row>
    <row r="65" spans="1:15" x14ac:dyDescent="0.25">
      <c r="A65" s="102" t="s">
        <v>399</v>
      </c>
      <c r="B65" s="100" t="s">
        <v>575</v>
      </c>
      <c r="C65" s="102" t="s">
        <v>579</v>
      </c>
      <c r="D65" s="102" t="s">
        <v>584</v>
      </c>
      <c r="E65" s="75">
        <v>397</v>
      </c>
      <c r="F65" s="104"/>
      <c r="G65" s="103"/>
      <c r="H65" s="38"/>
      <c r="I65" s="120" t="s">
        <v>579</v>
      </c>
      <c r="J65" s="102" t="s">
        <v>584</v>
      </c>
      <c r="K65" s="54">
        <v>603</v>
      </c>
      <c r="L65" s="42"/>
      <c r="M65" s="42"/>
      <c r="N65" s="100"/>
    </row>
    <row r="66" spans="1:15" x14ac:dyDescent="0.25">
      <c r="A66" s="102" t="s">
        <v>399</v>
      </c>
      <c r="B66" s="100" t="s">
        <v>575</v>
      </c>
      <c r="C66" s="102" t="s">
        <v>579</v>
      </c>
      <c r="D66" s="102" t="s">
        <v>583</v>
      </c>
      <c r="E66" s="75">
        <v>120</v>
      </c>
      <c r="F66" s="104"/>
      <c r="G66" s="103"/>
      <c r="H66" s="38"/>
      <c r="I66" s="120" t="s">
        <v>579</v>
      </c>
      <c r="J66" s="102" t="s">
        <v>583</v>
      </c>
      <c r="K66" s="54">
        <v>154</v>
      </c>
      <c r="L66" s="42"/>
      <c r="M66" s="42"/>
      <c r="N66" s="100"/>
    </row>
    <row r="67" spans="1:15" x14ac:dyDescent="0.25">
      <c r="A67" s="102" t="s">
        <v>399</v>
      </c>
      <c r="B67" s="100" t="s">
        <v>575</v>
      </c>
      <c r="C67" s="102" t="s">
        <v>579</v>
      </c>
      <c r="D67" s="102" t="s">
        <v>582</v>
      </c>
      <c r="E67" s="75">
        <v>351</v>
      </c>
      <c r="F67" s="104"/>
      <c r="G67" s="103"/>
      <c r="H67" s="38"/>
      <c r="I67" s="120" t="s">
        <v>579</v>
      </c>
      <c r="J67" s="102" t="s">
        <v>582</v>
      </c>
      <c r="K67" s="54">
        <v>430</v>
      </c>
      <c r="L67" s="42"/>
      <c r="M67" s="42"/>
      <c r="N67" s="100"/>
    </row>
    <row r="68" spans="1:15" x14ac:dyDescent="0.25">
      <c r="A68" s="102" t="s">
        <v>399</v>
      </c>
      <c r="B68" s="100" t="s">
        <v>575</v>
      </c>
      <c r="C68" s="102" t="s">
        <v>579</v>
      </c>
      <c r="D68" s="102" t="s">
        <v>581</v>
      </c>
      <c r="E68" s="75">
        <v>350</v>
      </c>
      <c r="F68" s="104"/>
      <c r="G68" s="103"/>
      <c r="H68" s="38"/>
      <c r="I68" s="120" t="s">
        <v>579</v>
      </c>
      <c r="J68" s="102" t="s">
        <v>581</v>
      </c>
      <c r="K68" s="54">
        <v>568</v>
      </c>
      <c r="L68" s="42"/>
      <c r="M68" s="42"/>
      <c r="N68" s="100"/>
    </row>
    <row r="69" spans="1:15" x14ac:dyDescent="0.25">
      <c r="A69" s="102" t="s">
        <v>399</v>
      </c>
      <c r="B69" s="100" t="s">
        <v>575</v>
      </c>
      <c r="C69" s="102" t="s">
        <v>579</v>
      </c>
      <c r="D69" s="102" t="s">
        <v>580</v>
      </c>
      <c r="E69" s="75">
        <v>251</v>
      </c>
      <c r="F69" s="104"/>
      <c r="G69" s="103"/>
      <c r="H69" s="38"/>
      <c r="I69" s="120" t="s">
        <v>579</v>
      </c>
      <c r="J69" s="102" t="s">
        <v>580</v>
      </c>
      <c r="K69" s="54">
        <v>336</v>
      </c>
      <c r="L69" s="42"/>
      <c r="M69" s="42"/>
      <c r="N69" s="100"/>
    </row>
    <row r="70" spans="1:15" x14ac:dyDescent="0.25">
      <c r="A70" s="102" t="s">
        <v>399</v>
      </c>
      <c r="B70" s="100" t="s">
        <v>575</v>
      </c>
      <c r="C70" s="102" t="s">
        <v>579</v>
      </c>
      <c r="D70" s="102" t="s">
        <v>578</v>
      </c>
      <c r="E70" s="75">
        <v>365</v>
      </c>
      <c r="F70" s="104"/>
      <c r="G70" s="103"/>
      <c r="H70" s="38"/>
      <c r="I70" s="120" t="s">
        <v>579</v>
      </c>
      <c r="J70" s="102" t="s">
        <v>578</v>
      </c>
      <c r="K70" s="54">
        <v>311</v>
      </c>
      <c r="L70" s="42"/>
      <c r="M70" s="42"/>
      <c r="N70" s="100"/>
    </row>
    <row r="71" spans="1:15" x14ac:dyDescent="0.25">
      <c r="A71" s="107" t="s">
        <v>399</v>
      </c>
      <c r="B71" s="107" t="s">
        <v>575</v>
      </c>
      <c r="C71" s="107" t="s">
        <v>574</v>
      </c>
      <c r="D71" s="107"/>
      <c r="E71" s="33">
        <f>SUM(E72:E74)</f>
        <v>1450</v>
      </c>
      <c r="F71" s="113"/>
      <c r="G71" s="113"/>
      <c r="H71" s="112"/>
      <c r="I71" s="122" t="s">
        <v>574</v>
      </c>
      <c r="J71" s="121"/>
      <c r="K71" s="109">
        <f>SUM(K72:K74)</f>
        <v>2006</v>
      </c>
      <c r="L71" s="84">
        <v>1</v>
      </c>
      <c r="M71" s="84">
        <v>1</v>
      </c>
      <c r="N71" s="107"/>
    </row>
    <row r="72" spans="1:15" ht="15.75" customHeight="1" x14ac:dyDescent="0.25">
      <c r="A72" s="102" t="s">
        <v>399</v>
      </c>
      <c r="B72" s="100" t="s">
        <v>575</v>
      </c>
      <c r="C72" s="102" t="s">
        <v>574</v>
      </c>
      <c r="D72" s="102" t="s">
        <v>574</v>
      </c>
      <c r="E72" s="75">
        <v>711</v>
      </c>
      <c r="F72" s="104"/>
      <c r="G72" s="106" t="s">
        <v>402</v>
      </c>
      <c r="H72" s="105" t="s">
        <v>577</v>
      </c>
      <c r="I72" s="120" t="s">
        <v>574</v>
      </c>
      <c r="J72" s="102" t="s">
        <v>574</v>
      </c>
      <c r="K72" s="54">
        <v>1060</v>
      </c>
      <c r="L72" s="42"/>
      <c r="M72" s="42"/>
      <c r="N72" s="100"/>
    </row>
    <row r="73" spans="1:15" x14ac:dyDescent="0.25">
      <c r="A73" s="102" t="s">
        <v>399</v>
      </c>
      <c r="B73" s="100" t="s">
        <v>575</v>
      </c>
      <c r="C73" s="102" t="s">
        <v>574</v>
      </c>
      <c r="D73" s="102" t="s">
        <v>576</v>
      </c>
      <c r="E73" s="75">
        <v>367</v>
      </c>
      <c r="F73" s="104"/>
      <c r="G73" s="103"/>
      <c r="H73" s="38"/>
      <c r="I73" s="120" t="s">
        <v>574</v>
      </c>
      <c r="J73" s="102" t="s">
        <v>576</v>
      </c>
      <c r="K73" s="54">
        <v>480</v>
      </c>
      <c r="L73" s="42"/>
      <c r="M73" s="42"/>
      <c r="N73" s="100"/>
    </row>
    <row r="74" spans="1:15" x14ac:dyDescent="0.25">
      <c r="A74" s="102" t="s">
        <v>399</v>
      </c>
      <c r="B74" s="100" t="s">
        <v>575</v>
      </c>
      <c r="C74" s="102" t="s">
        <v>574</v>
      </c>
      <c r="D74" s="102" t="s">
        <v>566</v>
      </c>
      <c r="E74" s="75">
        <v>372</v>
      </c>
      <c r="F74" s="104"/>
      <c r="G74" s="103"/>
      <c r="H74" s="38"/>
      <c r="I74" s="120" t="s">
        <v>574</v>
      </c>
      <c r="J74" s="102" t="s">
        <v>566</v>
      </c>
      <c r="K74" s="54">
        <v>466</v>
      </c>
      <c r="L74" s="42"/>
      <c r="M74" s="42"/>
      <c r="N74" s="100"/>
    </row>
    <row r="75" spans="1:15" ht="15" x14ac:dyDescent="0.25">
      <c r="A75" s="141" t="s">
        <v>399</v>
      </c>
      <c r="B75" s="141" t="s">
        <v>490</v>
      </c>
      <c r="C75" s="142"/>
      <c r="D75" s="141"/>
      <c r="E75" s="140">
        <f>E76+E78+E80+E82+E85+E89+E93+E98+E101+E104+E107+E110+E112+E115+E120+E124+E126+E131+E136+E141+E145+E147+E149+E156+E162+E166+E170+E174</f>
        <v>48078</v>
      </c>
      <c r="F75" s="137"/>
      <c r="G75" s="137"/>
      <c r="H75" s="139"/>
      <c r="I75" s="137"/>
      <c r="J75" s="137"/>
      <c r="K75" s="137"/>
      <c r="L75" s="138">
        <f>SUM(L76:L180)</f>
        <v>37</v>
      </c>
      <c r="M75" s="138">
        <f>SUM(M76:M180)</f>
        <v>42</v>
      </c>
      <c r="N75" s="137"/>
    </row>
    <row r="76" spans="1:15" x14ac:dyDescent="0.25">
      <c r="A76" s="107" t="s">
        <v>399</v>
      </c>
      <c r="B76" s="107" t="s">
        <v>490</v>
      </c>
      <c r="C76" s="107" t="s">
        <v>573</v>
      </c>
      <c r="D76" s="107" t="s">
        <v>573</v>
      </c>
      <c r="E76" s="33">
        <f>E77</f>
        <v>2697</v>
      </c>
      <c r="F76" s="113"/>
      <c r="G76" s="113"/>
      <c r="H76" s="112"/>
      <c r="I76" s="122" t="s">
        <v>573</v>
      </c>
      <c r="J76" s="121"/>
      <c r="K76" s="109">
        <f>K77</f>
        <v>3512</v>
      </c>
      <c r="L76" s="108">
        <v>2</v>
      </c>
      <c r="M76" s="108">
        <v>3</v>
      </c>
      <c r="N76" s="107"/>
      <c r="O76" s="680"/>
    </row>
    <row r="77" spans="1:15" s="158" customFormat="1" x14ac:dyDescent="0.25">
      <c r="A77" s="102" t="s">
        <v>399</v>
      </c>
      <c r="B77" s="100" t="s">
        <v>490</v>
      </c>
      <c r="C77" s="102" t="s">
        <v>573</v>
      </c>
      <c r="D77" s="124" t="s">
        <v>573</v>
      </c>
      <c r="E77" s="40">
        <v>2697</v>
      </c>
      <c r="F77" s="160"/>
      <c r="G77" s="106" t="s">
        <v>402</v>
      </c>
      <c r="H77" s="105" t="s">
        <v>401</v>
      </c>
      <c r="I77" s="120" t="s">
        <v>573</v>
      </c>
      <c r="J77" s="124" t="s">
        <v>573</v>
      </c>
      <c r="K77" s="54">
        <v>3512</v>
      </c>
      <c r="L77" s="101"/>
      <c r="M77" s="101"/>
      <c r="N77" s="161" t="s">
        <v>572</v>
      </c>
      <c r="O77" s="680"/>
    </row>
    <row r="78" spans="1:15" x14ac:dyDescent="0.25">
      <c r="A78" s="107" t="s">
        <v>399</v>
      </c>
      <c r="B78" s="107" t="s">
        <v>490</v>
      </c>
      <c r="C78" s="107" t="s">
        <v>571</v>
      </c>
      <c r="D78" s="107"/>
      <c r="E78" s="33">
        <f>E79</f>
        <v>2148</v>
      </c>
      <c r="F78" s="113"/>
      <c r="G78" s="113"/>
      <c r="H78" s="112"/>
      <c r="I78" s="122" t="s">
        <v>571</v>
      </c>
      <c r="J78" s="121"/>
      <c r="K78" s="109">
        <f>K79</f>
        <v>2700</v>
      </c>
      <c r="L78" s="108">
        <v>1</v>
      </c>
      <c r="M78" s="108">
        <v>1</v>
      </c>
      <c r="N78" s="107"/>
    </row>
    <row r="79" spans="1:15" s="158" customFormat="1" x14ac:dyDescent="0.25">
      <c r="A79" s="102" t="s">
        <v>399</v>
      </c>
      <c r="B79" s="100" t="s">
        <v>490</v>
      </c>
      <c r="C79" s="102" t="s">
        <v>571</v>
      </c>
      <c r="D79" s="124" t="s">
        <v>571</v>
      </c>
      <c r="E79" s="40">
        <v>2148</v>
      </c>
      <c r="F79" s="160"/>
      <c r="G79" s="106" t="s">
        <v>402</v>
      </c>
      <c r="H79" s="105" t="s">
        <v>401</v>
      </c>
      <c r="I79" s="120" t="s">
        <v>571</v>
      </c>
      <c r="J79" s="124" t="s">
        <v>571</v>
      </c>
      <c r="K79" s="54">
        <v>2700</v>
      </c>
      <c r="L79" s="101"/>
      <c r="M79" s="101"/>
      <c r="N79" s="124"/>
    </row>
    <row r="80" spans="1:15" x14ac:dyDescent="0.25">
      <c r="A80" s="107" t="s">
        <v>399</v>
      </c>
      <c r="B80" s="107" t="s">
        <v>490</v>
      </c>
      <c r="C80" s="107" t="s">
        <v>570</v>
      </c>
      <c r="D80" s="107"/>
      <c r="E80" s="33">
        <v>2898</v>
      </c>
      <c r="F80" s="113"/>
      <c r="G80" s="113"/>
      <c r="H80" s="112"/>
      <c r="I80" s="122" t="s">
        <v>570</v>
      </c>
      <c r="J80" s="121"/>
      <c r="K80" s="109">
        <f>K81</f>
        <v>3050</v>
      </c>
      <c r="L80" s="108">
        <v>2</v>
      </c>
      <c r="M80" s="108">
        <v>2</v>
      </c>
      <c r="N80" s="107"/>
    </row>
    <row r="81" spans="1:14" s="158" customFormat="1" x14ac:dyDescent="0.25">
      <c r="A81" s="102" t="s">
        <v>399</v>
      </c>
      <c r="B81" s="100" t="s">
        <v>490</v>
      </c>
      <c r="C81" s="102" t="s">
        <v>570</v>
      </c>
      <c r="D81" s="124" t="s">
        <v>570</v>
      </c>
      <c r="E81" s="40">
        <v>2898</v>
      </c>
      <c r="F81" s="160"/>
      <c r="G81" s="106" t="s">
        <v>402</v>
      </c>
      <c r="H81" s="105" t="s">
        <v>408</v>
      </c>
      <c r="I81" s="120" t="s">
        <v>570</v>
      </c>
      <c r="J81" s="124" t="s">
        <v>570</v>
      </c>
      <c r="K81" s="54">
        <v>3050</v>
      </c>
      <c r="L81" s="101"/>
      <c r="M81" s="101"/>
      <c r="N81" s="124"/>
    </row>
    <row r="82" spans="1:14" x14ac:dyDescent="0.25">
      <c r="A82" s="107" t="s">
        <v>399</v>
      </c>
      <c r="B82" s="107" t="s">
        <v>490</v>
      </c>
      <c r="C82" s="107" t="s">
        <v>568</v>
      </c>
      <c r="D82" s="107"/>
      <c r="E82" s="33">
        <v>1166</v>
      </c>
      <c r="F82" s="113"/>
      <c r="G82" s="113"/>
      <c r="H82" s="112"/>
      <c r="I82" s="122" t="s">
        <v>568</v>
      </c>
      <c r="J82" s="121"/>
      <c r="K82" s="125">
        <f>SUM(K83:K84)</f>
        <v>980</v>
      </c>
      <c r="L82" s="108">
        <v>1</v>
      </c>
      <c r="M82" s="108">
        <v>1</v>
      </c>
      <c r="N82" s="107"/>
    </row>
    <row r="83" spans="1:14" s="158" customFormat="1" ht="15" customHeight="1" x14ac:dyDescent="0.25">
      <c r="A83" s="102" t="s">
        <v>399</v>
      </c>
      <c r="B83" s="100" t="s">
        <v>490</v>
      </c>
      <c r="C83" s="102" t="s">
        <v>568</v>
      </c>
      <c r="D83" s="124" t="s">
        <v>568</v>
      </c>
      <c r="E83" s="681">
        <v>1166</v>
      </c>
      <c r="F83" s="160"/>
      <c r="G83" s="106" t="s">
        <v>402</v>
      </c>
      <c r="H83" s="105" t="s">
        <v>401</v>
      </c>
      <c r="I83" s="120" t="s">
        <v>568</v>
      </c>
      <c r="J83" s="124" t="s">
        <v>569</v>
      </c>
      <c r="K83" s="54">
        <v>697</v>
      </c>
      <c r="L83" s="101"/>
      <c r="M83" s="101"/>
      <c r="N83" s="114"/>
    </row>
    <row r="84" spans="1:14" s="158" customFormat="1" x14ac:dyDescent="0.25">
      <c r="A84" s="102" t="s">
        <v>399</v>
      </c>
      <c r="B84" s="100" t="s">
        <v>490</v>
      </c>
      <c r="C84" s="102" t="s">
        <v>568</v>
      </c>
      <c r="D84" s="124" t="s">
        <v>567</v>
      </c>
      <c r="E84" s="681"/>
      <c r="F84" s="160"/>
      <c r="G84" s="160"/>
      <c r="H84" s="159"/>
      <c r="I84" s="120" t="s">
        <v>568</v>
      </c>
      <c r="J84" s="124" t="s">
        <v>567</v>
      </c>
      <c r="K84" s="54">
        <v>283</v>
      </c>
      <c r="L84" s="101"/>
      <c r="M84" s="101"/>
      <c r="N84" s="114"/>
    </row>
    <row r="85" spans="1:14" x14ac:dyDescent="0.25">
      <c r="A85" s="107" t="s">
        <v>399</v>
      </c>
      <c r="B85" s="107" t="s">
        <v>490</v>
      </c>
      <c r="C85" s="107" t="s">
        <v>565</v>
      </c>
      <c r="D85" s="107"/>
      <c r="E85" s="33">
        <f>SUM(E86:E88)</f>
        <v>1011</v>
      </c>
      <c r="F85" s="113"/>
      <c r="G85" s="113"/>
      <c r="H85" s="112"/>
      <c r="I85" s="122" t="s">
        <v>564</v>
      </c>
      <c r="J85" s="121"/>
      <c r="K85" s="109">
        <f>SUM(K86:K88)</f>
        <v>1230</v>
      </c>
      <c r="L85" s="108">
        <v>1</v>
      </c>
      <c r="M85" s="108">
        <v>1</v>
      </c>
      <c r="N85" s="107"/>
    </row>
    <row r="86" spans="1:14" x14ac:dyDescent="0.25">
      <c r="A86" s="102" t="s">
        <v>399</v>
      </c>
      <c r="B86" s="100" t="s">
        <v>490</v>
      </c>
      <c r="C86" s="102" t="s">
        <v>565</v>
      </c>
      <c r="D86" s="102" t="s">
        <v>564</v>
      </c>
      <c r="E86" s="75">
        <v>424</v>
      </c>
      <c r="F86" s="104"/>
      <c r="G86" s="106" t="s">
        <v>402</v>
      </c>
      <c r="H86" s="105" t="s">
        <v>408</v>
      </c>
      <c r="I86" s="120" t="s">
        <v>564</v>
      </c>
      <c r="J86" s="102" t="s">
        <v>564</v>
      </c>
      <c r="K86" s="54">
        <v>567</v>
      </c>
      <c r="L86" s="101"/>
      <c r="M86" s="101"/>
      <c r="N86" s="100"/>
    </row>
    <row r="87" spans="1:14" x14ac:dyDescent="0.25">
      <c r="A87" s="102" t="s">
        <v>399</v>
      </c>
      <c r="B87" s="100" t="s">
        <v>490</v>
      </c>
      <c r="C87" s="102" t="s">
        <v>565</v>
      </c>
      <c r="D87" s="102" t="s">
        <v>566</v>
      </c>
      <c r="E87" s="75">
        <v>324</v>
      </c>
      <c r="F87" s="104"/>
      <c r="G87" s="103"/>
      <c r="H87" s="38"/>
      <c r="I87" s="120" t="s">
        <v>564</v>
      </c>
      <c r="J87" s="102" t="s">
        <v>566</v>
      </c>
      <c r="K87" s="54">
        <v>187</v>
      </c>
      <c r="L87" s="101"/>
      <c r="M87" s="101"/>
      <c r="N87" s="100"/>
    </row>
    <row r="88" spans="1:14" x14ac:dyDescent="0.25">
      <c r="A88" s="102" t="s">
        <v>399</v>
      </c>
      <c r="B88" s="100" t="s">
        <v>490</v>
      </c>
      <c r="C88" s="102" t="s">
        <v>565</v>
      </c>
      <c r="D88" s="102" t="s">
        <v>563</v>
      </c>
      <c r="E88" s="75">
        <v>263</v>
      </c>
      <c r="F88" s="104"/>
      <c r="G88" s="103"/>
      <c r="H88" s="38"/>
      <c r="I88" s="120" t="s">
        <v>564</v>
      </c>
      <c r="J88" s="102" t="s">
        <v>563</v>
      </c>
      <c r="K88" s="54">
        <v>476</v>
      </c>
      <c r="L88" s="101"/>
      <c r="M88" s="101"/>
      <c r="N88" s="100"/>
    </row>
    <row r="89" spans="1:14" x14ac:dyDescent="0.25">
      <c r="A89" s="107" t="s">
        <v>399</v>
      </c>
      <c r="B89" s="107" t="s">
        <v>490</v>
      </c>
      <c r="C89" s="107" t="s">
        <v>562</v>
      </c>
      <c r="D89" s="107"/>
      <c r="E89" s="33">
        <f>SUM(E90:E92)</f>
        <v>913</v>
      </c>
      <c r="F89" s="113"/>
      <c r="G89" s="113"/>
      <c r="H89" s="112"/>
      <c r="I89" s="122" t="s">
        <v>562</v>
      </c>
      <c r="J89" s="121"/>
      <c r="K89" s="109">
        <f>SUM(K90:K92)</f>
        <v>1220</v>
      </c>
      <c r="L89" s="108">
        <v>1</v>
      </c>
      <c r="M89" s="108">
        <v>1</v>
      </c>
      <c r="N89" s="107"/>
    </row>
    <row r="90" spans="1:14" x14ac:dyDescent="0.25">
      <c r="A90" s="102" t="s">
        <v>399</v>
      </c>
      <c r="B90" s="100" t="s">
        <v>490</v>
      </c>
      <c r="C90" s="102" t="s">
        <v>562</v>
      </c>
      <c r="D90" s="102" t="s">
        <v>562</v>
      </c>
      <c r="E90" s="75">
        <v>274</v>
      </c>
      <c r="F90" s="104"/>
      <c r="G90" s="106" t="s">
        <v>402</v>
      </c>
      <c r="H90" s="105" t="s">
        <v>553</v>
      </c>
      <c r="I90" s="120" t="s">
        <v>562</v>
      </c>
      <c r="J90" s="102" t="s">
        <v>562</v>
      </c>
      <c r="K90" s="54">
        <v>458</v>
      </c>
      <c r="L90" s="101"/>
      <c r="M90" s="101"/>
      <c r="N90" s="100"/>
    </row>
    <row r="91" spans="1:14" x14ac:dyDescent="0.25">
      <c r="A91" s="102" t="s">
        <v>399</v>
      </c>
      <c r="B91" s="100" t="s">
        <v>490</v>
      </c>
      <c r="C91" s="102" t="s">
        <v>562</v>
      </c>
      <c r="D91" s="102" t="s">
        <v>269</v>
      </c>
      <c r="E91" s="75">
        <v>400</v>
      </c>
      <c r="F91" s="104"/>
      <c r="G91" s="103"/>
      <c r="H91" s="38"/>
      <c r="I91" s="120" t="s">
        <v>562</v>
      </c>
      <c r="J91" s="102" t="s">
        <v>269</v>
      </c>
      <c r="K91" s="54">
        <v>644</v>
      </c>
      <c r="L91" s="101"/>
      <c r="M91" s="101"/>
      <c r="N91" s="100"/>
    </row>
    <row r="92" spans="1:14" x14ac:dyDescent="0.25">
      <c r="A92" s="102" t="s">
        <v>399</v>
      </c>
      <c r="B92" s="100" t="s">
        <v>490</v>
      </c>
      <c r="C92" s="102" t="s">
        <v>562</v>
      </c>
      <c r="D92" s="102" t="s">
        <v>561</v>
      </c>
      <c r="E92" s="75">
        <v>239</v>
      </c>
      <c r="F92" s="104"/>
      <c r="G92" s="103"/>
      <c r="H92" s="38"/>
      <c r="I92" s="120" t="s">
        <v>562</v>
      </c>
      <c r="J92" s="102" t="s">
        <v>561</v>
      </c>
      <c r="K92" s="54">
        <v>118</v>
      </c>
      <c r="L92" s="101"/>
      <c r="M92" s="101"/>
      <c r="N92" s="100"/>
    </row>
    <row r="93" spans="1:14" x14ac:dyDescent="0.25">
      <c r="A93" s="107" t="s">
        <v>399</v>
      </c>
      <c r="B93" s="107" t="s">
        <v>490</v>
      </c>
      <c r="C93" s="107" t="s">
        <v>559</v>
      </c>
      <c r="D93" s="107"/>
      <c r="E93" s="33">
        <f>SUM(E94:E97)</f>
        <v>1907</v>
      </c>
      <c r="F93" s="113"/>
      <c r="G93" s="113"/>
      <c r="H93" s="112"/>
      <c r="I93" s="111" t="s">
        <v>558</v>
      </c>
      <c r="J93" s="111"/>
      <c r="K93" s="109">
        <f>SUM(K94:K97)</f>
        <v>2910</v>
      </c>
      <c r="L93" s="108">
        <v>1</v>
      </c>
      <c r="M93" s="108">
        <v>1</v>
      </c>
      <c r="N93" s="107"/>
    </row>
    <row r="94" spans="1:14" x14ac:dyDescent="0.25">
      <c r="A94" s="102" t="s">
        <v>399</v>
      </c>
      <c r="B94" s="100" t="s">
        <v>490</v>
      </c>
      <c r="C94" s="102" t="s">
        <v>559</v>
      </c>
      <c r="D94" s="102" t="s">
        <v>558</v>
      </c>
      <c r="E94" s="75">
        <v>839</v>
      </c>
      <c r="F94" s="104"/>
      <c r="G94" s="150" t="s">
        <v>402</v>
      </c>
      <c r="H94" s="105" t="s">
        <v>408</v>
      </c>
      <c r="I94" s="114" t="s">
        <v>558</v>
      </c>
      <c r="J94" s="102" t="s">
        <v>558</v>
      </c>
      <c r="K94" s="54">
        <v>1143</v>
      </c>
      <c r="L94" s="101"/>
      <c r="M94" s="101"/>
      <c r="N94" s="100"/>
    </row>
    <row r="95" spans="1:14" x14ac:dyDescent="0.25">
      <c r="A95" s="102" t="s">
        <v>399</v>
      </c>
      <c r="B95" s="100" t="s">
        <v>490</v>
      </c>
      <c r="C95" s="682" t="s">
        <v>559</v>
      </c>
      <c r="D95" s="682" t="s">
        <v>560</v>
      </c>
      <c r="E95" s="75">
        <v>251</v>
      </c>
      <c r="F95" s="104"/>
      <c r="G95" s="103"/>
      <c r="H95" s="65"/>
      <c r="I95" s="114" t="s">
        <v>558</v>
      </c>
      <c r="J95" s="102" t="s">
        <v>560</v>
      </c>
      <c r="K95" s="54">
        <v>810</v>
      </c>
      <c r="L95" s="101"/>
      <c r="M95" s="101"/>
      <c r="N95" s="100"/>
    </row>
    <row r="96" spans="1:14" x14ac:dyDescent="0.25">
      <c r="A96" s="102" t="s">
        <v>399</v>
      </c>
      <c r="B96" s="100" t="s">
        <v>490</v>
      </c>
      <c r="C96" s="683"/>
      <c r="D96" s="683"/>
      <c r="E96" s="75">
        <v>136</v>
      </c>
      <c r="F96" s="104"/>
      <c r="G96" s="103"/>
      <c r="H96" s="65"/>
      <c r="I96" s="114" t="s">
        <v>558</v>
      </c>
      <c r="J96" s="102" t="s">
        <v>530</v>
      </c>
      <c r="K96" s="157"/>
      <c r="L96" s="101"/>
      <c r="M96" s="101"/>
      <c r="N96" s="114"/>
    </row>
    <row r="97" spans="1:14" x14ac:dyDescent="0.25">
      <c r="A97" s="102" t="s">
        <v>399</v>
      </c>
      <c r="B97" s="100" t="s">
        <v>490</v>
      </c>
      <c r="C97" s="102" t="s">
        <v>559</v>
      </c>
      <c r="D97" s="102" t="s">
        <v>557</v>
      </c>
      <c r="E97" s="75">
        <v>681</v>
      </c>
      <c r="F97" s="104"/>
      <c r="G97" s="103"/>
      <c r="H97" s="65"/>
      <c r="I97" s="114" t="s">
        <v>558</v>
      </c>
      <c r="J97" s="102" t="s">
        <v>557</v>
      </c>
      <c r="K97" s="54">
        <v>957</v>
      </c>
      <c r="L97" s="101"/>
      <c r="M97" s="101"/>
      <c r="N97" s="100"/>
    </row>
    <row r="98" spans="1:14" x14ac:dyDescent="0.25">
      <c r="A98" s="107" t="s">
        <v>399</v>
      </c>
      <c r="B98" s="107" t="s">
        <v>490</v>
      </c>
      <c r="C98" s="107" t="s">
        <v>556</v>
      </c>
      <c r="D98" s="107"/>
      <c r="E98" s="33">
        <f>SUM(E99:E100)</f>
        <v>1464</v>
      </c>
      <c r="F98" s="113"/>
      <c r="G98" s="113"/>
      <c r="H98" s="112"/>
      <c r="I98" s="122" t="s">
        <v>556</v>
      </c>
      <c r="J98" s="121"/>
      <c r="K98" s="109">
        <f>SUM(K99:K100)</f>
        <v>2017</v>
      </c>
      <c r="L98" s="108">
        <v>1</v>
      </c>
      <c r="M98" s="108">
        <v>1</v>
      </c>
      <c r="N98" s="107"/>
    </row>
    <row r="99" spans="1:14" x14ac:dyDescent="0.25">
      <c r="A99" s="102" t="s">
        <v>399</v>
      </c>
      <c r="B99" s="100" t="s">
        <v>490</v>
      </c>
      <c r="C99" s="102" t="s">
        <v>556</v>
      </c>
      <c r="D99" s="102" t="s">
        <v>556</v>
      </c>
      <c r="E99" s="75">
        <v>1056</v>
      </c>
      <c r="F99" s="104"/>
      <c r="G99" s="106" t="s">
        <v>402</v>
      </c>
      <c r="H99" s="105" t="s">
        <v>401</v>
      </c>
      <c r="I99" s="120" t="s">
        <v>556</v>
      </c>
      <c r="J99" s="102" t="s">
        <v>556</v>
      </c>
      <c r="K99" s="54">
        <v>1537</v>
      </c>
      <c r="L99" s="101"/>
      <c r="M99" s="101"/>
      <c r="N99" s="100"/>
    </row>
    <row r="100" spans="1:14" x14ac:dyDescent="0.25">
      <c r="A100" s="102" t="s">
        <v>399</v>
      </c>
      <c r="B100" s="100" t="s">
        <v>490</v>
      </c>
      <c r="C100" s="102" t="s">
        <v>556</v>
      </c>
      <c r="D100" s="102" t="s">
        <v>223</v>
      </c>
      <c r="E100" s="75">
        <v>408</v>
      </c>
      <c r="F100" s="104"/>
      <c r="G100" s="103"/>
      <c r="H100" s="38"/>
      <c r="I100" s="120" t="s">
        <v>556</v>
      </c>
      <c r="J100" s="102" t="s">
        <v>223</v>
      </c>
      <c r="K100" s="54">
        <v>480</v>
      </c>
      <c r="L100" s="101"/>
      <c r="M100" s="101"/>
      <c r="N100" s="100"/>
    </row>
    <row r="101" spans="1:14" x14ac:dyDescent="0.25">
      <c r="A101" s="107" t="s">
        <v>399</v>
      </c>
      <c r="B101" s="107" t="s">
        <v>490</v>
      </c>
      <c r="C101" s="107" t="s">
        <v>555</v>
      </c>
      <c r="D101" s="107"/>
      <c r="E101" s="33">
        <f>SUM(E102:E103)</f>
        <v>1825</v>
      </c>
      <c r="F101" s="113"/>
      <c r="G101" s="113"/>
      <c r="H101" s="112"/>
      <c r="I101" s="122" t="s">
        <v>555</v>
      </c>
      <c r="J101" s="121"/>
      <c r="K101" s="109">
        <f>SUM(K102:K103)</f>
        <v>2530</v>
      </c>
      <c r="L101" s="108">
        <v>1</v>
      </c>
      <c r="M101" s="108">
        <v>1</v>
      </c>
      <c r="N101" s="107"/>
    </row>
    <row r="102" spans="1:14" x14ac:dyDescent="0.25">
      <c r="A102" s="102" t="s">
        <v>399</v>
      </c>
      <c r="B102" s="100" t="s">
        <v>490</v>
      </c>
      <c r="C102" s="102" t="s">
        <v>555</v>
      </c>
      <c r="D102" s="102" t="s">
        <v>555</v>
      </c>
      <c r="E102" s="75">
        <v>1215</v>
      </c>
      <c r="F102" s="104"/>
      <c r="G102" s="106" t="s">
        <v>402</v>
      </c>
      <c r="H102" s="105" t="s">
        <v>408</v>
      </c>
      <c r="I102" s="120" t="s">
        <v>555</v>
      </c>
      <c r="J102" s="102" t="s">
        <v>555</v>
      </c>
      <c r="K102" s="54">
        <v>1918</v>
      </c>
      <c r="L102" s="101"/>
      <c r="M102" s="101"/>
      <c r="N102" s="100"/>
    </row>
    <row r="103" spans="1:14" s="155" customFormat="1" x14ac:dyDescent="0.25">
      <c r="A103" s="102" t="s">
        <v>399</v>
      </c>
      <c r="B103" s="100" t="s">
        <v>490</v>
      </c>
      <c r="C103" s="102" t="s">
        <v>555</v>
      </c>
      <c r="D103" s="102" t="s">
        <v>554</v>
      </c>
      <c r="E103" s="75">
        <v>610</v>
      </c>
      <c r="F103" s="104"/>
      <c r="G103" s="103"/>
      <c r="H103" s="38"/>
      <c r="I103" s="120" t="s">
        <v>555</v>
      </c>
      <c r="J103" s="102" t="s">
        <v>554</v>
      </c>
      <c r="K103" s="54">
        <v>612</v>
      </c>
      <c r="L103" s="101"/>
      <c r="M103" s="101"/>
      <c r="N103" s="156"/>
    </row>
    <row r="104" spans="1:14" x14ac:dyDescent="0.25">
      <c r="A104" s="107" t="s">
        <v>399</v>
      </c>
      <c r="B104" s="107" t="s">
        <v>490</v>
      </c>
      <c r="C104" s="107" t="s">
        <v>552</v>
      </c>
      <c r="D104" s="107"/>
      <c r="E104" s="33">
        <f>SUM(E105:E106)</f>
        <v>1943</v>
      </c>
      <c r="F104" s="113"/>
      <c r="G104" s="113"/>
      <c r="H104" s="112"/>
      <c r="I104" s="111" t="s">
        <v>552</v>
      </c>
      <c r="J104" s="111"/>
      <c r="K104" s="109">
        <f>SUM(K105:K106)</f>
        <v>2100</v>
      </c>
      <c r="L104" s="108">
        <v>1</v>
      </c>
      <c r="M104" s="108">
        <v>1</v>
      </c>
      <c r="N104" s="107"/>
    </row>
    <row r="105" spans="1:14" ht="15" x14ac:dyDescent="0.25">
      <c r="A105" s="102" t="s">
        <v>399</v>
      </c>
      <c r="B105" s="100" t="s">
        <v>490</v>
      </c>
      <c r="C105" s="102" t="s">
        <v>552</v>
      </c>
      <c r="D105" s="102" t="s">
        <v>552</v>
      </c>
      <c r="E105" s="75">
        <v>1171</v>
      </c>
      <c r="F105" s="104"/>
      <c r="G105" s="127" t="s">
        <v>18</v>
      </c>
      <c r="H105" s="105" t="s">
        <v>553</v>
      </c>
      <c r="I105" s="114" t="s">
        <v>552</v>
      </c>
      <c r="J105" s="102" t="s">
        <v>552</v>
      </c>
      <c r="K105" s="54">
        <v>1279</v>
      </c>
      <c r="L105" s="101"/>
      <c r="M105" s="101"/>
      <c r="N105" s="120"/>
    </row>
    <row r="106" spans="1:14" x14ac:dyDescent="0.25">
      <c r="A106" s="102" t="s">
        <v>399</v>
      </c>
      <c r="B106" s="100" t="s">
        <v>490</v>
      </c>
      <c r="C106" s="102" t="s">
        <v>552</v>
      </c>
      <c r="D106" s="102" t="s">
        <v>551</v>
      </c>
      <c r="E106" s="75">
        <v>772</v>
      </c>
      <c r="F106" s="104"/>
      <c r="G106" s="103"/>
      <c r="H106" s="38"/>
      <c r="I106" s="114" t="s">
        <v>552</v>
      </c>
      <c r="J106" s="102" t="s">
        <v>551</v>
      </c>
      <c r="K106" s="54">
        <v>821</v>
      </c>
      <c r="L106" s="101"/>
      <c r="M106" s="101"/>
      <c r="N106" s="100"/>
    </row>
    <row r="107" spans="1:14" x14ac:dyDescent="0.25">
      <c r="A107" s="107" t="s">
        <v>399</v>
      </c>
      <c r="B107" s="107" t="s">
        <v>490</v>
      </c>
      <c r="C107" s="107" t="s">
        <v>550</v>
      </c>
      <c r="D107" s="107"/>
      <c r="E107" s="33">
        <f>SUM(E108:E109)</f>
        <v>1008</v>
      </c>
      <c r="F107" s="113"/>
      <c r="G107" s="113"/>
      <c r="H107" s="112"/>
      <c r="I107" s="122" t="s">
        <v>550</v>
      </c>
      <c r="J107" s="121"/>
      <c r="K107" s="109">
        <f>SUM(K108:K109)</f>
        <v>1592</v>
      </c>
      <c r="L107" s="108">
        <v>1</v>
      </c>
      <c r="M107" s="108">
        <v>1</v>
      </c>
      <c r="N107" s="107"/>
    </row>
    <row r="108" spans="1:14" x14ac:dyDescent="0.25">
      <c r="A108" s="102" t="s">
        <v>399</v>
      </c>
      <c r="B108" s="100" t="s">
        <v>490</v>
      </c>
      <c r="C108" s="102" t="s">
        <v>550</v>
      </c>
      <c r="D108" s="102" t="s">
        <v>550</v>
      </c>
      <c r="E108" s="75">
        <v>597</v>
      </c>
      <c r="F108" s="104"/>
      <c r="G108" s="106" t="s">
        <v>402</v>
      </c>
      <c r="H108" s="105" t="s">
        <v>408</v>
      </c>
      <c r="I108" s="120" t="s">
        <v>550</v>
      </c>
      <c r="J108" s="102" t="s">
        <v>550</v>
      </c>
      <c r="K108" s="54">
        <v>874</v>
      </c>
      <c r="L108" s="101"/>
      <c r="M108" s="101"/>
      <c r="N108" s="100"/>
    </row>
    <row r="109" spans="1:14" x14ac:dyDescent="0.25">
      <c r="A109" s="102" t="s">
        <v>399</v>
      </c>
      <c r="B109" s="100" t="s">
        <v>490</v>
      </c>
      <c r="C109" s="102" t="s">
        <v>550</v>
      </c>
      <c r="D109" s="102" t="s">
        <v>549</v>
      </c>
      <c r="E109" s="75">
        <v>411</v>
      </c>
      <c r="F109" s="104"/>
      <c r="G109" s="103"/>
      <c r="H109" s="38"/>
      <c r="I109" s="120" t="s">
        <v>550</v>
      </c>
      <c r="J109" s="102" t="s">
        <v>549</v>
      </c>
      <c r="K109" s="54">
        <v>718</v>
      </c>
      <c r="L109" s="101"/>
      <c r="M109" s="101"/>
      <c r="N109" s="100"/>
    </row>
    <row r="110" spans="1:14" x14ac:dyDescent="0.25">
      <c r="A110" s="107" t="s">
        <v>399</v>
      </c>
      <c r="B110" s="107" t="s">
        <v>490</v>
      </c>
      <c r="C110" s="107" t="s">
        <v>548</v>
      </c>
      <c r="D110" s="107"/>
      <c r="E110" s="33">
        <f>E111</f>
        <v>733</v>
      </c>
      <c r="F110" s="113"/>
      <c r="G110" s="113"/>
      <c r="H110" s="112"/>
      <c r="I110" s="122" t="s">
        <v>548</v>
      </c>
      <c r="J110" s="121"/>
      <c r="K110" s="109">
        <f>K111</f>
        <v>980</v>
      </c>
      <c r="L110" s="108">
        <v>1</v>
      </c>
      <c r="M110" s="108">
        <v>1</v>
      </c>
      <c r="N110" s="107"/>
    </row>
    <row r="111" spans="1:14" x14ac:dyDescent="0.25">
      <c r="A111" s="102" t="s">
        <v>399</v>
      </c>
      <c r="B111" s="100" t="s">
        <v>490</v>
      </c>
      <c r="C111" s="102" t="s">
        <v>548</v>
      </c>
      <c r="D111" s="102" t="s">
        <v>548</v>
      </c>
      <c r="E111" s="75">
        <v>733</v>
      </c>
      <c r="F111" s="104"/>
      <c r="G111" s="106" t="s">
        <v>402</v>
      </c>
      <c r="H111" s="105" t="s">
        <v>401</v>
      </c>
      <c r="I111" s="120" t="s">
        <v>548</v>
      </c>
      <c r="J111" s="102" t="s">
        <v>548</v>
      </c>
      <c r="K111" s="54">
        <v>980</v>
      </c>
      <c r="L111" s="101"/>
      <c r="M111" s="101"/>
      <c r="N111" s="100"/>
    </row>
    <row r="112" spans="1:14" x14ac:dyDescent="0.25">
      <c r="A112" s="107" t="s">
        <v>399</v>
      </c>
      <c r="B112" s="107" t="s">
        <v>490</v>
      </c>
      <c r="C112" s="107" t="s">
        <v>547</v>
      </c>
      <c r="D112" s="107"/>
      <c r="E112" s="33">
        <f>SUM(E113:E114)</f>
        <v>1178</v>
      </c>
      <c r="F112" s="113"/>
      <c r="G112" s="113"/>
      <c r="H112" s="112"/>
      <c r="I112" s="122" t="s">
        <v>547</v>
      </c>
      <c r="J112" s="121"/>
      <c r="K112" s="109">
        <f>SUM(K113:K114)</f>
        <v>1750</v>
      </c>
      <c r="L112" s="108">
        <v>1</v>
      </c>
      <c r="M112" s="108">
        <v>1</v>
      </c>
      <c r="N112" s="107"/>
    </row>
    <row r="113" spans="1:15" x14ac:dyDescent="0.25">
      <c r="A113" s="102" t="s">
        <v>399</v>
      </c>
      <c r="B113" s="100" t="s">
        <v>490</v>
      </c>
      <c r="C113" s="102" t="s">
        <v>547</v>
      </c>
      <c r="D113" s="102" t="s">
        <v>547</v>
      </c>
      <c r="E113" s="75">
        <v>805</v>
      </c>
      <c r="F113" s="104"/>
      <c r="G113" s="106" t="s">
        <v>402</v>
      </c>
      <c r="H113" s="105" t="s">
        <v>408</v>
      </c>
      <c r="I113" s="120" t="s">
        <v>547</v>
      </c>
      <c r="J113" s="102" t="s">
        <v>547</v>
      </c>
      <c r="K113" s="54">
        <v>1240</v>
      </c>
      <c r="L113" s="101"/>
      <c r="M113" s="101"/>
      <c r="N113" s="100"/>
    </row>
    <row r="114" spans="1:15" x14ac:dyDescent="0.25">
      <c r="A114" s="102" t="s">
        <v>399</v>
      </c>
      <c r="B114" s="100" t="s">
        <v>490</v>
      </c>
      <c r="C114" s="102" t="s">
        <v>547</v>
      </c>
      <c r="D114" s="102" t="s">
        <v>291</v>
      </c>
      <c r="E114" s="75">
        <v>373</v>
      </c>
      <c r="F114" s="104"/>
      <c r="G114" s="103"/>
      <c r="H114" s="38"/>
      <c r="I114" s="120" t="s">
        <v>547</v>
      </c>
      <c r="J114" s="102" t="s">
        <v>291</v>
      </c>
      <c r="K114" s="54">
        <v>510</v>
      </c>
      <c r="L114" s="101"/>
      <c r="M114" s="101"/>
      <c r="N114" s="100"/>
    </row>
    <row r="115" spans="1:15" x14ac:dyDescent="0.25">
      <c r="A115" s="107" t="s">
        <v>399</v>
      </c>
      <c r="B115" s="107" t="s">
        <v>490</v>
      </c>
      <c r="C115" s="107" t="s">
        <v>544</v>
      </c>
      <c r="D115" s="107"/>
      <c r="E115" s="33">
        <f>SUM(E116:E119)</f>
        <v>2235</v>
      </c>
      <c r="F115" s="113"/>
      <c r="G115" s="113"/>
      <c r="H115" s="112"/>
      <c r="I115" s="122" t="s">
        <v>544</v>
      </c>
      <c r="J115" s="121"/>
      <c r="K115" s="109">
        <f>SUM(K116:K119)</f>
        <v>2800</v>
      </c>
      <c r="L115" s="108">
        <v>2</v>
      </c>
      <c r="M115" s="108">
        <v>2</v>
      </c>
      <c r="N115" s="107"/>
    </row>
    <row r="116" spans="1:15" x14ac:dyDescent="0.25">
      <c r="A116" s="102" t="s">
        <v>399</v>
      </c>
      <c r="B116" s="100" t="s">
        <v>490</v>
      </c>
      <c r="C116" s="102" t="s">
        <v>544</v>
      </c>
      <c r="D116" s="102" t="s">
        <v>544</v>
      </c>
      <c r="E116" s="75">
        <v>952</v>
      </c>
      <c r="F116" s="104"/>
      <c r="G116" s="106" t="s">
        <v>402</v>
      </c>
      <c r="H116" s="105" t="s">
        <v>546</v>
      </c>
      <c r="I116" s="120" t="s">
        <v>544</v>
      </c>
      <c r="J116" s="102" t="s">
        <v>544</v>
      </c>
      <c r="K116" s="54">
        <v>700</v>
      </c>
      <c r="L116" s="101"/>
      <c r="M116" s="101"/>
      <c r="N116" s="100"/>
    </row>
    <row r="117" spans="1:15" x14ac:dyDescent="0.25">
      <c r="A117" s="102" t="s">
        <v>399</v>
      </c>
      <c r="B117" s="100" t="s">
        <v>490</v>
      </c>
      <c r="C117" s="102" t="s">
        <v>544</v>
      </c>
      <c r="D117" s="102" t="s">
        <v>128</v>
      </c>
      <c r="E117" s="75">
        <v>36</v>
      </c>
      <c r="F117" s="104"/>
      <c r="G117" s="103"/>
      <c r="H117" s="38"/>
      <c r="I117" s="120" t="s">
        <v>544</v>
      </c>
      <c r="J117" s="102" t="s">
        <v>128</v>
      </c>
      <c r="K117" s="54">
        <v>120</v>
      </c>
      <c r="L117" s="101"/>
      <c r="M117" s="101"/>
      <c r="N117" s="100"/>
    </row>
    <row r="118" spans="1:15" x14ac:dyDescent="0.25">
      <c r="A118" s="102" t="s">
        <v>399</v>
      </c>
      <c r="B118" s="100" t="s">
        <v>490</v>
      </c>
      <c r="C118" s="102" t="s">
        <v>544</v>
      </c>
      <c r="D118" s="102" t="s">
        <v>545</v>
      </c>
      <c r="E118" s="75">
        <v>694</v>
      </c>
      <c r="F118" s="104"/>
      <c r="G118" s="103"/>
      <c r="H118" s="38"/>
      <c r="I118" s="120" t="s">
        <v>544</v>
      </c>
      <c r="J118" s="102" t="s">
        <v>545</v>
      </c>
      <c r="K118" s="54">
        <v>920</v>
      </c>
      <c r="L118" s="101"/>
      <c r="M118" s="101"/>
      <c r="N118" s="100"/>
    </row>
    <row r="119" spans="1:15" x14ac:dyDescent="0.25">
      <c r="A119" s="102" t="s">
        <v>399</v>
      </c>
      <c r="B119" s="100" t="s">
        <v>490</v>
      </c>
      <c r="C119" s="102" t="s">
        <v>544</v>
      </c>
      <c r="D119" s="102" t="s">
        <v>543</v>
      </c>
      <c r="E119" s="75">
        <v>553</v>
      </c>
      <c r="F119" s="104"/>
      <c r="G119" s="103"/>
      <c r="H119" s="38"/>
      <c r="I119" s="120" t="s">
        <v>544</v>
      </c>
      <c r="J119" s="102" t="s">
        <v>543</v>
      </c>
      <c r="K119" s="54">
        <v>1060</v>
      </c>
      <c r="L119" s="101"/>
      <c r="M119" s="101"/>
      <c r="N119" s="100"/>
    </row>
    <row r="120" spans="1:15" x14ac:dyDescent="0.25">
      <c r="A120" s="107" t="s">
        <v>399</v>
      </c>
      <c r="B120" s="107" t="s">
        <v>490</v>
      </c>
      <c r="C120" s="107" t="s">
        <v>540</v>
      </c>
      <c r="D120" s="107"/>
      <c r="E120" s="33">
        <f>SUM(E121:E123)</f>
        <v>1632</v>
      </c>
      <c r="F120" s="113"/>
      <c r="G120" s="113"/>
      <c r="H120" s="112"/>
      <c r="I120" s="122" t="s">
        <v>540</v>
      </c>
      <c r="J120" s="121"/>
      <c r="K120" s="109">
        <f>SUM(K121:K123)</f>
        <v>2140</v>
      </c>
      <c r="L120" s="108">
        <v>1</v>
      </c>
      <c r="M120" s="108">
        <v>1</v>
      </c>
      <c r="N120" s="107"/>
    </row>
    <row r="121" spans="1:15" x14ac:dyDescent="0.25">
      <c r="A121" s="102" t="s">
        <v>399</v>
      </c>
      <c r="B121" s="100" t="s">
        <v>490</v>
      </c>
      <c r="C121" s="102" t="s">
        <v>540</v>
      </c>
      <c r="D121" s="102" t="s">
        <v>540</v>
      </c>
      <c r="E121" s="154">
        <f>797+684</f>
        <v>1481</v>
      </c>
      <c r="F121" s="104"/>
      <c r="G121" s="106" t="s">
        <v>402</v>
      </c>
      <c r="H121" s="105" t="s">
        <v>401</v>
      </c>
      <c r="I121" s="120" t="s">
        <v>540</v>
      </c>
      <c r="J121" s="102" t="s">
        <v>542</v>
      </c>
      <c r="K121" s="54">
        <v>420</v>
      </c>
      <c r="L121" s="101"/>
      <c r="M121" s="101"/>
      <c r="N121" s="100"/>
    </row>
    <row r="122" spans="1:15" x14ac:dyDescent="0.25">
      <c r="A122" s="102" t="s">
        <v>399</v>
      </c>
      <c r="B122" s="100" t="s">
        <v>490</v>
      </c>
      <c r="C122" s="102" t="s">
        <v>540</v>
      </c>
      <c r="D122" s="102" t="s">
        <v>541</v>
      </c>
      <c r="E122" s="75">
        <v>151</v>
      </c>
      <c r="F122" s="104"/>
      <c r="G122" s="103"/>
      <c r="H122" s="38"/>
      <c r="I122" s="120" t="s">
        <v>540</v>
      </c>
      <c r="J122" s="102" t="s">
        <v>541</v>
      </c>
      <c r="K122" s="54">
        <v>1515</v>
      </c>
      <c r="L122" s="101"/>
      <c r="M122" s="101"/>
      <c r="N122" s="100"/>
    </row>
    <row r="123" spans="1:15" x14ac:dyDescent="0.25">
      <c r="A123" s="102" t="s">
        <v>399</v>
      </c>
      <c r="B123" s="100" t="s">
        <v>490</v>
      </c>
      <c r="C123" s="102" t="s">
        <v>540</v>
      </c>
      <c r="D123" s="149"/>
      <c r="E123" s="40"/>
      <c r="F123" s="104"/>
      <c r="G123" s="103"/>
      <c r="H123" s="38"/>
      <c r="I123" s="120" t="s">
        <v>540</v>
      </c>
      <c r="J123" s="102" t="s">
        <v>539</v>
      </c>
      <c r="K123" s="54">
        <v>205</v>
      </c>
      <c r="L123" s="101"/>
      <c r="M123" s="101"/>
      <c r="N123" s="100"/>
    </row>
    <row r="124" spans="1:15" x14ac:dyDescent="0.25">
      <c r="A124" s="107" t="s">
        <v>399</v>
      </c>
      <c r="B124" s="107" t="s">
        <v>490</v>
      </c>
      <c r="C124" s="107" t="s">
        <v>538</v>
      </c>
      <c r="D124" s="107"/>
      <c r="E124" s="33">
        <f>E125</f>
        <v>1170</v>
      </c>
      <c r="F124" s="113"/>
      <c r="G124" s="113"/>
      <c r="H124" s="112"/>
      <c r="I124" s="122" t="s">
        <v>538</v>
      </c>
      <c r="J124" s="121"/>
      <c r="K124" s="109">
        <f>K125</f>
        <v>1640</v>
      </c>
      <c r="L124" s="108">
        <v>1</v>
      </c>
      <c r="M124" s="108">
        <v>1</v>
      </c>
      <c r="N124" s="107"/>
    </row>
    <row r="125" spans="1:15" x14ac:dyDescent="0.25">
      <c r="A125" s="102" t="s">
        <v>399</v>
      </c>
      <c r="B125" s="100" t="s">
        <v>490</v>
      </c>
      <c r="C125" s="102" t="s">
        <v>538</v>
      </c>
      <c r="D125" s="102" t="s">
        <v>538</v>
      </c>
      <c r="E125" s="75">
        <v>1170</v>
      </c>
      <c r="F125" s="104"/>
      <c r="G125" s="106" t="s">
        <v>402</v>
      </c>
      <c r="H125" s="105" t="s">
        <v>401</v>
      </c>
      <c r="I125" s="120" t="s">
        <v>538</v>
      </c>
      <c r="J125" s="102" t="s">
        <v>538</v>
      </c>
      <c r="K125" s="54">
        <v>1640</v>
      </c>
      <c r="L125" s="101"/>
      <c r="M125" s="101"/>
      <c r="N125" s="100"/>
    </row>
    <row r="126" spans="1:15" x14ac:dyDescent="0.25">
      <c r="A126" s="107" t="s">
        <v>399</v>
      </c>
      <c r="B126" s="107" t="s">
        <v>490</v>
      </c>
      <c r="C126" s="107" t="s">
        <v>535</v>
      </c>
      <c r="D126" s="107"/>
      <c r="E126" s="33">
        <f>SUM(E127:E130)</f>
        <v>2982</v>
      </c>
      <c r="F126" s="113"/>
      <c r="G126" s="113"/>
      <c r="H126" s="112"/>
      <c r="I126" s="122" t="s">
        <v>535</v>
      </c>
      <c r="J126" s="121"/>
      <c r="K126" s="109">
        <f>SUM(K127:K130)</f>
        <v>3823</v>
      </c>
      <c r="L126" s="108">
        <v>2</v>
      </c>
      <c r="M126" s="108">
        <v>4</v>
      </c>
      <c r="N126" s="107"/>
      <c r="O126" s="680"/>
    </row>
    <row r="127" spans="1:15" x14ac:dyDescent="0.25">
      <c r="A127" s="102" t="s">
        <v>399</v>
      </c>
      <c r="B127" s="100" t="s">
        <v>490</v>
      </c>
      <c r="C127" s="102" t="s">
        <v>535</v>
      </c>
      <c r="D127" s="102" t="s">
        <v>535</v>
      </c>
      <c r="E127" s="75">
        <v>1494</v>
      </c>
      <c r="F127" s="153"/>
      <c r="G127" s="106" t="s">
        <v>402</v>
      </c>
      <c r="H127" s="105" t="s">
        <v>408</v>
      </c>
      <c r="I127" s="120" t="s">
        <v>535</v>
      </c>
      <c r="J127" s="102" t="s">
        <v>535</v>
      </c>
      <c r="K127" s="54">
        <v>1829</v>
      </c>
      <c r="L127" s="101"/>
      <c r="M127" s="101"/>
      <c r="N127" s="100"/>
      <c r="O127" s="680"/>
    </row>
    <row r="128" spans="1:15" x14ac:dyDescent="0.25">
      <c r="A128" s="102" t="s">
        <v>399</v>
      </c>
      <c r="B128" s="100" t="s">
        <v>490</v>
      </c>
      <c r="C128" s="102" t="s">
        <v>535</v>
      </c>
      <c r="D128" s="102" t="s">
        <v>537</v>
      </c>
      <c r="E128" s="75">
        <v>730</v>
      </c>
      <c r="F128" s="119"/>
      <c r="G128" s="103"/>
      <c r="H128" s="65"/>
      <c r="I128" s="120" t="s">
        <v>535</v>
      </c>
      <c r="J128" s="102" t="s">
        <v>537</v>
      </c>
      <c r="K128" s="54">
        <v>968</v>
      </c>
      <c r="L128" s="101"/>
      <c r="M128" s="101"/>
      <c r="N128" s="100"/>
      <c r="O128" s="680"/>
    </row>
    <row r="129" spans="1:15" x14ac:dyDescent="0.25">
      <c r="A129" s="102" t="s">
        <v>399</v>
      </c>
      <c r="B129" s="100" t="s">
        <v>490</v>
      </c>
      <c r="C129" s="102" t="s">
        <v>535</v>
      </c>
      <c r="D129" s="102" t="s">
        <v>536</v>
      </c>
      <c r="E129" s="75">
        <v>85</v>
      </c>
      <c r="F129" s="119"/>
      <c r="G129" s="103"/>
      <c r="H129" s="65"/>
      <c r="I129" s="120" t="s">
        <v>535</v>
      </c>
      <c r="J129" s="102" t="s">
        <v>536</v>
      </c>
      <c r="K129" s="54">
        <v>67</v>
      </c>
      <c r="L129" s="101"/>
      <c r="M129" s="101"/>
      <c r="N129" s="100"/>
      <c r="O129" s="680"/>
    </row>
    <row r="130" spans="1:15" x14ac:dyDescent="0.25">
      <c r="A130" s="102" t="s">
        <v>399</v>
      </c>
      <c r="B130" s="100" t="s">
        <v>490</v>
      </c>
      <c r="C130" s="102" t="s">
        <v>535</v>
      </c>
      <c r="D130" s="102" t="s">
        <v>534</v>
      </c>
      <c r="E130" s="75">
        <v>673</v>
      </c>
      <c r="F130" s="119"/>
      <c r="G130" s="103"/>
      <c r="H130" s="65"/>
      <c r="I130" s="120" t="s">
        <v>535</v>
      </c>
      <c r="J130" s="102" t="s">
        <v>534</v>
      </c>
      <c r="K130" s="54">
        <v>959</v>
      </c>
      <c r="L130" s="101"/>
      <c r="M130" s="101"/>
      <c r="N130" s="100"/>
      <c r="O130" s="680"/>
    </row>
    <row r="131" spans="1:15" x14ac:dyDescent="0.25">
      <c r="A131" s="107" t="s">
        <v>399</v>
      </c>
      <c r="B131" s="107" t="s">
        <v>490</v>
      </c>
      <c r="C131" s="107" t="s">
        <v>529</v>
      </c>
      <c r="D131" s="152"/>
      <c r="E131" s="33">
        <f>SUM(E132:E135)</f>
        <v>774</v>
      </c>
      <c r="F131" s="113"/>
      <c r="G131" s="113"/>
      <c r="H131" s="112"/>
      <c r="I131" s="122" t="s">
        <v>529</v>
      </c>
      <c r="J131" s="121"/>
      <c r="K131" s="109">
        <f>SUM(K132:K135)</f>
        <v>930</v>
      </c>
      <c r="L131" s="108">
        <v>1</v>
      </c>
      <c r="M131" s="108">
        <v>1</v>
      </c>
      <c r="N131" s="107"/>
    </row>
    <row r="132" spans="1:15" x14ac:dyDescent="0.25">
      <c r="A132" s="102" t="s">
        <v>399</v>
      </c>
      <c r="B132" s="100" t="s">
        <v>490</v>
      </c>
      <c r="C132" s="102" t="s">
        <v>529</v>
      </c>
      <c r="D132" s="102" t="s">
        <v>529</v>
      </c>
      <c r="E132" s="75">
        <v>238</v>
      </c>
      <c r="F132" s="104"/>
      <c r="G132" s="106" t="s">
        <v>402</v>
      </c>
      <c r="H132" s="105" t="s">
        <v>401</v>
      </c>
      <c r="I132" s="120" t="s">
        <v>529</v>
      </c>
      <c r="J132" s="102" t="s">
        <v>529</v>
      </c>
      <c r="K132" s="54">
        <v>284</v>
      </c>
      <c r="L132" s="101"/>
      <c r="M132" s="101"/>
      <c r="N132" s="100"/>
    </row>
    <row r="133" spans="1:15" x14ac:dyDescent="0.25">
      <c r="A133" s="102" t="s">
        <v>399</v>
      </c>
      <c r="B133" s="100" t="s">
        <v>490</v>
      </c>
      <c r="C133" s="102" t="s">
        <v>529</v>
      </c>
      <c r="D133" s="102" t="s">
        <v>533</v>
      </c>
      <c r="E133" s="75">
        <v>215</v>
      </c>
      <c r="F133" s="104"/>
      <c r="G133" s="103"/>
      <c r="H133" s="38"/>
      <c r="I133" s="120" t="s">
        <v>529</v>
      </c>
      <c r="J133" s="102" t="s">
        <v>532</v>
      </c>
      <c r="K133" s="54">
        <v>339</v>
      </c>
      <c r="L133" s="101"/>
      <c r="M133" s="101"/>
      <c r="N133" s="100"/>
    </row>
    <row r="134" spans="1:15" x14ac:dyDescent="0.25">
      <c r="A134" s="102" t="s">
        <v>399</v>
      </c>
      <c r="B134" s="100" t="s">
        <v>490</v>
      </c>
      <c r="C134" s="102" t="s">
        <v>529</v>
      </c>
      <c r="D134" s="102" t="s">
        <v>531</v>
      </c>
      <c r="E134" s="75">
        <v>209</v>
      </c>
      <c r="F134" s="104"/>
      <c r="G134" s="103"/>
      <c r="H134" s="38"/>
      <c r="I134" s="120" t="s">
        <v>529</v>
      </c>
      <c r="J134" s="102" t="s">
        <v>530</v>
      </c>
      <c r="K134" s="54">
        <v>171</v>
      </c>
      <c r="L134" s="101"/>
      <c r="M134" s="101"/>
      <c r="N134" s="100"/>
    </row>
    <row r="135" spans="1:15" x14ac:dyDescent="0.25">
      <c r="A135" s="102" t="s">
        <v>399</v>
      </c>
      <c r="B135" s="100" t="s">
        <v>490</v>
      </c>
      <c r="C135" s="102" t="s">
        <v>529</v>
      </c>
      <c r="D135" s="102" t="s">
        <v>528</v>
      </c>
      <c r="E135" s="75">
        <v>112</v>
      </c>
      <c r="F135" s="104"/>
      <c r="G135" s="103"/>
      <c r="H135" s="38"/>
      <c r="I135" s="120" t="s">
        <v>529</v>
      </c>
      <c r="J135" s="102" t="s">
        <v>528</v>
      </c>
      <c r="K135" s="54">
        <v>136</v>
      </c>
      <c r="L135" s="101"/>
      <c r="M135" s="101"/>
      <c r="N135" s="100"/>
    </row>
    <row r="136" spans="1:15" x14ac:dyDescent="0.25">
      <c r="A136" s="107" t="s">
        <v>399</v>
      </c>
      <c r="B136" s="107" t="s">
        <v>490</v>
      </c>
      <c r="C136" s="107" t="s">
        <v>524</v>
      </c>
      <c r="D136" s="152"/>
      <c r="E136" s="33">
        <f>SUM(E137:E140)</f>
        <v>943</v>
      </c>
      <c r="F136" s="113"/>
      <c r="G136" s="113"/>
      <c r="H136" s="112"/>
      <c r="I136" s="122" t="s">
        <v>524</v>
      </c>
      <c r="J136" s="121"/>
      <c r="K136" s="109">
        <f>SUM(K137:K140)</f>
        <v>1250</v>
      </c>
      <c r="L136" s="108">
        <v>1</v>
      </c>
      <c r="M136" s="108">
        <v>1</v>
      </c>
      <c r="N136" s="107"/>
    </row>
    <row r="137" spans="1:15" x14ac:dyDescent="0.25">
      <c r="A137" s="102" t="s">
        <v>399</v>
      </c>
      <c r="B137" s="100" t="s">
        <v>490</v>
      </c>
      <c r="C137" s="102" t="s">
        <v>524</v>
      </c>
      <c r="D137" s="102" t="s">
        <v>524</v>
      </c>
      <c r="E137" s="75">
        <v>365</v>
      </c>
      <c r="F137" s="104"/>
      <c r="G137" s="106" t="s">
        <v>402</v>
      </c>
      <c r="H137" s="105" t="s">
        <v>401</v>
      </c>
      <c r="I137" s="120" t="s">
        <v>524</v>
      </c>
      <c r="J137" s="102" t="s">
        <v>524</v>
      </c>
      <c r="K137" s="54">
        <v>380</v>
      </c>
      <c r="L137" s="101"/>
      <c r="M137" s="101"/>
      <c r="N137" s="100"/>
    </row>
    <row r="138" spans="1:15" x14ac:dyDescent="0.25">
      <c r="A138" s="102" t="s">
        <v>399</v>
      </c>
      <c r="B138" s="100" t="s">
        <v>490</v>
      </c>
      <c r="C138" s="102" t="s">
        <v>524</v>
      </c>
      <c r="D138" s="102" t="s">
        <v>527</v>
      </c>
      <c r="E138" s="75">
        <v>129</v>
      </c>
      <c r="F138" s="104"/>
      <c r="G138" s="103"/>
      <c r="H138" s="38"/>
      <c r="I138" s="120" t="s">
        <v>524</v>
      </c>
      <c r="J138" s="102" t="s">
        <v>527</v>
      </c>
      <c r="K138" s="54">
        <v>270</v>
      </c>
      <c r="L138" s="101"/>
      <c r="M138" s="101"/>
      <c r="N138" s="100"/>
    </row>
    <row r="139" spans="1:15" x14ac:dyDescent="0.25">
      <c r="A139" s="102" t="s">
        <v>399</v>
      </c>
      <c r="B139" s="100" t="s">
        <v>490</v>
      </c>
      <c r="C139" s="102" t="s">
        <v>524</v>
      </c>
      <c r="D139" s="102" t="s">
        <v>526</v>
      </c>
      <c r="E139" s="75">
        <v>156</v>
      </c>
      <c r="F139" s="104"/>
      <c r="G139" s="103"/>
      <c r="H139" s="38"/>
      <c r="I139" s="120" t="s">
        <v>524</v>
      </c>
      <c r="J139" s="102" t="s">
        <v>526</v>
      </c>
      <c r="K139" s="54">
        <v>260</v>
      </c>
      <c r="L139" s="101"/>
      <c r="M139" s="101"/>
      <c r="N139" s="100"/>
    </row>
    <row r="140" spans="1:15" x14ac:dyDescent="0.25">
      <c r="A140" s="102" t="s">
        <v>399</v>
      </c>
      <c r="B140" s="100" t="s">
        <v>490</v>
      </c>
      <c r="C140" s="102" t="s">
        <v>524</v>
      </c>
      <c r="D140" s="102" t="s">
        <v>525</v>
      </c>
      <c r="E140" s="75">
        <v>293</v>
      </c>
      <c r="F140" s="104"/>
      <c r="G140" s="103"/>
      <c r="H140" s="38"/>
      <c r="I140" s="120" t="s">
        <v>524</v>
      </c>
      <c r="J140" s="102" t="s">
        <v>523</v>
      </c>
      <c r="K140" s="54">
        <v>340</v>
      </c>
      <c r="L140" s="101"/>
      <c r="M140" s="101"/>
      <c r="N140" s="100"/>
    </row>
    <row r="141" spans="1:15" x14ac:dyDescent="0.25">
      <c r="A141" s="107" t="s">
        <v>399</v>
      </c>
      <c r="B141" s="107" t="s">
        <v>490</v>
      </c>
      <c r="C141" s="107" t="s">
        <v>519</v>
      </c>
      <c r="D141" s="107"/>
      <c r="E141" s="33">
        <f>SUM(E142:E144)</f>
        <v>4448</v>
      </c>
      <c r="F141" s="113"/>
      <c r="G141" s="113"/>
      <c r="H141" s="112"/>
      <c r="I141" s="122" t="s">
        <v>519</v>
      </c>
      <c r="J141" s="121"/>
      <c r="K141" s="109">
        <f>SUM(K142:K144)</f>
        <v>6118</v>
      </c>
      <c r="L141" s="108">
        <v>3</v>
      </c>
      <c r="M141" s="108">
        <v>4</v>
      </c>
      <c r="N141" s="107"/>
    </row>
    <row r="142" spans="1:15" x14ac:dyDescent="0.25">
      <c r="A142" s="102" t="s">
        <v>399</v>
      </c>
      <c r="B142" s="100" t="s">
        <v>490</v>
      </c>
      <c r="C142" s="102" t="s">
        <v>519</v>
      </c>
      <c r="D142" s="102" t="s">
        <v>522</v>
      </c>
      <c r="E142" s="75">
        <v>3099</v>
      </c>
      <c r="F142" s="104"/>
      <c r="G142" s="106" t="s">
        <v>402</v>
      </c>
      <c r="H142" s="126" t="s">
        <v>408</v>
      </c>
      <c r="I142" s="120" t="s">
        <v>519</v>
      </c>
      <c r="J142" s="102" t="s">
        <v>522</v>
      </c>
      <c r="K142" s="54">
        <v>4194</v>
      </c>
      <c r="L142" s="101"/>
      <c r="M142" s="101"/>
      <c r="N142" s="680" t="s">
        <v>521</v>
      </c>
    </row>
    <row r="143" spans="1:15" x14ac:dyDescent="0.25">
      <c r="A143" s="102" t="s">
        <v>399</v>
      </c>
      <c r="B143" s="100" t="s">
        <v>490</v>
      </c>
      <c r="C143" s="102" t="s">
        <v>519</v>
      </c>
      <c r="D143" s="102" t="s">
        <v>520</v>
      </c>
      <c r="E143" s="75">
        <v>1174</v>
      </c>
      <c r="F143" s="104"/>
      <c r="G143" s="151" t="s">
        <v>402</v>
      </c>
      <c r="H143" s="105" t="s">
        <v>401</v>
      </c>
      <c r="I143" s="120" t="s">
        <v>519</v>
      </c>
      <c r="J143" s="102" t="s">
        <v>520</v>
      </c>
      <c r="K143" s="54">
        <v>1811</v>
      </c>
      <c r="L143" s="101"/>
      <c r="M143" s="101"/>
      <c r="N143" s="680"/>
    </row>
    <row r="144" spans="1:15" x14ac:dyDescent="0.25">
      <c r="A144" s="102" t="s">
        <v>399</v>
      </c>
      <c r="B144" s="100" t="s">
        <v>490</v>
      </c>
      <c r="C144" s="102" t="s">
        <v>519</v>
      </c>
      <c r="D144" s="102" t="s">
        <v>518</v>
      </c>
      <c r="E144" s="75">
        <v>175</v>
      </c>
      <c r="F144" s="104"/>
      <c r="G144" s="103"/>
      <c r="H144" s="65"/>
      <c r="I144" s="120" t="s">
        <v>519</v>
      </c>
      <c r="J144" s="102" t="s">
        <v>518</v>
      </c>
      <c r="K144" s="54">
        <v>113</v>
      </c>
      <c r="L144" s="101"/>
      <c r="M144" s="101"/>
      <c r="N144" s="680"/>
    </row>
    <row r="145" spans="1:14" x14ac:dyDescent="0.25">
      <c r="A145" s="107" t="s">
        <v>399</v>
      </c>
      <c r="B145" s="107" t="s">
        <v>490</v>
      </c>
      <c r="C145" s="107" t="s">
        <v>490</v>
      </c>
      <c r="D145" s="107"/>
      <c r="E145" s="33">
        <f>E146</f>
        <v>1388</v>
      </c>
      <c r="F145" s="113"/>
      <c r="G145" s="113"/>
      <c r="H145" s="112"/>
      <c r="I145" s="122" t="s">
        <v>490</v>
      </c>
      <c r="J145" s="121"/>
      <c r="K145" s="109">
        <f>K146</f>
        <v>1910</v>
      </c>
      <c r="L145" s="108">
        <v>1</v>
      </c>
      <c r="M145" s="108">
        <v>1</v>
      </c>
      <c r="N145" s="107"/>
    </row>
    <row r="146" spans="1:14" x14ac:dyDescent="0.25">
      <c r="A146" s="102" t="s">
        <v>399</v>
      </c>
      <c r="B146" s="100" t="s">
        <v>490</v>
      </c>
      <c r="C146" s="102" t="s">
        <v>490</v>
      </c>
      <c r="D146" s="102" t="s">
        <v>490</v>
      </c>
      <c r="E146" s="75">
        <v>1388</v>
      </c>
      <c r="F146" s="104"/>
      <c r="G146" s="106" t="s">
        <v>402</v>
      </c>
      <c r="H146" s="105" t="s">
        <v>401</v>
      </c>
      <c r="I146" s="120" t="s">
        <v>490</v>
      </c>
      <c r="J146" s="102" t="s">
        <v>490</v>
      </c>
      <c r="K146" s="54">
        <v>1910</v>
      </c>
      <c r="L146" s="101"/>
      <c r="M146" s="101"/>
      <c r="N146" s="100"/>
    </row>
    <row r="147" spans="1:14" x14ac:dyDescent="0.25">
      <c r="A147" s="107" t="s">
        <v>399</v>
      </c>
      <c r="B147" s="107" t="s">
        <v>490</v>
      </c>
      <c r="C147" s="107" t="s">
        <v>517</v>
      </c>
      <c r="D147" s="107"/>
      <c r="E147" s="33">
        <f>E148</f>
        <v>531</v>
      </c>
      <c r="F147" s="113"/>
      <c r="G147" s="113"/>
      <c r="H147" s="112"/>
      <c r="I147" s="122" t="s">
        <v>517</v>
      </c>
      <c r="J147" s="107"/>
      <c r="K147" s="109">
        <f>K148</f>
        <v>1100</v>
      </c>
      <c r="L147" s="108">
        <v>1</v>
      </c>
      <c r="M147" s="108">
        <v>1</v>
      </c>
      <c r="N147" s="107"/>
    </row>
    <row r="148" spans="1:14" x14ac:dyDescent="0.25">
      <c r="A148" s="102" t="s">
        <v>399</v>
      </c>
      <c r="B148" s="100" t="s">
        <v>490</v>
      </c>
      <c r="C148" s="102" t="s">
        <v>517</v>
      </c>
      <c r="D148" s="102" t="s">
        <v>517</v>
      </c>
      <c r="E148" s="75">
        <v>531</v>
      </c>
      <c r="F148" s="104"/>
      <c r="G148" s="106" t="s">
        <v>402</v>
      </c>
      <c r="H148" s="105" t="s">
        <v>401</v>
      </c>
      <c r="I148" s="120" t="s">
        <v>517</v>
      </c>
      <c r="J148" s="102" t="s">
        <v>517</v>
      </c>
      <c r="K148" s="54">
        <v>1100</v>
      </c>
      <c r="L148" s="101"/>
      <c r="M148" s="101"/>
      <c r="N148" s="100"/>
    </row>
    <row r="149" spans="1:14" x14ac:dyDescent="0.25">
      <c r="A149" s="107" t="s">
        <v>399</v>
      </c>
      <c r="B149" s="107" t="s">
        <v>490</v>
      </c>
      <c r="C149" s="107" t="s">
        <v>512</v>
      </c>
      <c r="D149" s="107"/>
      <c r="E149" s="33">
        <f>SUM(E150:E155)</f>
        <v>3824</v>
      </c>
      <c r="F149" s="113"/>
      <c r="G149" s="113"/>
      <c r="H149" s="112"/>
      <c r="I149" s="122" t="s">
        <v>512</v>
      </c>
      <c r="J149" s="121"/>
      <c r="K149" s="109">
        <f>SUM(K150:K155)</f>
        <v>4721</v>
      </c>
      <c r="L149" s="108">
        <v>2</v>
      </c>
      <c r="M149" s="108">
        <v>3</v>
      </c>
      <c r="N149" s="107"/>
    </row>
    <row r="150" spans="1:14" x14ac:dyDescent="0.25">
      <c r="A150" s="102" t="s">
        <v>399</v>
      </c>
      <c r="B150" s="100" t="s">
        <v>490</v>
      </c>
      <c r="C150" s="102" t="s">
        <v>512</v>
      </c>
      <c r="D150" s="102" t="s">
        <v>512</v>
      </c>
      <c r="E150" s="75">
        <v>392</v>
      </c>
      <c r="F150" s="104"/>
      <c r="G150" s="106" t="s">
        <v>402</v>
      </c>
      <c r="H150" s="105" t="s">
        <v>401</v>
      </c>
      <c r="I150" s="120" t="s">
        <v>512</v>
      </c>
      <c r="J150" s="102" t="s">
        <v>512</v>
      </c>
      <c r="K150" s="54">
        <v>663</v>
      </c>
      <c r="L150" s="101"/>
      <c r="M150" s="101"/>
      <c r="N150" s="124"/>
    </row>
    <row r="151" spans="1:14" x14ac:dyDescent="0.25">
      <c r="A151" s="102" t="s">
        <v>399</v>
      </c>
      <c r="B151" s="100" t="s">
        <v>490</v>
      </c>
      <c r="C151" s="102" t="s">
        <v>512</v>
      </c>
      <c r="D151" s="102" t="s">
        <v>516</v>
      </c>
      <c r="E151" s="75">
        <v>504</v>
      </c>
      <c r="F151" s="104"/>
      <c r="G151" s="118"/>
      <c r="H151" s="65"/>
      <c r="I151" s="120" t="s">
        <v>512</v>
      </c>
      <c r="J151" s="102" t="s">
        <v>516</v>
      </c>
      <c r="K151" s="54">
        <v>530</v>
      </c>
      <c r="L151" s="101"/>
      <c r="M151" s="101"/>
      <c r="N151" s="124"/>
    </row>
    <row r="152" spans="1:14" x14ac:dyDescent="0.25">
      <c r="A152" s="102" t="s">
        <v>399</v>
      </c>
      <c r="B152" s="100" t="s">
        <v>490</v>
      </c>
      <c r="C152" s="102" t="s">
        <v>512</v>
      </c>
      <c r="D152" s="102" t="s">
        <v>515</v>
      </c>
      <c r="E152" s="75">
        <v>175</v>
      </c>
      <c r="F152" s="104"/>
      <c r="G152" s="118"/>
      <c r="H152" s="65"/>
      <c r="I152" s="120" t="s">
        <v>512</v>
      </c>
      <c r="J152" s="102" t="s">
        <v>515</v>
      </c>
      <c r="K152" s="54">
        <v>146</v>
      </c>
      <c r="L152" s="101"/>
      <c r="M152" s="101"/>
      <c r="N152" s="124"/>
    </row>
    <row r="153" spans="1:14" x14ac:dyDescent="0.25">
      <c r="A153" s="102" t="s">
        <v>399</v>
      </c>
      <c r="B153" s="100" t="s">
        <v>490</v>
      </c>
      <c r="C153" s="102" t="s">
        <v>512</v>
      </c>
      <c r="D153" s="102" t="s">
        <v>514</v>
      </c>
      <c r="E153" s="75">
        <v>873</v>
      </c>
      <c r="F153" s="104"/>
      <c r="G153" s="118"/>
      <c r="H153" s="65"/>
      <c r="I153" s="120" t="s">
        <v>512</v>
      </c>
      <c r="J153" s="102" t="s">
        <v>514</v>
      </c>
      <c r="K153" s="54">
        <v>856</v>
      </c>
      <c r="L153" s="101"/>
      <c r="M153" s="101"/>
      <c r="N153" s="124"/>
    </row>
    <row r="154" spans="1:14" x14ac:dyDescent="0.25">
      <c r="A154" s="102" t="s">
        <v>399</v>
      </c>
      <c r="B154" s="100" t="s">
        <v>490</v>
      </c>
      <c r="C154" s="102" t="s">
        <v>512</v>
      </c>
      <c r="D154" s="102" t="s">
        <v>513</v>
      </c>
      <c r="E154" s="75">
        <v>347</v>
      </c>
      <c r="F154" s="104"/>
      <c r="G154" s="150" t="s">
        <v>402</v>
      </c>
      <c r="H154" s="105" t="s">
        <v>408</v>
      </c>
      <c r="I154" s="120" t="s">
        <v>512</v>
      </c>
      <c r="J154" s="102" t="s">
        <v>513</v>
      </c>
      <c r="K154" s="54">
        <v>662</v>
      </c>
      <c r="L154" s="101"/>
      <c r="M154" s="101"/>
      <c r="N154" s="124"/>
    </row>
    <row r="155" spans="1:14" x14ac:dyDescent="0.25">
      <c r="A155" s="102" t="s">
        <v>399</v>
      </c>
      <c r="B155" s="100" t="s">
        <v>490</v>
      </c>
      <c r="C155" s="102" t="s">
        <v>512</v>
      </c>
      <c r="D155" s="102" t="s">
        <v>511</v>
      </c>
      <c r="E155" s="75">
        <v>1533</v>
      </c>
      <c r="F155" s="104"/>
      <c r="G155" s="118"/>
      <c r="H155" s="65"/>
      <c r="I155" s="120" t="s">
        <v>512</v>
      </c>
      <c r="J155" s="102" t="s">
        <v>511</v>
      </c>
      <c r="K155" s="54">
        <v>1864</v>
      </c>
      <c r="L155" s="101"/>
      <c r="M155" s="101"/>
      <c r="N155" s="100"/>
    </row>
    <row r="156" spans="1:14" x14ac:dyDescent="0.25">
      <c r="A156" s="107" t="s">
        <v>399</v>
      </c>
      <c r="B156" s="107" t="s">
        <v>490</v>
      </c>
      <c r="C156" s="107" t="s">
        <v>507</v>
      </c>
      <c r="D156" s="107"/>
      <c r="E156" s="33">
        <f>SUM(E157:E161)</f>
        <v>2629</v>
      </c>
      <c r="F156" s="113"/>
      <c r="G156" s="113"/>
      <c r="H156" s="112"/>
      <c r="I156" s="122" t="s">
        <v>507</v>
      </c>
      <c r="J156" s="121"/>
      <c r="K156" s="109">
        <f>SUM(K157:K161)</f>
        <v>3170</v>
      </c>
      <c r="L156" s="108">
        <v>2</v>
      </c>
      <c r="M156" s="108">
        <v>2</v>
      </c>
      <c r="N156" s="107"/>
    </row>
    <row r="157" spans="1:14" x14ac:dyDescent="0.25">
      <c r="A157" s="102" t="s">
        <v>399</v>
      </c>
      <c r="B157" s="100" t="s">
        <v>490</v>
      </c>
      <c r="C157" s="102" t="s">
        <v>507</v>
      </c>
      <c r="D157" s="102" t="s">
        <v>507</v>
      </c>
      <c r="E157" s="75">
        <v>1322</v>
      </c>
      <c r="F157" s="104"/>
      <c r="G157" s="106" t="s">
        <v>402</v>
      </c>
      <c r="H157" s="105" t="s">
        <v>401</v>
      </c>
      <c r="I157" s="120" t="s">
        <v>507</v>
      </c>
      <c r="J157" s="102" t="s">
        <v>507</v>
      </c>
      <c r="K157" s="54">
        <v>1662</v>
      </c>
      <c r="L157" s="101"/>
      <c r="M157" s="101"/>
      <c r="N157" s="100"/>
    </row>
    <row r="158" spans="1:14" x14ac:dyDescent="0.25">
      <c r="A158" s="102" t="s">
        <v>399</v>
      </c>
      <c r="B158" s="100" t="s">
        <v>490</v>
      </c>
      <c r="C158" s="102" t="s">
        <v>507</v>
      </c>
      <c r="D158" s="102" t="s">
        <v>510</v>
      </c>
      <c r="E158" s="75">
        <v>344</v>
      </c>
      <c r="F158" s="104"/>
      <c r="G158" s="103"/>
      <c r="H158" s="38"/>
      <c r="I158" s="120" t="s">
        <v>507</v>
      </c>
      <c r="J158" s="102" t="s">
        <v>510</v>
      </c>
      <c r="K158" s="54">
        <v>515</v>
      </c>
      <c r="L158" s="101"/>
      <c r="M158" s="101"/>
      <c r="N158" s="100"/>
    </row>
    <row r="159" spans="1:14" x14ac:dyDescent="0.25">
      <c r="A159" s="102" t="s">
        <v>399</v>
      </c>
      <c r="B159" s="100" t="s">
        <v>490</v>
      </c>
      <c r="C159" s="102" t="s">
        <v>507</v>
      </c>
      <c r="D159" s="102" t="s">
        <v>509</v>
      </c>
      <c r="E159" s="75">
        <v>88</v>
      </c>
      <c r="F159" s="104"/>
      <c r="G159" s="103"/>
      <c r="H159" s="38"/>
      <c r="I159" s="120" t="s">
        <v>507</v>
      </c>
      <c r="J159" s="102" t="s">
        <v>509</v>
      </c>
      <c r="K159" s="54">
        <v>321</v>
      </c>
      <c r="L159" s="101"/>
      <c r="M159" s="101"/>
      <c r="N159" s="100"/>
    </row>
    <row r="160" spans="1:14" x14ac:dyDescent="0.25">
      <c r="A160" s="102" t="s">
        <v>399</v>
      </c>
      <c r="B160" s="100" t="s">
        <v>490</v>
      </c>
      <c r="C160" s="102" t="s">
        <v>507</v>
      </c>
      <c r="D160" s="102" t="s">
        <v>508</v>
      </c>
      <c r="E160" s="75">
        <v>284</v>
      </c>
      <c r="F160" s="104"/>
      <c r="G160" s="103"/>
      <c r="H160" s="38"/>
      <c r="I160" s="120" t="s">
        <v>507</v>
      </c>
      <c r="J160" s="102" t="s">
        <v>508</v>
      </c>
      <c r="K160" s="54">
        <v>351</v>
      </c>
      <c r="L160" s="101"/>
      <c r="M160" s="101"/>
      <c r="N160" s="100"/>
    </row>
    <row r="161" spans="1:15" x14ac:dyDescent="0.25">
      <c r="A161" s="102" t="s">
        <v>399</v>
      </c>
      <c r="B161" s="100" t="s">
        <v>490</v>
      </c>
      <c r="C161" s="102" t="s">
        <v>507</v>
      </c>
      <c r="D161" s="102" t="s">
        <v>506</v>
      </c>
      <c r="E161" s="75">
        <v>591</v>
      </c>
      <c r="F161" s="104"/>
      <c r="G161" s="103"/>
      <c r="H161" s="38"/>
      <c r="I161" s="120" t="s">
        <v>507</v>
      </c>
      <c r="J161" s="102" t="s">
        <v>506</v>
      </c>
      <c r="K161" s="54">
        <v>321</v>
      </c>
      <c r="L161" s="101"/>
      <c r="M161" s="101"/>
      <c r="N161" s="100"/>
    </row>
    <row r="162" spans="1:15" x14ac:dyDescent="0.25">
      <c r="A162" s="107" t="s">
        <v>399</v>
      </c>
      <c r="B162" s="107" t="s">
        <v>490</v>
      </c>
      <c r="C162" s="107" t="s">
        <v>504</v>
      </c>
      <c r="D162" s="107"/>
      <c r="E162" s="33">
        <f>SUM(E163:E165)</f>
        <v>1459</v>
      </c>
      <c r="F162" s="113"/>
      <c r="G162" s="113"/>
      <c r="H162" s="112"/>
      <c r="I162" s="122" t="s">
        <v>504</v>
      </c>
      <c r="J162" s="121"/>
      <c r="K162" s="109">
        <f>SUM(K163:K165)</f>
        <v>2025</v>
      </c>
      <c r="L162" s="108">
        <v>1</v>
      </c>
      <c r="M162" s="108">
        <v>1</v>
      </c>
      <c r="N162" s="107"/>
    </row>
    <row r="163" spans="1:15" x14ac:dyDescent="0.25">
      <c r="A163" s="102" t="s">
        <v>399</v>
      </c>
      <c r="B163" s="100" t="s">
        <v>490</v>
      </c>
      <c r="C163" s="102" t="s">
        <v>504</v>
      </c>
      <c r="D163" s="102" t="s">
        <v>504</v>
      </c>
      <c r="E163" s="75">
        <v>446</v>
      </c>
      <c r="F163" s="104"/>
      <c r="G163" s="106" t="s">
        <v>402</v>
      </c>
      <c r="H163" s="105" t="s">
        <v>401</v>
      </c>
      <c r="I163" s="120" t="s">
        <v>504</v>
      </c>
      <c r="J163" s="102" t="s">
        <v>504</v>
      </c>
      <c r="K163" s="54">
        <v>765</v>
      </c>
      <c r="L163" s="101"/>
      <c r="M163" s="101"/>
      <c r="N163" s="100"/>
    </row>
    <row r="164" spans="1:15" x14ac:dyDescent="0.25">
      <c r="A164" s="102" t="s">
        <v>399</v>
      </c>
      <c r="B164" s="100" t="s">
        <v>490</v>
      </c>
      <c r="C164" s="102" t="s">
        <v>504</v>
      </c>
      <c r="D164" s="102" t="s">
        <v>505</v>
      </c>
      <c r="E164" s="75">
        <v>678</v>
      </c>
      <c r="F164" s="104"/>
      <c r="G164" s="103"/>
      <c r="H164" s="38"/>
      <c r="I164" s="120" t="s">
        <v>504</v>
      </c>
      <c r="J164" s="102" t="s">
        <v>505</v>
      </c>
      <c r="K164" s="54">
        <v>925</v>
      </c>
      <c r="L164" s="101"/>
      <c r="M164" s="101"/>
      <c r="N164" s="100"/>
    </row>
    <row r="165" spans="1:15" x14ac:dyDescent="0.25">
      <c r="A165" s="102" t="s">
        <v>399</v>
      </c>
      <c r="B165" s="100" t="s">
        <v>490</v>
      </c>
      <c r="C165" s="102" t="s">
        <v>504</v>
      </c>
      <c r="D165" s="102" t="s">
        <v>503</v>
      </c>
      <c r="E165" s="75">
        <v>335</v>
      </c>
      <c r="F165" s="104"/>
      <c r="G165" s="103"/>
      <c r="H165" s="38"/>
      <c r="I165" s="120" t="s">
        <v>504</v>
      </c>
      <c r="J165" s="102" t="s">
        <v>503</v>
      </c>
      <c r="K165" s="54">
        <v>335</v>
      </c>
      <c r="L165" s="101"/>
      <c r="M165" s="101"/>
      <c r="N165" s="100"/>
    </row>
    <row r="166" spans="1:15" x14ac:dyDescent="0.25">
      <c r="A166" s="107" t="s">
        <v>399</v>
      </c>
      <c r="B166" s="107" t="s">
        <v>490</v>
      </c>
      <c r="C166" s="107" t="s">
        <v>498</v>
      </c>
      <c r="D166" s="107"/>
      <c r="E166" s="33">
        <f>SUM(E167:E169)</f>
        <v>1352</v>
      </c>
      <c r="F166" s="113"/>
      <c r="G166" s="113"/>
      <c r="H166" s="112"/>
      <c r="I166" s="122" t="s">
        <v>498</v>
      </c>
      <c r="J166" s="121"/>
      <c r="K166" s="109">
        <f>SUM(K167:K169)</f>
        <v>2008</v>
      </c>
      <c r="L166" s="108">
        <v>1</v>
      </c>
      <c r="M166" s="108">
        <v>1</v>
      </c>
      <c r="N166" s="107"/>
    </row>
    <row r="167" spans="1:15" x14ac:dyDescent="0.25">
      <c r="A167" s="102" t="s">
        <v>399</v>
      </c>
      <c r="B167" s="100" t="s">
        <v>490</v>
      </c>
      <c r="C167" s="102" t="s">
        <v>498</v>
      </c>
      <c r="D167" s="102" t="s">
        <v>502</v>
      </c>
      <c r="E167" s="75">
        <v>330</v>
      </c>
      <c r="F167" s="104"/>
      <c r="G167" s="103"/>
      <c r="H167" s="38"/>
      <c r="I167" s="120" t="s">
        <v>498</v>
      </c>
      <c r="J167" s="102" t="s">
        <v>501</v>
      </c>
      <c r="K167" s="54">
        <v>864</v>
      </c>
      <c r="L167" s="101"/>
      <c r="M167" s="101"/>
      <c r="N167" s="100"/>
    </row>
    <row r="168" spans="1:15" x14ac:dyDescent="0.25">
      <c r="A168" s="102" t="s">
        <v>399</v>
      </c>
      <c r="B168" s="100" t="s">
        <v>490</v>
      </c>
      <c r="C168" s="102" t="s">
        <v>498</v>
      </c>
      <c r="D168" s="149"/>
      <c r="E168" s="75">
        <v>137</v>
      </c>
      <c r="F168" s="104"/>
      <c r="G168" s="103"/>
      <c r="H168" s="38"/>
      <c r="I168" s="120" t="s">
        <v>498</v>
      </c>
      <c r="J168" s="102" t="s">
        <v>500</v>
      </c>
      <c r="K168" s="54">
        <v>160</v>
      </c>
      <c r="L168" s="101"/>
      <c r="M168" s="101"/>
      <c r="N168" s="148"/>
      <c r="O168" s="147"/>
    </row>
    <row r="169" spans="1:15" x14ac:dyDescent="0.25">
      <c r="A169" s="102" t="s">
        <v>399</v>
      </c>
      <c r="B169" s="100" t="s">
        <v>490</v>
      </c>
      <c r="C169" s="102" t="s">
        <v>498</v>
      </c>
      <c r="D169" s="102" t="s">
        <v>499</v>
      </c>
      <c r="E169" s="75">
        <v>885</v>
      </c>
      <c r="F169" s="104"/>
      <c r="G169" s="106" t="s">
        <v>402</v>
      </c>
      <c r="H169" s="105" t="s">
        <v>408</v>
      </c>
      <c r="I169" s="120" t="s">
        <v>498</v>
      </c>
      <c r="J169" s="102" t="s">
        <v>497</v>
      </c>
      <c r="K169" s="54">
        <v>984</v>
      </c>
      <c r="L169" s="101"/>
      <c r="M169" s="101"/>
      <c r="N169" s="100"/>
    </row>
    <row r="170" spans="1:15" x14ac:dyDescent="0.25">
      <c r="A170" s="107" t="s">
        <v>399</v>
      </c>
      <c r="B170" s="107" t="s">
        <v>490</v>
      </c>
      <c r="C170" s="107" t="s">
        <v>495</v>
      </c>
      <c r="D170" s="107"/>
      <c r="E170" s="33">
        <f>SUM(E171:E173)</f>
        <v>814</v>
      </c>
      <c r="F170" s="113"/>
      <c r="G170" s="113"/>
      <c r="H170" s="112"/>
      <c r="I170" s="122" t="s">
        <v>495</v>
      </c>
      <c r="J170" s="121"/>
      <c r="K170" s="109">
        <f>SUM(K171:K173)</f>
        <v>1215</v>
      </c>
      <c r="L170" s="108">
        <v>1</v>
      </c>
      <c r="M170" s="108">
        <v>1</v>
      </c>
      <c r="N170" s="107"/>
    </row>
    <row r="171" spans="1:15" x14ac:dyDescent="0.25">
      <c r="A171" s="102" t="s">
        <v>399</v>
      </c>
      <c r="B171" s="100" t="s">
        <v>490</v>
      </c>
      <c r="C171" s="102" t="s">
        <v>495</v>
      </c>
      <c r="D171" s="102" t="s">
        <v>495</v>
      </c>
      <c r="E171" s="75">
        <v>489</v>
      </c>
      <c r="F171" s="104"/>
      <c r="G171" s="106" t="s">
        <v>402</v>
      </c>
      <c r="H171" s="105" t="s">
        <v>401</v>
      </c>
      <c r="I171" s="120" t="s">
        <v>495</v>
      </c>
      <c r="J171" s="102" t="s">
        <v>495</v>
      </c>
      <c r="K171" s="54">
        <v>735</v>
      </c>
      <c r="L171" s="101"/>
      <c r="M171" s="101"/>
      <c r="N171" s="100"/>
    </row>
    <row r="172" spans="1:15" x14ac:dyDescent="0.25">
      <c r="A172" s="102" t="s">
        <v>399</v>
      </c>
      <c r="B172" s="100" t="s">
        <v>490</v>
      </c>
      <c r="C172" s="102" t="s">
        <v>495</v>
      </c>
      <c r="D172" s="102" t="s">
        <v>496</v>
      </c>
      <c r="E172" s="75">
        <v>43</v>
      </c>
      <c r="F172" s="104"/>
      <c r="G172" s="103"/>
      <c r="H172" s="38"/>
      <c r="I172" s="120" t="s">
        <v>495</v>
      </c>
      <c r="J172" s="102" t="s">
        <v>496</v>
      </c>
      <c r="K172" s="54">
        <v>147</v>
      </c>
      <c r="L172" s="101"/>
      <c r="M172" s="101"/>
      <c r="N172" s="100"/>
    </row>
    <row r="173" spans="1:15" x14ac:dyDescent="0.25">
      <c r="A173" s="102" t="s">
        <v>399</v>
      </c>
      <c r="B173" s="100" t="s">
        <v>490</v>
      </c>
      <c r="C173" s="102" t="s">
        <v>495</v>
      </c>
      <c r="D173" s="102" t="s">
        <v>127</v>
      </c>
      <c r="E173" s="75">
        <v>282</v>
      </c>
      <c r="F173" s="104"/>
      <c r="G173" s="103"/>
      <c r="H173" s="38"/>
      <c r="I173" s="120" t="s">
        <v>495</v>
      </c>
      <c r="J173" s="102" t="s">
        <v>127</v>
      </c>
      <c r="K173" s="54">
        <v>333</v>
      </c>
      <c r="L173" s="101"/>
      <c r="M173" s="101"/>
      <c r="N173" s="100"/>
    </row>
    <row r="174" spans="1:15" x14ac:dyDescent="0.25">
      <c r="A174" s="107" t="s">
        <v>399</v>
      </c>
      <c r="B174" s="107" t="s">
        <v>490</v>
      </c>
      <c r="C174" s="107" t="s">
        <v>492</v>
      </c>
      <c r="D174" s="107"/>
      <c r="E174" s="33">
        <f>SUM(E175:E178)</f>
        <v>1006</v>
      </c>
      <c r="F174" s="113"/>
      <c r="G174" s="113"/>
      <c r="H174" s="112"/>
      <c r="I174" s="122" t="s">
        <v>492</v>
      </c>
      <c r="J174" s="121"/>
      <c r="K174" s="109">
        <f>SUM(K175:K178)</f>
        <v>1352</v>
      </c>
      <c r="L174" s="108">
        <v>1</v>
      </c>
      <c r="M174" s="108">
        <v>1</v>
      </c>
      <c r="N174" s="107"/>
    </row>
    <row r="175" spans="1:15" x14ac:dyDescent="0.25">
      <c r="A175" s="102" t="s">
        <v>399</v>
      </c>
      <c r="B175" s="100" t="s">
        <v>490</v>
      </c>
      <c r="C175" s="102" t="s">
        <v>492</v>
      </c>
      <c r="D175" s="102" t="s">
        <v>492</v>
      </c>
      <c r="E175" s="75">
        <v>345</v>
      </c>
      <c r="F175" s="104"/>
      <c r="G175" s="106" t="s">
        <v>402</v>
      </c>
      <c r="H175" s="105" t="s">
        <v>401</v>
      </c>
      <c r="I175" s="120" t="s">
        <v>492</v>
      </c>
      <c r="J175" s="102" t="s">
        <v>492</v>
      </c>
      <c r="K175" s="54">
        <v>387</v>
      </c>
      <c r="L175" s="101"/>
      <c r="M175" s="101"/>
      <c r="N175" s="100"/>
    </row>
    <row r="176" spans="1:15" x14ac:dyDescent="0.25">
      <c r="A176" s="102" t="s">
        <v>399</v>
      </c>
      <c r="B176" s="100" t="s">
        <v>490</v>
      </c>
      <c r="C176" s="102" t="s">
        <v>492</v>
      </c>
      <c r="D176" s="102" t="s">
        <v>494</v>
      </c>
      <c r="E176" s="75">
        <v>236</v>
      </c>
      <c r="F176" s="104"/>
      <c r="G176" s="103"/>
      <c r="H176" s="38"/>
      <c r="I176" s="120" t="s">
        <v>492</v>
      </c>
      <c r="J176" s="102" t="s">
        <v>494</v>
      </c>
      <c r="K176" s="54">
        <v>280</v>
      </c>
      <c r="L176" s="101"/>
      <c r="M176" s="101"/>
      <c r="N176" s="100"/>
    </row>
    <row r="177" spans="1:14" x14ac:dyDescent="0.25">
      <c r="A177" s="102" t="s">
        <v>399</v>
      </c>
      <c r="B177" s="100" t="s">
        <v>490</v>
      </c>
      <c r="C177" s="102" t="s">
        <v>492</v>
      </c>
      <c r="D177" s="102" t="s">
        <v>493</v>
      </c>
      <c r="E177" s="75">
        <v>236</v>
      </c>
      <c r="F177" s="104"/>
      <c r="G177" s="103"/>
      <c r="H177" s="38"/>
      <c r="I177" s="120" t="s">
        <v>492</v>
      </c>
      <c r="J177" s="102" t="s">
        <v>493</v>
      </c>
      <c r="K177" s="54">
        <v>295</v>
      </c>
      <c r="L177" s="101"/>
      <c r="M177" s="101"/>
      <c r="N177" s="100"/>
    </row>
    <row r="178" spans="1:14" x14ac:dyDescent="0.25">
      <c r="A178" s="102" t="s">
        <v>399</v>
      </c>
      <c r="B178" s="100" t="s">
        <v>490</v>
      </c>
      <c r="C178" s="102" t="s">
        <v>492</v>
      </c>
      <c r="D178" s="102" t="s">
        <v>491</v>
      </c>
      <c r="E178" s="75">
        <v>189</v>
      </c>
      <c r="F178" s="104"/>
      <c r="G178" s="103"/>
      <c r="H178" s="38"/>
      <c r="I178" s="120" t="s">
        <v>492</v>
      </c>
      <c r="J178" s="102" t="s">
        <v>491</v>
      </c>
      <c r="K178" s="54">
        <v>390</v>
      </c>
      <c r="L178" s="101"/>
      <c r="M178" s="101"/>
      <c r="N178" s="100"/>
    </row>
    <row r="179" spans="1:14" x14ac:dyDescent="0.25">
      <c r="A179" s="146" t="s">
        <v>399</v>
      </c>
      <c r="B179" s="146" t="s">
        <v>490</v>
      </c>
      <c r="C179" s="108"/>
      <c r="D179" s="108"/>
      <c r="E179" s="108"/>
      <c r="F179" s="108"/>
      <c r="G179" s="108"/>
      <c r="H179" s="108"/>
      <c r="I179" s="108" t="s">
        <v>488</v>
      </c>
      <c r="J179" s="108"/>
      <c r="K179" s="108">
        <f>K180</f>
        <v>958</v>
      </c>
      <c r="L179" s="108">
        <v>1</v>
      </c>
      <c r="M179" s="108">
        <v>1</v>
      </c>
      <c r="N179" s="107"/>
    </row>
    <row r="180" spans="1:14" ht="25.5" x14ac:dyDescent="0.25">
      <c r="A180" s="102" t="s">
        <v>399</v>
      </c>
      <c r="B180" s="100" t="s">
        <v>490</v>
      </c>
      <c r="C180" s="102"/>
      <c r="D180" s="102"/>
      <c r="E180" s="116"/>
      <c r="F180" s="104"/>
      <c r="G180" s="106" t="s">
        <v>402</v>
      </c>
      <c r="H180" s="105" t="s">
        <v>489</v>
      </c>
      <c r="I180" s="120" t="s">
        <v>488</v>
      </c>
      <c r="J180" s="145" t="s">
        <v>488</v>
      </c>
      <c r="K180" s="144">
        <v>958</v>
      </c>
      <c r="L180" s="143"/>
      <c r="M180" s="143"/>
      <c r="N180" s="100" t="s">
        <v>487</v>
      </c>
    </row>
    <row r="181" spans="1:14" ht="15" x14ac:dyDescent="0.25">
      <c r="A181" s="141" t="s">
        <v>399</v>
      </c>
      <c r="B181" s="141" t="s">
        <v>398</v>
      </c>
      <c r="C181" s="142"/>
      <c r="D181" s="141"/>
      <c r="E181" s="140">
        <f>E182+E183+E186+E189+E192+E194+E196+E199+E204+E210+E213+E221+E223+E228+E233+E241+E244+E248+E252+E259</f>
        <v>19001</v>
      </c>
      <c r="F181" s="137"/>
      <c r="G181" s="137"/>
      <c r="H181" s="139"/>
      <c r="I181" s="137"/>
      <c r="J181" s="137"/>
      <c r="K181" s="137"/>
      <c r="L181" s="138">
        <f>SUM(L182:L262)</f>
        <v>19</v>
      </c>
      <c r="M181" s="138">
        <f>SUM(M182:M262)</f>
        <v>20</v>
      </c>
      <c r="N181" s="137"/>
    </row>
    <row r="182" spans="1:14" x14ac:dyDescent="0.25">
      <c r="A182" s="107" t="s">
        <v>399</v>
      </c>
      <c r="B182" s="107" t="s">
        <v>398</v>
      </c>
      <c r="C182" s="107" t="s">
        <v>486</v>
      </c>
      <c r="D182" s="107" t="s">
        <v>486</v>
      </c>
      <c r="E182" s="33">
        <v>1815</v>
      </c>
      <c r="F182" s="113"/>
      <c r="G182" s="113"/>
      <c r="H182" s="136"/>
      <c r="I182" s="135"/>
      <c r="J182" s="135"/>
      <c r="K182" s="135"/>
      <c r="L182" s="135"/>
      <c r="M182" s="135"/>
      <c r="N182" s="135"/>
    </row>
    <row r="183" spans="1:14" x14ac:dyDescent="0.25">
      <c r="A183" s="107" t="s">
        <v>399</v>
      </c>
      <c r="B183" s="107" t="s">
        <v>398</v>
      </c>
      <c r="C183" s="107" t="s">
        <v>484</v>
      </c>
      <c r="D183" s="107"/>
      <c r="E183" s="33">
        <f>SUM(E184:E185)</f>
        <v>1073</v>
      </c>
      <c r="F183" s="113"/>
      <c r="G183" s="113"/>
      <c r="H183" s="112"/>
      <c r="I183" s="111" t="s">
        <v>237</v>
      </c>
      <c r="J183" s="110"/>
      <c r="K183" s="109">
        <f>SUM(K184:K185)</f>
        <v>1235</v>
      </c>
      <c r="L183" s="108">
        <v>1</v>
      </c>
      <c r="M183" s="108">
        <v>1</v>
      </c>
      <c r="N183" s="107"/>
    </row>
    <row r="184" spans="1:14" x14ac:dyDescent="0.25">
      <c r="A184" s="102" t="s">
        <v>399</v>
      </c>
      <c r="B184" s="100" t="s">
        <v>398</v>
      </c>
      <c r="C184" s="102" t="s">
        <v>484</v>
      </c>
      <c r="D184" s="102" t="s">
        <v>484</v>
      </c>
      <c r="E184" s="75">
        <v>598</v>
      </c>
      <c r="F184" s="104"/>
      <c r="G184" s="106" t="s">
        <v>402</v>
      </c>
      <c r="H184" s="105" t="s">
        <v>485</v>
      </c>
      <c r="I184" s="102" t="s">
        <v>237</v>
      </c>
      <c r="J184" s="102" t="s">
        <v>237</v>
      </c>
      <c r="K184" s="54">
        <v>717</v>
      </c>
      <c r="L184" s="101"/>
      <c r="M184" s="101"/>
      <c r="N184" s="100"/>
    </row>
    <row r="185" spans="1:14" ht="33" customHeight="1" x14ac:dyDescent="0.25">
      <c r="A185" s="102" t="s">
        <v>399</v>
      </c>
      <c r="B185" s="100" t="s">
        <v>398</v>
      </c>
      <c r="C185" s="102" t="s">
        <v>484</v>
      </c>
      <c r="D185" s="102" t="s">
        <v>244</v>
      </c>
      <c r="E185" s="75">
        <v>475</v>
      </c>
      <c r="F185" s="104"/>
      <c r="G185" s="106" t="s">
        <v>402</v>
      </c>
      <c r="H185" s="105" t="s">
        <v>483</v>
      </c>
      <c r="I185" s="102" t="s">
        <v>237</v>
      </c>
      <c r="J185" s="102" t="s">
        <v>244</v>
      </c>
      <c r="K185" s="54">
        <v>518</v>
      </c>
      <c r="L185" s="101"/>
      <c r="M185" s="101"/>
      <c r="N185" s="100"/>
    </row>
    <row r="186" spans="1:14" x14ac:dyDescent="0.25">
      <c r="A186" s="107" t="s">
        <v>399</v>
      </c>
      <c r="B186" s="107" t="s">
        <v>398</v>
      </c>
      <c r="C186" s="107" t="s">
        <v>482</v>
      </c>
      <c r="D186" s="107"/>
      <c r="E186" s="33">
        <f>SUM(E187:E188)</f>
        <v>726</v>
      </c>
      <c r="F186" s="113"/>
      <c r="G186" s="113"/>
      <c r="H186" s="112"/>
      <c r="I186" s="122" t="s">
        <v>482</v>
      </c>
      <c r="J186" s="121"/>
      <c r="K186" s="109">
        <f>SUM(K187:K188)</f>
        <v>850</v>
      </c>
      <c r="L186" s="108">
        <v>1</v>
      </c>
      <c r="M186" s="108">
        <v>1</v>
      </c>
      <c r="N186" s="107"/>
    </row>
    <row r="187" spans="1:14" x14ac:dyDescent="0.25">
      <c r="A187" s="102" t="s">
        <v>399</v>
      </c>
      <c r="B187" s="100" t="s">
        <v>398</v>
      </c>
      <c r="C187" s="102" t="s">
        <v>482</v>
      </c>
      <c r="D187" s="102" t="s">
        <v>482</v>
      </c>
      <c r="E187" s="75">
        <v>341</v>
      </c>
      <c r="F187" s="104"/>
      <c r="G187" s="106" t="s">
        <v>402</v>
      </c>
      <c r="H187" s="126" t="s">
        <v>401</v>
      </c>
      <c r="I187" s="120" t="s">
        <v>482</v>
      </c>
      <c r="J187" s="102" t="s">
        <v>482</v>
      </c>
      <c r="K187" s="54">
        <v>400</v>
      </c>
      <c r="L187" s="101"/>
      <c r="M187" s="101"/>
      <c r="N187" s="100"/>
    </row>
    <row r="188" spans="1:14" x14ac:dyDescent="0.25">
      <c r="A188" s="102" t="s">
        <v>399</v>
      </c>
      <c r="B188" s="100" t="s">
        <v>398</v>
      </c>
      <c r="C188" s="102" t="s">
        <v>482</v>
      </c>
      <c r="D188" s="102" t="s">
        <v>481</v>
      </c>
      <c r="E188" s="75">
        <v>385</v>
      </c>
      <c r="F188" s="104"/>
      <c r="G188" s="106" t="s">
        <v>402</v>
      </c>
      <c r="H188" s="105" t="s">
        <v>401</v>
      </c>
      <c r="I188" s="120" t="s">
        <v>482</v>
      </c>
      <c r="J188" s="102" t="s">
        <v>481</v>
      </c>
      <c r="K188" s="54">
        <v>450</v>
      </c>
      <c r="L188" s="101"/>
      <c r="M188" s="101"/>
      <c r="N188" s="100"/>
    </row>
    <row r="189" spans="1:14" ht="25.5" x14ac:dyDescent="0.25">
      <c r="A189" s="107" t="s">
        <v>399</v>
      </c>
      <c r="B189" s="107" t="s">
        <v>398</v>
      </c>
      <c r="C189" s="111" t="s">
        <v>480</v>
      </c>
      <c r="D189" s="107"/>
      <c r="E189" s="33">
        <f>SUM(E190:E191)</f>
        <v>1593</v>
      </c>
      <c r="F189" s="113"/>
      <c r="G189" s="113"/>
      <c r="H189" s="112"/>
      <c r="I189" s="111" t="s">
        <v>479</v>
      </c>
      <c r="J189" s="110"/>
      <c r="K189" s="33">
        <f>SUM(K190:K191)</f>
        <v>2128</v>
      </c>
      <c r="L189" s="108">
        <v>1</v>
      </c>
      <c r="M189" s="108">
        <v>1</v>
      </c>
      <c r="N189" s="107"/>
    </row>
    <row r="190" spans="1:14" x14ac:dyDescent="0.25">
      <c r="A190" s="102" t="s">
        <v>399</v>
      </c>
      <c r="B190" s="100" t="s">
        <v>398</v>
      </c>
      <c r="C190" s="102" t="s">
        <v>478</v>
      </c>
      <c r="D190" s="102" t="s">
        <v>478</v>
      </c>
      <c r="E190" s="75">
        <v>858</v>
      </c>
      <c r="F190" s="104"/>
      <c r="G190" s="106"/>
      <c r="H190" s="105"/>
      <c r="I190" s="133" t="s">
        <v>478</v>
      </c>
      <c r="J190" s="102" t="s">
        <v>478</v>
      </c>
      <c r="K190" s="54">
        <v>1103</v>
      </c>
      <c r="L190" s="134"/>
      <c r="M190" s="134"/>
      <c r="N190" s="100"/>
    </row>
    <row r="191" spans="1:14" x14ac:dyDescent="0.25">
      <c r="A191" s="102" t="s">
        <v>399</v>
      </c>
      <c r="B191" s="100" t="s">
        <v>398</v>
      </c>
      <c r="C191" s="102" t="s">
        <v>477</v>
      </c>
      <c r="D191" s="102" t="s">
        <v>476</v>
      </c>
      <c r="E191" s="75">
        <v>735</v>
      </c>
      <c r="F191" s="104"/>
      <c r="G191" s="106" t="s">
        <v>402</v>
      </c>
      <c r="H191" s="126" t="s">
        <v>408</v>
      </c>
      <c r="I191" s="133" t="s">
        <v>475</v>
      </c>
      <c r="J191" s="102" t="s">
        <v>475</v>
      </c>
      <c r="K191" s="54">
        <v>1025</v>
      </c>
      <c r="L191" s="115"/>
      <c r="M191" s="115"/>
      <c r="N191" s="100"/>
    </row>
    <row r="192" spans="1:14" x14ac:dyDescent="0.25">
      <c r="A192" s="107" t="s">
        <v>399</v>
      </c>
      <c r="B192" s="107" t="s">
        <v>398</v>
      </c>
      <c r="C192" s="107" t="s">
        <v>473</v>
      </c>
      <c r="D192" s="107"/>
      <c r="E192" s="33">
        <f>E193</f>
        <v>628</v>
      </c>
      <c r="F192" s="113"/>
      <c r="G192" s="113"/>
      <c r="H192" s="112"/>
      <c r="I192" s="122" t="s">
        <v>474</v>
      </c>
      <c r="J192" s="121"/>
      <c r="K192" s="109">
        <f>K193</f>
        <v>915</v>
      </c>
      <c r="L192" s="108">
        <v>1</v>
      </c>
      <c r="M192" s="108">
        <v>1</v>
      </c>
      <c r="N192" s="107"/>
    </row>
    <row r="193" spans="1:14" x14ac:dyDescent="0.25">
      <c r="A193" s="102" t="s">
        <v>399</v>
      </c>
      <c r="B193" s="100" t="s">
        <v>398</v>
      </c>
      <c r="C193" s="102" t="s">
        <v>473</v>
      </c>
      <c r="D193" s="102" t="s">
        <v>473</v>
      </c>
      <c r="E193" s="75">
        <v>628</v>
      </c>
      <c r="F193" s="104"/>
      <c r="G193" s="106" t="s">
        <v>402</v>
      </c>
      <c r="H193" s="105"/>
      <c r="I193" s="120" t="s">
        <v>474</v>
      </c>
      <c r="J193" s="102" t="s">
        <v>473</v>
      </c>
      <c r="K193" s="54">
        <v>915</v>
      </c>
      <c r="L193" s="101"/>
      <c r="M193" s="101"/>
      <c r="N193" s="124"/>
    </row>
    <row r="194" spans="1:14" x14ac:dyDescent="0.25">
      <c r="A194" s="107" t="s">
        <v>399</v>
      </c>
      <c r="B194" s="107" t="s">
        <v>398</v>
      </c>
      <c r="C194" s="107" t="s">
        <v>472</v>
      </c>
      <c r="D194" s="107"/>
      <c r="E194" s="33">
        <f>E195</f>
        <v>880</v>
      </c>
      <c r="F194" s="113"/>
      <c r="G194" s="113"/>
      <c r="H194" s="112"/>
      <c r="I194" s="122" t="s">
        <v>472</v>
      </c>
      <c r="J194" s="121"/>
      <c r="K194" s="109">
        <f>K195</f>
        <v>1210</v>
      </c>
      <c r="L194" s="108">
        <v>1</v>
      </c>
      <c r="M194" s="108">
        <v>1</v>
      </c>
      <c r="N194" s="107"/>
    </row>
    <row r="195" spans="1:14" x14ac:dyDescent="0.25">
      <c r="A195" s="102" t="s">
        <v>399</v>
      </c>
      <c r="B195" s="100" t="s">
        <v>398</v>
      </c>
      <c r="C195" s="102" t="s">
        <v>472</v>
      </c>
      <c r="D195" s="102" t="s">
        <v>472</v>
      </c>
      <c r="E195" s="75">
        <v>880</v>
      </c>
      <c r="F195" s="104"/>
      <c r="G195" s="106" t="s">
        <v>402</v>
      </c>
      <c r="H195" s="105" t="s">
        <v>401</v>
      </c>
      <c r="I195" s="120" t="s">
        <v>472</v>
      </c>
      <c r="J195" s="102" t="s">
        <v>472</v>
      </c>
      <c r="K195" s="54">
        <v>1210</v>
      </c>
      <c r="L195" s="101"/>
      <c r="M195" s="101"/>
      <c r="N195" s="100"/>
    </row>
    <row r="196" spans="1:14" x14ac:dyDescent="0.25">
      <c r="A196" s="107" t="s">
        <v>399</v>
      </c>
      <c r="B196" s="107" t="s">
        <v>398</v>
      </c>
      <c r="C196" s="107" t="s">
        <v>470</v>
      </c>
      <c r="D196" s="107"/>
      <c r="E196" s="33">
        <f>SUM(E197:E198)</f>
        <v>681</v>
      </c>
      <c r="F196" s="113"/>
      <c r="G196" s="113"/>
      <c r="H196" s="112"/>
      <c r="I196" s="122" t="s">
        <v>470</v>
      </c>
      <c r="J196" s="121"/>
      <c r="K196" s="109">
        <f>SUM(K197:K198)</f>
        <v>925</v>
      </c>
      <c r="L196" s="108">
        <v>1</v>
      </c>
      <c r="M196" s="108">
        <v>1</v>
      </c>
      <c r="N196" s="107"/>
    </row>
    <row r="197" spans="1:14" x14ac:dyDescent="0.25">
      <c r="A197" s="102" t="s">
        <v>399</v>
      </c>
      <c r="B197" s="100" t="s">
        <v>398</v>
      </c>
      <c r="C197" s="102" t="s">
        <v>470</v>
      </c>
      <c r="D197" s="102" t="s">
        <v>470</v>
      </c>
      <c r="E197" s="75">
        <v>279</v>
      </c>
      <c r="F197" s="104"/>
      <c r="G197" s="103"/>
      <c r="H197" s="65"/>
      <c r="I197" s="120" t="s">
        <v>470</v>
      </c>
      <c r="J197" s="102" t="s">
        <v>470</v>
      </c>
      <c r="K197" s="54">
        <v>355</v>
      </c>
      <c r="L197" s="101"/>
      <c r="M197" s="101"/>
      <c r="N197" s="100"/>
    </row>
    <row r="198" spans="1:14" x14ac:dyDescent="0.25">
      <c r="A198" s="102" t="s">
        <v>399</v>
      </c>
      <c r="B198" s="100" t="s">
        <v>398</v>
      </c>
      <c r="C198" s="102" t="s">
        <v>470</v>
      </c>
      <c r="D198" s="102" t="s">
        <v>471</v>
      </c>
      <c r="E198" s="75">
        <v>402</v>
      </c>
      <c r="F198" s="104"/>
      <c r="G198" s="106" t="s">
        <v>402</v>
      </c>
      <c r="H198" s="105" t="s">
        <v>408</v>
      </c>
      <c r="I198" s="120" t="s">
        <v>470</v>
      </c>
      <c r="J198" s="102" t="s">
        <v>469</v>
      </c>
      <c r="K198" s="54">
        <v>570</v>
      </c>
      <c r="L198" s="101"/>
      <c r="M198" s="101"/>
      <c r="N198" s="100"/>
    </row>
    <row r="199" spans="1:14" ht="30.75" customHeight="1" x14ac:dyDescent="0.25">
      <c r="A199" s="107" t="s">
        <v>399</v>
      </c>
      <c r="B199" s="107" t="s">
        <v>398</v>
      </c>
      <c r="C199" s="107" t="s">
        <v>468</v>
      </c>
      <c r="D199" s="107"/>
      <c r="E199" s="33">
        <f>SUM(E200:E203)</f>
        <v>264</v>
      </c>
      <c r="F199" s="113"/>
      <c r="G199" s="113"/>
      <c r="H199" s="112"/>
      <c r="I199" s="111" t="s">
        <v>468</v>
      </c>
      <c r="J199" s="111"/>
      <c r="K199" s="33">
        <f>SUM(K200:K203)</f>
        <v>413</v>
      </c>
      <c r="L199" s="108">
        <v>1</v>
      </c>
      <c r="M199" s="108">
        <v>2</v>
      </c>
      <c r="N199" s="107"/>
    </row>
    <row r="200" spans="1:14" x14ac:dyDescent="0.25">
      <c r="A200" s="102" t="s">
        <v>399</v>
      </c>
      <c r="B200" s="100" t="s">
        <v>398</v>
      </c>
      <c r="C200" s="102" t="s">
        <v>464</v>
      </c>
      <c r="D200" s="102" t="s">
        <v>467</v>
      </c>
      <c r="E200" s="75">
        <v>37</v>
      </c>
      <c r="F200" s="119"/>
      <c r="G200" s="118"/>
      <c r="H200" s="65"/>
      <c r="I200" s="130" t="s">
        <v>464</v>
      </c>
      <c r="J200" s="102" t="s">
        <v>467</v>
      </c>
      <c r="K200" s="129">
        <v>81</v>
      </c>
      <c r="L200" s="132"/>
      <c r="M200" s="132"/>
      <c r="N200" s="100"/>
    </row>
    <row r="201" spans="1:14" x14ac:dyDescent="0.25">
      <c r="A201" s="102" t="s">
        <v>399</v>
      </c>
      <c r="B201" s="100" t="s">
        <v>398</v>
      </c>
      <c r="C201" s="102" t="s">
        <v>464</v>
      </c>
      <c r="D201" s="102" t="s">
        <v>466</v>
      </c>
      <c r="E201" s="75">
        <v>22</v>
      </c>
      <c r="F201" s="119"/>
      <c r="G201" s="118"/>
      <c r="H201" s="65"/>
      <c r="I201" s="130" t="s">
        <v>464</v>
      </c>
      <c r="J201" s="124"/>
      <c r="K201" s="131"/>
      <c r="L201" s="123"/>
      <c r="M201" s="123"/>
      <c r="N201" s="100"/>
    </row>
    <row r="202" spans="1:14" x14ac:dyDescent="0.25">
      <c r="A202" s="102" t="s">
        <v>399</v>
      </c>
      <c r="B202" s="100" t="s">
        <v>398</v>
      </c>
      <c r="C202" s="102" t="s">
        <v>464</v>
      </c>
      <c r="D202" s="102" t="s">
        <v>465</v>
      </c>
      <c r="E202" s="75">
        <v>27</v>
      </c>
      <c r="F202" s="119"/>
      <c r="G202" s="118"/>
      <c r="H202" s="65"/>
      <c r="I202" s="130" t="s">
        <v>464</v>
      </c>
      <c r="J202" s="102" t="s">
        <v>463</v>
      </c>
      <c r="K202" s="129">
        <v>90</v>
      </c>
      <c r="L202" s="101"/>
      <c r="M202" s="101"/>
      <c r="N202" s="100"/>
    </row>
    <row r="203" spans="1:14" x14ac:dyDescent="0.25">
      <c r="A203" s="102" t="s">
        <v>399</v>
      </c>
      <c r="B203" s="100" t="s">
        <v>398</v>
      </c>
      <c r="C203" s="102" t="s">
        <v>461</v>
      </c>
      <c r="D203" s="102" t="s">
        <v>462</v>
      </c>
      <c r="E203" s="75">
        <v>178</v>
      </c>
      <c r="F203" s="104"/>
      <c r="G203" s="106" t="s">
        <v>402</v>
      </c>
      <c r="H203" s="105" t="s">
        <v>401</v>
      </c>
      <c r="I203" s="128" t="s">
        <v>461</v>
      </c>
      <c r="J203" s="102" t="s">
        <v>461</v>
      </c>
      <c r="K203" s="54">
        <v>242</v>
      </c>
      <c r="L203" s="101"/>
      <c r="M203" s="101"/>
      <c r="N203" s="100"/>
    </row>
    <row r="204" spans="1:14" x14ac:dyDescent="0.25">
      <c r="A204" s="107" t="s">
        <v>399</v>
      </c>
      <c r="B204" s="107" t="s">
        <v>398</v>
      </c>
      <c r="C204" s="107" t="s">
        <v>453</v>
      </c>
      <c r="D204" s="107"/>
      <c r="E204" s="33">
        <f>SUM(E205:E209)</f>
        <v>817</v>
      </c>
      <c r="F204" s="113"/>
      <c r="G204" s="113"/>
      <c r="H204" s="113"/>
      <c r="I204" s="122" t="s">
        <v>453</v>
      </c>
      <c r="J204" s="121"/>
      <c r="K204" s="109">
        <f>SUM(K205:K209)</f>
        <v>1068</v>
      </c>
      <c r="L204" s="108">
        <v>1</v>
      </c>
      <c r="M204" s="108">
        <v>1</v>
      </c>
      <c r="N204" s="107"/>
    </row>
    <row r="205" spans="1:14" ht="15" x14ac:dyDescent="0.25">
      <c r="A205" s="102" t="s">
        <v>399</v>
      </c>
      <c r="B205" s="100" t="s">
        <v>398</v>
      </c>
      <c r="C205" s="102" t="s">
        <v>453</v>
      </c>
      <c r="D205" s="102" t="s">
        <v>460</v>
      </c>
      <c r="E205" s="75">
        <v>216</v>
      </c>
      <c r="F205" s="104"/>
      <c r="G205" s="127" t="s">
        <v>18</v>
      </c>
      <c r="H205" s="105" t="s">
        <v>459</v>
      </c>
      <c r="I205" s="120" t="s">
        <v>453</v>
      </c>
      <c r="J205" s="102" t="s">
        <v>453</v>
      </c>
      <c r="K205" s="54">
        <v>252</v>
      </c>
      <c r="L205" s="101"/>
      <c r="M205" s="101"/>
      <c r="N205" s="100"/>
    </row>
    <row r="206" spans="1:14" x14ac:dyDescent="0.25">
      <c r="A206" s="102" t="s">
        <v>399</v>
      </c>
      <c r="B206" s="100" t="s">
        <v>398</v>
      </c>
      <c r="C206" s="102" t="s">
        <v>453</v>
      </c>
      <c r="D206" s="102" t="s">
        <v>458</v>
      </c>
      <c r="E206" s="75">
        <v>67</v>
      </c>
      <c r="F206" s="104"/>
      <c r="G206" s="103"/>
      <c r="H206" s="38"/>
      <c r="I206" s="120" t="s">
        <v>453</v>
      </c>
      <c r="J206" s="102" t="s">
        <v>457</v>
      </c>
      <c r="K206" s="54">
        <v>199</v>
      </c>
      <c r="L206" s="101"/>
      <c r="M206" s="101"/>
      <c r="N206" s="100"/>
    </row>
    <row r="207" spans="1:14" x14ac:dyDescent="0.25">
      <c r="A207" s="102" t="s">
        <v>399</v>
      </c>
      <c r="B207" s="100" t="s">
        <v>398</v>
      </c>
      <c r="C207" s="102" t="s">
        <v>453</v>
      </c>
      <c r="D207" s="102" t="s">
        <v>456</v>
      </c>
      <c r="E207" s="75">
        <v>344</v>
      </c>
      <c r="F207" s="104"/>
      <c r="G207" s="103"/>
      <c r="H207" s="38"/>
      <c r="I207" s="120" t="s">
        <v>453</v>
      </c>
      <c r="J207" s="102" t="s">
        <v>456</v>
      </c>
      <c r="K207" s="54">
        <v>400</v>
      </c>
      <c r="L207" s="101"/>
      <c r="M207" s="101"/>
      <c r="N207" s="100"/>
    </row>
    <row r="208" spans="1:14" x14ac:dyDescent="0.25">
      <c r="A208" s="102" t="s">
        <v>399</v>
      </c>
      <c r="B208" s="100" t="s">
        <v>398</v>
      </c>
      <c r="C208" s="102" t="s">
        <v>453</v>
      </c>
      <c r="D208" s="102" t="s">
        <v>455</v>
      </c>
      <c r="E208" s="75">
        <v>61</v>
      </c>
      <c r="F208" s="104"/>
      <c r="G208" s="103"/>
      <c r="H208" s="38"/>
      <c r="I208" s="120" t="s">
        <v>453</v>
      </c>
      <c r="J208" s="102" t="s">
        <v>454</v>
      </c>
      <c r="K208" s="54">
        <v>97</v>
      </c>
      <c r="L208" s="101"/>
      <c r="M208" s="101"/>
      <c r="N208" s="100"/>
    </row>
    <row r="209" spans="1:14" x14ac:dyDescent="0.25">
      <c r="A209" s="102" t="s">
        <v>399</v>
      </c>
      <c r="B209" s="100" t="s">
        <v>398</v>
      </c>
      <c r="C209" s="102" t="s">
        <v>453</v>
      </c>
      <c r="D209" s="102" t="s">
        <v>204</v>
      </c>
      <c r="E209" s="75">
        <v>129</v>
      </c>
      <c r="F209" s="104"/>
      <c r="G209" s="103"/>
      <c r="H209" s="38"/>
      <c r="I209" s="120" t="s">
        <v>453</v>
      </c>
      <c r="J209" s="102" t="s">
        <v>204</v>
      </c>
      <c r="K209" s="54">
        <v>120</v>
      </c>
      <c r="L209" s="101"/>
      <c r="M209" s="101"/>
      <c r="N209" s="100"/>
    </row>
    <row r="210" spans="1:14" x14ac:dyDescent="0.25">
      <c r="A210" s="107" t="s">
        <v>399</v>
      </c>
      <c r="B210" s="107" t="s">
        <v>398</v>
      </c>
      <c r="C210" s="107" t="s">
        <v>451</v>
      </c>
      <c r="D210" s="107"/>
      <c r="E210" s="33">
        <f>SUM(E211:E212)</f>
        <v>614</v>
      </c>
      <c r="F210" s="113"/>
      <c r="G210" s="113"/>
      <c r="H210" s="112"/>
      <c r="I210" s="111" t="s">
        <v>452</v>
      </c>
      <c r="J210" s="110"/>
      <c r="K210" s="109">
        <f>SUM(K211:K212)</f>
        <v>729</v>
      </c>
      <c r="L210" s="108">
        <v>1</v>
      </c>
      <c r="M210" s="108">
        <v>1</v>
      </c>
      <c r="N210" s="107"/>
    </row>
    <row r="211" spans="1:14" x14ac:dyDescent="0.25">
      <c r="A211" s="102" t="s">
        <v>399</v>
      </c>
      <c r="B211" s="100" t="s">
        <v>398</v>
      </c>
      <c r="C211" s="102" t="s">
        <v>452</v>
      </c>
      <c r="D211" s="102" t="s">
        <v>451</v>
      </c>
      <c r="E211" s="75">
        <v>281</v>
      </c>
      <c r="F211" s="104"/>
      <c r="G211" s="106" t="s">
        <v>402</v>
      </c>
      <c r="H211" s="105" t="s">
        <v>401</v>
      </c>
      <c r="I211" s="114" t="s">
        <v>452</v>
      </c>
      <c r="J211" s="102" t="s">
        <v>167</v>
      </c>
      <c r="K211" s="54">
        <v>384</v>
      </c>
      <c r="L211" s="101"/>
      <c r="M211" s="101"/>
      <c r="N211" s="124"/>
    </row>
    <row r="212" spans="1:14" x14ac:dyDescent="0.25">
      <c r="A212" s="102" t="s">
        <v>399</v>
      </c>
      <c r="B212" s="100" t="s">
        <v>398</v>
      </c>
      <c r="C212" s="102" t="s">
        <v>452</v>
      </c>
      <c r="D212" s="102" t="s">
        <v>167</v>
      </c>
      <c r="E212" s="75">
        <v>333</v>
      </c>
      <c r="F212" s="104"/>
      <c r="G212" s="106" t="s">
        <v>402</v>
      </c>
      <c r="H212" s="126" t="s">
        <v>408</v>
      </c>
      <c r="I212" s="114" t="s">
        <v>452</v>
      </c>
      <c r="J212" s="102" t="s">
        <v>451</v>
      </c>
      <c r="K212" s="54">
        <v>345</v>
      </c>
      <c r="L212" s="101"/>
      <c r="M212" s="101"/>
      <c r="N212" s="100"/>
    </row>
    <row r="213" spans="1:14" x14ac:dyDescent="0.25">
      <c r="A213" s="107" t="s">
        <v>399</v>
      </c>
      <c r="B213" s="107" t="s">
        <v>398</v>
      </c>
      <c r="C213" s="107" t="s">
        <v>442</v>
      </c>
      <c r="D213" s="107"/>
      <c r="E213" s="33">
        <v>250</v>
      </c>
      <c r="F213" s="113"/>
      <c r="G213" s="113"/>
      <c r="H213" s="112"/>
      <c r="I213" s="111" t="s">
        <v>442</v>
      </c>
      <c r="J213" s="110"/>
      <c r="K213" s="125">
        <f>SUM(K214:K219)</f>
        <v>367</v>
      </c>
      <c r="L213" s="108">
        <v>1</v>
      </c>
      <c r="M213" s="108">
        <v>1</v>
      </c>
      <c r="N213" s="107"/>
    </row>
    <row r="214" spans="1:14" x14ac:dyDescent="0.25">
      <c r="A214" s="102" t="s">
        <v>399</v>
      </c>
      <c r="B214" s="100" t="s">
        <v>398</v>
      </c>
      <c r="C214" s="102" t="s">
        <v>442</v>
      </c>
      <c r="D214" s="102" t="s">
        <v>450</v>
      </c>
      <c r="E214" s="75" t="s">
        <v>137</v>
      </c>
      <c r="F214" s="104"/>
      <c r="G214" s="106" t="s">
        <v>402</v>
      </c>
      <c r="H214" s="105" t="s">
        <v>408</v>
      </c>
      <c r="I214" s="114" t="s">
        <v>442</v>
      </c>
      <c r="J214" s="102" t="s">
        <v>442</v>
      </c>
      <c r="K214" s="54">
        <v>58</v>
      </c>
      <c r="L214" s="101"/>
      <c r="M214" s="101"/>
      <c r="N214" s="100"/>
    </row>
    <row r="215" spans="1:14" x14ac:dyDescent="0.25">
      <c r="A215" s="102" t="s">
        <v>399</v>
      </c>
      <c r="B215" s="100" t="s">
        <v>398</v>
      </c>
      <c r="C215" s="102" t="s">
        <v>442</v>
      </c>
      <c r="D215" s="102" t="s">
        <v>449</v>
      </c>
      <c r="E215" s="75">
        <v>48</v>
      </c>
      <c r="F215" s="104"/>
      <c r="G215" s="103"/>
      <c r="H215" s="38"/>
      <c r="I215" s="114" t="s">
        <v>442</v>
      </c>
      <c r="J215" s="102" t="s">
        <v>449</v>
      </c>
      <c r="K215" s="54">
        <v>75</v>
      </c>
      <c r="L215" s="101"/>
      <c r="M215" s="101"/>
      <c r="N215" s="100"/>
    </row>
    <row r="216" spans="1:14" x14ac:dyDescent="0.25">
      <c r="A216" s="102" t="s">
        <v>399</v>
      </c>
      <c r="B216" s="100" t="s">
        <v>398</v>
      </c>
      <c r="C216" s="102" t="s">
        <v>442</v>
      </c>
      <c r="D216" s="102" t="s">
        <v>448</v>
      </c>
      <c r="E216" s="75">
        <v>28</v>
      </c>
      <c r="F216" s="104"/>
      <c r="G216" s="103"/>
      <c r="H216" s="38"/>
      <c r="I216" s="114" t="s">
        <v>442</v>
      </c>
      <c r="J216" s="102" t="s">
        <v>447</v>
      </c>
      <c r="K216" s="54">
        <v>75</v>
      </c>
      <c r="L216" s="101"/>
      <c r="M216" s="101"/>
      <c r="N216" s="100"/>
    </row>
    <row r="217" spans="1:14" x14ac:dyDescent="0.25">
      <c r="A217" s="102" t="s">
        <v>399</v>
      </c>
      <c r="B217" s="100" t="s">
        <v>398</v>
      </c>
      <c r="C217" s="102" t="s">
        <v>442</v>
      </c>
      <c r="D217" s="102" t="s">
        <v>446</v>
      </c>
      <c r="E217" s="75">
        <v>52</v>
      </c>
      <c r="F217" s="104"/>
      <c r="G217" s="103"/>
      <c r="H217" s="38"/>
      <c r="I217" s="114" t="s">
        <v>442</v>
      </c>
      <c r="J217" s="102" t="s">
        <v>445</v>
      </c>
      <c r="K217" s="54">
        <v>53</v>
      </c>
      <c r="L217" s="101"/>
      <c r="M217" s="101"/>
      <c r="N217" s="100"/>
    </row>
    <row r="218" spans="1:14" x14ac:dyDescent="0.25">
      <c r="A218" s="102" t="s">
        <v>399</v>
      </c>
      <c r="B218" s="100" t="s">
        <v>398</v>
      </c>
      <c r="C218" s="102" t="s">
        <v>442</v>
      </c>
      <c r="D218" s="102" t="s">
        <v>444</v>
      </c>
      <c r="E218" s="75">
        <v>79</v>
      </c>
      <c r="F218" s="104"/>
      <c r="G218" s="103"/>
      <c r="H218" s="38"/>
      <c r="I218" s="114" t="s">
        <v>442</v>
      </c>
      <c r="J218" s="102" t="s">
        <v>444</v>
      </c>
      <c r="K218" s="54">
        <v>52</v>
      </c>
      <c r="L218" s="101"/>
      <c r="M218" s="101"/>
      <c r="N218" s="100"/>
    </row>
    <row r="219" spans="1:14" x14ac:dyDescent="0.25">
      <c r="A219" s="102" t="s">
        <v>399</v>
      </c>
      <c r="B219" s="100" t="s">
        <v>398</v>
      </c>
      <c r="C219" s="102" t="s">
        <v>442</v>
      </c>
      <c r="D219" s="102" t="s">
        <v>443</v>
      </c>
      <c r="E219" s="75">
        <v>21</v>
      </c>
      <c r="F219" s="104"/>
      <c r="G219" s="103"/>
      <c r="H219" s="38"/>
      <c r="I219" s="114" t="s">
        <v>442</v>
      </c>
      <c r="J219" s="102" t="s">
        <v>443</v>
      </c>
      <c r="K219" s="54">
        <v>54</v>
      </c>
      <c r="L219" s="101"/>
      <c r="M219" s="101"/>
      <c r="N219" s="100"/>
    </row>
    <row r="220" spans="1:14" x14ac:dyDescent="0.25">
      <c r="A220" s="102" t="s">
        <v>399</v>
      </c>
      <c r="B220" s="100" t="s">
        <v>398</v>
      </c>
      <c r="C220" s="102" t="s">
        <v>442</v>
      </c>
      <c r="D220" s="102" t="s">
        <v>441</v>
      </c>
      <c r="E220" s="75">
        <v>21</v>
      </c>
      <c r="F220" s="104"/>
      <c r="G220" s="103"/>
      <c r="H220" s="38"/>
      <c r="I220" s="124"/>
      <c r="J220" s="124"/>
      <c r="K220" s="123"/>
      <c r="L220" s="123"/>
      <c r="M220" s="123"/>
      <c r="N220" s="100"/>
    </row>
    <row r="221" spans="1:14" x14ac:dyDescent="0.25">
      <c r="A221" s="107" t="s">
        <v>399</v>
      </c>
      <c r="B221" s="107" t="s">
        <v>398</v>
      </c>
      <c r="C221" s="107" t="s">
        <v>440</v>
      </c>
      <c r="D221" s="107"/>
      <c r="E221" s="33">
        <f>E222</f>
        <v>893</v>
      </c>
      <c r="F221" s="113"/>
      <c r="G221" s="113"/>
      <c r="H221" s="112"/>
      <c r="I221" s="122" t="s">
        <v>440</v>
      </c>
      <c r="J221" s="121"/>
      <c r="K221" s="109">
        <f>K222</f>
        <v>1110</v>
      </c>
      <c r="L221" s="108">
        <v>1</v>
      </c>
      <c r="M221" s="108">
        <v>1</v>
      </c>
      <c r="N221" s="107"/>
    </row>
    <row r="222" spans="1:14" x14ac:dyDescent="0.25">
      <c r="A222" s="102" t="s">
        <v>399</v>
      </c>
      <c r="B222" s="100" t="s">
        <v>398</v>
      </c>
      <c r="C222" s="102" t="s">
        <v>440</v>
      </c>
      <c r="D222" s="102" t="s">
        <v>440</v>
      </c>
      <c r="E222" s="75">
        <v>893</v>
      </c>
      <c r="F222" s="104" t="s">
        <v>6</v>
      </c>
      <c r="G222" s="106" t="s">
        <v>402</v>
      </c>
      <c r="H222" s="105" t="s">
        <v>401</v>
      </c>
      <c r="I222" s="120" t="s">
        <v>440</v>
      </c>
      <c r="J222" s="102" t="s">
        <v>440</v>
      </c>
      <c r="K222" s="54">
        <v>1110</v>
      </c>
      <c r="L222" s="101"/>
      <c r="M222" s="101"/>
      <c r="N222" s="100"/>
    </row>
    <row r="223" spans="1:14" x14ac:dyDescent="0.25">
      <c r="A223" s="107" t="s">
        <v>399</v>
      </c>
      <c r="B223" s="107" t="s">
        <v>398</v>
      </c>
      <c r="C223" s="107" t="s">
        <v>437</v>
      </c>
      <c r="D223" s="107"/>
      <c r="E223" s="33">
        <f>SUM(E224:E227)</f>
        <v>1276</v>
      </c>
      <c r="F223" s="113"/>
      <c r="G223" s="113"/>
      <c r="H223" s="112"/>
      <c r="I223" s="122" t="s">
        <v>437</v>
      </c>
      <c r="J223" s="121"/>
      <c r="K223" s="109">
        <f>SUM(K224:K227)</f>
        <v>1720</v>
      </c>
      <c r="L223" s="108">
        <v>1</v>
      </c>
      <c r="M223" s="108">
        <v>1</v>
      </c>
      <c r="N223" s="107"/>
    </row>
    <row r="224" spans="1:14" x14ac:dyDescent="0.25">
      <c r="A224" s="102" t="s">
        <v>399</v>
      </c>
      <c r="B224" s="100" t="s">
        <v>398</v>
      </c>
      <c r="C224" s="102" t="s">
        <v>437</v>
      </c>
      <c r="D224" s="102" t="s">
        <v>437</v>
      </c>
      <c r="E224" s="75">
        <v>575</v>
      </c>
      <c r="F224" s="104"/>
      <c r="G224" s="106" t="s">
        <v>402</v>
      </c>
      <c r="H224" s="105" t="s">
        <v>408</v>
      </c>
      <c r="I224" s="120" t="s">
        <v>437</v>
      </c>
      <c r="J224" s="102" t="s">
        <v>437</v>
      </c>
      <c r="K224" s="54">
        <v>715</v>
      </c>
      <c r="L224" s="101"/>
      <c r="M224" s="101"/>
      <c r="N224" s="100"/>
    </row>
    <row r="225" spans="1:15" x14ac:dyDescent="0.25">
      <c r="A225" s="102" t="s">
        <v>399</v>
      </c>
      <c r="B225" s="100" t="s">
        <v>398</v>
      </c>
      <c r="C225" s="102" t="s">
        <v>437</v>
      </c>
      <c r="D225" s="102" t="s">
        <v>439</v>
      </c>
      <c r="E225" s="75">
        <v>271</v>
      </c>
      <c r="F225" s="104"/>
      <c r="G225" s="106"/>
      <c r="H225" s="105"/>
      <c r="I225" s="120" t="s">
        <v>437</v>
      </c>
      <c r="J225" s="102" t="s">
        <v>439</v>
      </c>
      <c r="K225" s="54">
        <v>406</v>
      </c>
      <c r="L225" s="101"/>
      <c r="M225" s="101"/>
      <c r="N225" s="100"/>
    </row>
    <row r="226" spans="1:15" x14ac:dyDescent="0.25">
      <c r="A226" s="102" t="s">
        <v>399</v>
      </c>
      <c r="B226" s="100" t="s">
        <v>398</v>
      </c>
      <c r="C226" s="102" t="s">
        <v>437</v>
      </c>
      <c r="D226" s="102" t="s">
        <v>438</v>
      </c>
      <c r="E226" s="75">
        <v>149</v>
      </c>
      <c r="F226" s="104"/>
      <c r="G226" s="103"/>
      <c r="H226" s="38"/>
      <c r="I226" s="120" t="s">
        <v>437</v>
      </c>
      <c r="J226" s="102" t="s">
        <v>438</v>
      </c>
      <c r="K226" s="54">
        <v>185</v>
      </c>
      <c r="L226" s="101"/>
      <c r="M226" s="101"/>
      <c r="N226" s="100"/>
    </row>
    <row r="227" spans="1:15" x14ac:dyDescent="0.25">
      <c r="A227" s="102" t="s">
        <v>399</v>
      </c>
      <c r="B227" s="100" t="s">
        <v>398</v>
      </c>
      <c r="C227" s="102" t="s">
        <v>437</v>
      </c>
      <c r="D227" s="102" t="s">
        <v>436</v>
      </c>
      <c r="E227" s="75">
        <v>281</v>
      </c>
      <c r="F227" s="104"/>
      <c r="G227" s="106"/>
      <c r="H227" s="105"/>
      <c r="I227" s="120" t="s">
        <v>437</v>
      </c>
      <c r="J227" s="102" t="s">
        <v>436</v>
      </c>
      <c r="K227" s="54">
        <v>414</v>
      </c>
      <c r="L227" s="101"/>
      <c r="M227" s="101"/>
      <c r="N227" s="100"/>
    </row>
    <row r="228" spans="1:15" x14ac:dyDescent="0.25">
      <c r="A228" s="107" t="s">
        <v>399</v>
      </c>
      <c r="B228" s="107" t="s">
        <v>398</v>
      </c>
      <c r="C228" s="107" t="s">
        <v>432</v>
      </c>
      <c r="D228" s="107"/>
      <c r="E228" s="33">
        <f>SUM(E229:E232)</f>
        <v>830</v>
      </c>
      <c r="F228" s="113"/>
      <c r="G228" s="113"/>
      <c r="H228" s="112"/>
      <c r="I228" s="122" t="s">
        <v>432</v>
      </c>
      <c r="J228" s="121"/>
      <c r="K228" s="109">
        <f>SUM(K229:K232)</f>
        <v>1261</v>
      </c>
      <c r="L228" s="108">
        <v>1</v>
      </c>
      <c r="M228" s="108">
        <v>1</v>
      </c>
      <c r="N228" s="107"/>
    </row>
    <row r="229" spans="1:15" x14ac:dyDescent="0.25">
      <c r="A229" s="102" t="s">
        <v>399</v>
      </c>
      <c r="B229" s="100" t="s">
        <v>398</v>
      </c>
      <c r="C229" s="102" t="s">
        <v>432</v>
      </c>
      <c r="D229" s="102" t="s">
        <v>432</v>
      </c>
      <c r="E229" s="75">
        <v>195</v>
      </c>
      <c r="F229" s="104"/>
      <c r="G229" s="106" t="s">
        <v>402</v>
      </c>
      <c r="H229" s="105" t="s">
        <v>401</v>
      </c>
      <c r="I229" s="120" t="s">
        <v>432</v>
      </c>
      <c r="J229" s="102" t="s">
        <v>432</v>
      </c>
      <c r="K229" s="54">
        <v>250</v>
      </c>
      <c r="L229" s="101"/>
      <c r="M229" s="101"/>
    </row>
    <row r="230" spans="1:15" x14ac:dyDescent="0.25">
      <c r="A230" s="102" t="s">
        <v>399</v>
      </c>
      <c r="B230" s="100" t="s">
        <v>398</v>
      </c>
      <c r="C230" s="102" t="s">
        <v>432</v>
      </c>
      <c r="D230" s="102" t="s">
        <v>435</v>
      </c>
      <c r="E230" s="75">
        <v>83</v>
      </c>
      <c r="F230" s="104"/>
      <c r="G230" s="103"/>
      <c r="H230" s="38"/>
      <c r="I230" s="120" t="s">
        <v>432</v>
      </c>
      <c r="J230" s="102" t="s">
        <v>435</v>
      </c>
      <c r="K230" s="54">
        <v>180</v>
      </c>
      <c r="L230" s="101"/>
      <c r="M230" s="101"/>
      <c r="N230" s="100"/>
      <c r="O230" s="95"/>
    </row>
    <row r="231" spans="1:15" x14ac:dyDescent="0.25">
      <c r="A231" s="102" t="s">
        <v>399</v>
      </c>
      <c r="B231" s="100" t="s">
        <v>398</v>
      </c>
      <c r="C231" s="102" t="s">
        <v>432</v>
      </c>
      <c r="D231" s="102" t="s">
        <v>434</v>
      </c>
      <c r="E231" s="75">
        <v>329</v>
      </c>
      <c r="F231" s="104" t="s">
        <v>6</v>
      </c>
      <c r="G231" s="103"/>
      <c r="H231" s="38"/>
      <c r="I231" s="120" t="s">
        <v>432</v>
      </c>
      <c r="J231" s="102" t="s">
        <v>434</v>
      </c>
      <c r="K231" s="54">
        <v>540</v>
      </c>
      <c r="L231" s="101"/>
      <c r="M231" s="101"/>
      <c r="N231" s="684" t="s">
        <v>433</v>
      </c>
    </row>
    <row r="232" spans="1:15" x14ac:dyDescent="0.25">
      <c r="A232" s="102" t="s">
        <v>399</v>
      </c>
      <c r="B232" s="100" t="s">
        <v>398</v>
      </c>
      <c r="C232" s="102" t="s">
        <v>432</v>
      </c>
      <c r="D232" s="102" t="s">
        <v>431</v>
      </c>
      <c r="E232" s="75">
        <v>223</v>
      </c>
      <c r="F232" s="104" t="s">
        <v>6</v>
      </c>
      <c r="G232" s="106"/>
      <c r="H232" s="105"/>
      <c r="I232" s="120" t="s">
        <v>432</v>
      </c>
      <c r="J232" s="102" t="s">
        <v>431</v>
      </c>
      <c r="K232" s="54">
        <v>291</v>
      </c>
      <c r="L232" s="101"/>
      <c r="M232" s="101"/>
      <c r="N232" s="685"/>
    </row>
    <row r="233" spans="1:15" ht="27.75" customHeight="1" x14ac:dyDescent="0.25">
      <c r="A233" s="107" t="s">
        <v>399</v>
      </c>
      <c r="B233" s="107" t="s">
        <v>398</v>
      </c>
      <c r="C233" s="107" t="s">
        <v>430</v>
      </c>
      <c r="D233" s="107"/>
      <c r="E233" s="33">
        <f>SUM(E234:E240)</f>
        <v>931</v>
      </c>
      <c r="F233" s="113"/>
      <c r="G233" s="113"/>
      <c r="H233" s="112"/>
      <c r="I233" s="111" t="s">
        <v>429</v>
      </c>
      <c r="J233" s="110"/>
      <c r="K233" s="33">
        <f>SUM(K234:K240)</f>
        <v>1364</v>
      </c>
      <c r="L233" s="108">
        <v>1</v>
      </c>
      <c r="M233" s="108">
        <v>1</v>
      </c>
      <c r="N233" s="107"/>
    </row>
    <row r="234" spans="1:15" x14ac:dyDescent="0.25">
      <c r="A234" s="102" t="s">
        <v>399</v>
      </c>
      <c r="B234" s="100" t="s">
        <v>398</v>
      </c>
      <c r="C234" s="102" t="s">
        <v>425</v>
      </c>
      <c r="D234" s="102" t="s">
        <v>428</v>
      </c>
      <c r="E234" s="75">
        <v>380</v>
      </c>
      <c r="F234" s="119"/>
      <c r="G234" s="106" t="s">
        <v>402</v>
      </c>
      <c r="H234" s="105" t="s">
        <v>401</v>
      </c>
      <c r="I234" s="117" t="s">
        <v>425</v>
      </c>
      <c r="J234" s="102" t="s">
        <v>428</v>
      </c>
      <c r="K234" s="116">
        <v>450</v>
      </c>
      <c r="L234" s="101"/>
      <c r="M234" s="101"/>
      <c r="N234" s="100"/>
    </row>
    <row r="235" spans="1:15" x14ac:dyDescent="0.25">
      <c r="A235" s="102" t="s">
        <v>399</v>
      </c>
      <c r="B235" s="100" t="s">
        <v>398</v>
      </c>
      <c r="C235" s="102" t="s">
        <v>425</v>
      </c>
      <c r="D235" s="102" t="s">
        <v>427</v>
      </c>
      <c r="E235" s="75">
        <v>33</v>
      </c>
      <c r="F235" s="119"/>
      <c r="G235" s="118"/>
      <c r="H235" s="65"/>
      <c r="I235" s="117" t="s">
        <v>425</v>
      </c>
      <c r="J235" s="102" t="s">
        <v>427</v>
      </c>
      <c r="K235" s="116">
        <v>81</v>
      </c>
      <c r="L235" s="101"/>
      <c r="M235" s="101"/>
      <c r="N235" s="100"/>
    </row>
    <row r="236" spans="1:15" x14ac:dyDescent="0.25">
      <c r="A236" s="102" t="s">
        <v>399</v>
      </c>
      <c r="B236" s="100" t="s">
        <v>398</v>
      </c>
      <c r="C236" s="102" t="s">
        <v>425</v>
      </c>
      <c r="D236" s="102" t="s">
        <v>426</v>
      </c>
      <c r="E236" s="75">
        <v>126</v>
      </c>
      <c r="F236" s="119"/>
      <c r="G236" s="118"/>
      <c r="H236" s="65"/>
      <c r="I236" s="117" t="s">
        <v>425</v>
      </c>
      <c r="J236" s="102" t="s">
        <v>426</v>
      </c>
      <c r="K236" s="116">
        <v>273</v>
      </c>
      <c r="L236" s="101"/>
      <c r="M236" s="101"/>
      <c r="N236" s="100"/>
    </row>
    <row r="237" spans="1:15" x14ac:dyDescent="0.25">
      <c r="A237" s="102" t="s">
        <v>399</v>
      </c>
      <c r="B237" s="100" t="s">
        <v>398</v>
      </c>
      <c r="C237" s="102" t="s">
        <v>425</v>
      </c>
      <c r="D237" s="102" t="s">
        <v>424</v>
      </c>
      <c r="E237" s="75">
        <v>174</v>
      </c>
      <c r="F237" s="119"/>
      <c r="G237" s="118"/>
      <c r="H237" s="65"/>
      <c r="I237" s="117" t="s">
        <v>425</v>
      </c>
      <c r="J237" s="102" t="s">
        <v>424</v>
      </c>
      <c r="K237" s="116">
        <v>198</v>
      </c>
      <c r="L237" s="101"/>
      <c r="M237" s="101"/>
      <c r="N237" s="100"/>
    </row>
    <row r="238" spans="1:15" x14ac:dyDescent="0.25">
      <c r="A238" s="102" t="s">
        <v>399</v>
      </c>
      <c r="B238" s="100" t="s">
        <v>398</v>
      </c>
      <c r="C238" s="102" t="s">
        <v>422</v>
      </c>
      <c r="D238" s="102" t="s">
        <v>291</v>
      </c>
      <c r="E238" s="75">
        <v>130</v>
      </c>
      <c r="F238" s="104"/>
      <c r="G238" s="106" t="s">
        <v>402</v>
      </c>
      <c r="H238" s="105" t="s">
        <v>401</v>
      </c>
      <c r="I238" s="114" t="s">
        <v>421</v>
      </c>
      <c r="J238" s="102" t="s">
        <v>291</v>
      </c>
      <c r="K238" s="116">
        <v>172</v>
      </c>
      <c r="L238" s="42"/>
      <c r="M238" s="42"/>
      <c r="N238" s="100"/>
    </row>
    <row r="239" spans="1:15" x14ac:dyDescent="0.25">
      <c r="A239" s="102" t="s">
        <v>399</v>
      </c>
      <c r="B239" s="100" t="s">
        <v>398</v>
      </c>
      <c r="C239" s="102" t="s">
        <v>422</v>
      </c>
      <c r="D239" s="102" t="s">
        <v>423</v>
      </c>
      <c r="E239" s="75">
        <v>50</v>
      </c>
      <c r="F239" s="104"/>
      <c r="G239" s="103"/>
      <c r="H239" s="38"/>
      <c r="I239" s="114" t="s">
        <v>421</v>
      </c>
      <c r="J239" s="102" t="s">
        <v>423</v>
      </c>
      <c r="K239" s="116">
        <v>105</v>
      </c>
      <c r="L239" s="42"/>
      <c r="M239" s="42"/>
      <c r="N239" s="100"/>
    </row>
    <row r="240" spans="1:15" x14ac:dyDescent="0.25">
      <c r="A240" s="102" t="s">
        <v>399</v>
      </c>
      <c r="B240" s="100" t="s">
        <v>398</v>
      </c>
      <c r="C240" s="102" t="s">
        <v>422</v>
      </c>
      <c r="D240" s="102" t="s">
        <v>420</v>
      </c>
      <c r="E240" s="75">
        <v>38</v>
      </c>
      <c r="F240" s="104"/>
      <c r="G240" s="103"/>
      <c r="H240" s="38"/>
      <c r="I240" s="114" t="s">
        <v>421</v>
      </c>
      <c r="J240" s="102" t="s">
        <v>420</v>
      </c>
      <c r="K240" s="116">
        <v>85</v>
      </c>
      <c r="L240" s="115"/>
      <c r="M240" s="115"/>
      <c r="N240" s="100"/>
    </row>
    <row r="241" spans="1:14" x14ac:dyDescent="0.25">
      <c r="A241" s="107" t="s">
        <v>399</v>
      </c>
      <c r="B241" s="107" t="s">
        <v>398</v>
      </c>
      <c r="C241" s="107" t="s">
        <v>415</v>
      </c>
      <c r="D241" s="107"/>
      <c r="E241" s="33">
        <f>SUM(E242:E243)</f>
        <v>1373</v>
      </c>
      <c r="F241" s="113"/>
      <c r="G241" s="113"/>
      <c r="H241" s="112"/>
      <c r="I241" s="111" t="s">
        <v>415</v>
      </c>
      <c r="J241" s="110"/>
      <c r="K241" s="109">
        <f>SUM(K242:K243)</f>
        <v>1724</v>
      </c>
      <c r="L241" s="108">
        <v>1</v>
      </c>
      <c r="M241" s="108">
        <v>1</v>
      </c>
      <c r="N241" s="107"/>
    </row>
    <row r="242" spans="1:14" x14ac:dyDescent="0.25">
      <c r="A242" s="102" t="s">
        <v>399</v>
      </c>
      <c r="B242" s="100" t="s">
        <v>398</v>
      </c>
      <c r="C242" s="102" t="s">
        <v>415</v>
      </c>
      <c r="D242" s="102" t="s">
        <v>419</v>
      </c>
      <c r="E242" s="75">
        <v>720</v>
      </c>
      <c r="F242" s="104"/>
      <c r="G242" s="106" t="s">
        <v>402</v>
      </c>
      <c r="H242" s="105" t="s">
        <v>401</v>
      </c>
      <c r="I242" s="114" t="s">
        <v>415</v>
      </c>
      <c r="J242" s="102" t="s">
        <v>418</v>
      </c>
      <c r="K242" s="54">
        <v>1006</v>
      </c>
      <c r="L242" s="101"/>
      <c r="M242" s="101"/>
      <c r="N242" s="100"/>
    </row>
    <row r="243" spans="1:14" x14ac:dyDescent="0.25">
      <c r="A243" s="102" t="s">
        <v>399</v>
      </c>
      <c r="B243" s="100" t="s">
        <v>398</v>
      </c>
      <c r="C243" s="102" t="s">
        <v>415</v>
      </c>
      <c r="D243" s="102" t="s">
        <v>417</v>
      </c>
      <c r="E243" s="75">
        <v>653</v>
      </c>
      <c r="F243" s="104"/>
      <c r="G243" s="106" t="s">
        <v>402</v>
      </c>
      <c r="H243" s="105" t="s">
        <v>416</v>
      </c>
      <c r="I243" s="114" t="s">
        <v>415</v>
      </c>
      <c r="J243" s="102" t="s">
        <v>414</v>
      </c>
      <c r="K243" s="54">
        <v>718</v>
      </c>
      <c r="L243" s="101"/>
      <c r="M243" s="101"/>
      <c r="N243" s="100"/>
    </row>
    <row r="244" spans="1:14" x14ac:dyDescent="0.25">
      <c r="A244" s="107" t="s">
        <v>399</v>
      </c>
      <c r="B244" s="107" t="s">
        <v>398</v>
      </c>
      <c r="C244" s="107" t="s">
        <v>412</v>
      </c>
      <c r="D244" s="107"/>
      <c r="E244" s="33">
        <f>SUM(E245:E247)</f>
        <v>1768</v>
      </c>
      <c r="F244" s="113"/>
      <c r="G244" s="113"/>
      <c r="H244" s="112"/>
      <c r="I244" s="111" t="s">
        <v>412</v>
      </c>
      <c r="J244" s="110"/>
      <c r="K244" s="109">
        <f>SUM(K245:K247)</f>
        <v>1974</v>
      </c>
      <c r="L244" s="108">
        <v>1</v>
      </c>
      <c r="M244" s="108">
        <v>1</v>
      </c>
      <c r="N244" s="107"/>
    </row>
    <row r="245" spans="1:14" x14ac:dyDescent="0.25">
      <c r="A245" s="102" t="s">
        <v>399</v>
      </c>
      <c r="B245" s="100" t="s">
        <v>398</v>
      </c>
      <c r="C245" s="102" t="s">
        <v>412</v>
      </c>
      <c r="D245" s="102" t="s">
        <v>412</v>
      </c>
      <c r="E245" s="75">
        <v>669</v>
      </c>
      <c r="F245" s="104"/>
      <c r="G245" s="106" t="s">
        <v>402</v>
      </c>
      <c r="H245" s="105" t="s">
        <v>408</v>
      </c>
      <c r="I245" s="114" t="s">
        <v>412</v>
      </c>
      <c r="J245" s="102" t="s">
        <v>412</v>
      </c>
      <c r="K245" s="54">
        <v>770</v>
      </c>
      <c r="L245" s="101"/>
      <c r="M245" s="101"/>
      <c r="N245" s="100"/>
    </row>
    <row r="246" spans="1:14" x14ac:dyDescent="0.25">
      <c r="A246" s="102" t="s">
        <v>399</v>
      </c>
      <c r="B246" s="100" t="s">
        <v>398</v>
      </c>
      <c r="C246" s="102" t="s">
        <v>412</v>
      </c>
      <c r="D246" s="102" t="s">
        <v>413</v>
      </c>
      <c r="E246" s="75">
        <v>324</v>
      </c>
      <c r="F246" s="104"/>
      <c r="G246" s="103"/>
      <c r="H246" s="38"/>
      <c r="I246" s="114" t="s">
        <v>412</v>
      </c>
      <c r="J246" s="102" t="s">
        <v>413</v>
      </c>
      <c r="K246" s="54">
        <v>465</v>
      </c>
      <c r="L246" s="101"/>
      <c r="M246" s="101"/>
      <c r="N246" s="100"/>
    </row>
    <row r="247" spans="1:14" x14ac:dyDescent="0.25">
      <c r="A247" s="102" t="s">
        <v>399</v>
      </c>
      <c r="B247" s="100" t="s">
        <v>398</v>
      </c>
      <c r="C247" s="102" t="s">
        <v>412</v>
      </c>
      <c r="D247" s="102" t="s">
        <v>95</v>
      </c>
      <c r="E247" s="75">
        <v>775</v>
      </c>
      <c r="F247" s="104"/>
      <c r="G247" s="103"/>
      <c r="H247" s="38"/>
      <c r="I247" s="114" t="s">
        <v>412</v>
      </c>
      <c r="J247" s="102" t="s">
        <v>95</v>
      </c>
      <c r="K247" s="54">
        <v>739</v>
      </c>
      <c r="L247" s="101"/>
      <c r="M247" s="101"/>
      <c r="N247" s="100"/>
    </row>
    <row r="248" spans="1:14" x14ac:dyDescent="0.25">
      <c r="A248" s="107" t="s">
        <v>399</v>
      </c>
      <c r="B248" s="107" t="s">
        <v>398</v>
      </c>
      <c r="C248" s="107" t="s">
        <v>410</v>
      </c>
      <c r="D248" s="107"/>
      <c r="E248" s="33">
        <f>SUM(E249:E251)</f>
        <v>477</v>
      </c>
      <c r="F248" s="113"/>
      <c r="G248" s="113"/>
      <c r="H248" s="112"/>
      <c r="I248" s="111" t="s">
        <v>410</v>
      </c>
      <c r="J248" s="110"/>
      <c r="K248" s="109">
        <f>SUM(K249:K251)</f>
        <v>570</v>
      </c>
      <c r="L248" s="108">
        <v>1</v>
      </c>
      <c r="M248" s="108">
        <v>1</v>
      </c>
      <c r="N248" s="107"/>
    </row>
    <row r="249" spans="1:14" x14ac:dyDescent="0.25">
      <c r="A249" s="102" t="s">
        <v>399</v>
      </c>
      <c r="B249" s="100" t="s">
        <v>398</v>
      </c>
      <c r="C249" s="102" t="s">
        <v>410</v>
      </c>
      <c r="D249" s="102" t="s">
        <v>410</v>
      </c>
      <c r="E249" s="75">
        <v>205</v>
      </c>
      <c r="F249" s="104"/>
      <c r="G249" s="106" t="s">
        <v>402</v>
      </c>
      <c r="H249" s="105" t="s">
        <v>401</v>
      </c>
      <c r="I249" s="114" t="s">
        <v>410</v>
      </c>
      <c r="J249" s="102" t="s">
        <v>410</v>
      </c>
      <c r="K249" s="54">
        <v>225</v>
      </c>
      <c r="L249" s="101"/>
      <c r="M249" s="101"/>
      <c r="N249" s="100"/>
    </row>
    <row r="250" spans="1:14" x14ac:dyDescent="0.25">
      <c r="A250" s="102" t="s">
        <v>399</v>
      </c>
      <c r="B250" s="100" t="s">
        <v>398</v>
      </c>
      <c r="C250" s="102" t="s">
        <v>410</v>
      </c>
      <c r="D250" s="102" t="s">
        <v>411</v>
      </c>
      <c r="E250" s="75">
        <v>208</v>
      </c>
      <c r="F250" s="104"/>
      <c r="G250" s="103"/>
      <c r="H250" s="38"/>
      <c r="I250" s="114" t="s">
        <v>410</v>
      </c>
      <c r="J250" s="102" t="s">
        <v>411</v>
      </c>
      <c r="K250" s="54">
        <v>220</v>
      </c>
      <c r="L250" s="101"/>
      <c r="M250" s="101"/>
      <c r="N250" s="100"/>
    </row>
    <row r="251" spans="1:14" x14ac:dyDescent="0.25">
      <c r="A251" s="102" t="s">
        <v>399</v>
      </c>
      <c r="B251" s="100" t="s">
        <v>398</v>
      </c>
      <c r="C251" s="102" t="s">
        <v>410</v>
      </c>
      <c r="D251" s="102" t="s">
        <v>409</v>
      </c>
      <c r="E251" s="75">
        <v>64</v>
      </c>
      <c r="F251" s="104"/>
      <c r="G251" s="103"/>
      <c r="H251" s="38"/>
      <c r="I251" s="114" t="s">
        <v>410</v>
      </c>
      <c r="J251" s="102" t="s">
        <v>409</v>
      </c>
      <c r="K251" s="54">
        <v>125</v>
      </c>
      <c r="L251" s="101"/>
      <c r="M251" s="101"/>
      <c r="N251" s="100"/>
    </row>
    <row r="252" spans="1:14" x14ac:dyDescent="0.25">
      <c r="A252" s="107" t="s">
        <v>399</v>
      </c>
      <c r="B252" s="107" t="s">
        <v>398</v>
      </c>
      <c r="C252" s="107" t="s">
        <v>404</v>
      </c>
      <c r="D252" s="107"/>
      <c r="E252" s="33">
        <f>SUM(E253:E258)</f>
        <v>1173</v>
      </c>
      <c r="F252" s="113"/>
      <c r="G252" s="113"/>
      <c r="H252" s="112"/>
      <c r="I252" s="111" t="s">
        <v>404</v>
      </c>
      <c r="J252" s="110"/>
      <c r="K252" s="109">
        <f>SUM(K253:K258)</f>
        <v>1661</v>
      </c>
      <c r="L252" s="108">
        <v>1</v>
      </c>
      <c r="M252" s="108">
        <v>1</v>
      </c>
      <c r="N252" s="107"/>
    </row>
    <row r="253" spans="1:14" x14ac:dyDescent="0.25">
      <c r="A253" s="102" t="s">
        <v>399</v>
      </c>
      <c r="B253" s="100" t="s">
        <v>398</v>
      </c>
      <c r="C253" s="102" t="s">
        <v>404</v>
      </c>
      <c r="D253" s="102" t="s">
        <v>404</v>
      </c>
      <c r="E253" s="75">
        <v>303</v>
      </c>
      <c r="F253" s="104"/>
      <c r="G253" s="106" t="s">
        <v>402</v>
      </c>
      <c r="H253" s="105" t="s">
        <v>408</v>
      </c>
      <c r="I253" s="114" t="s">
        <v>404</v>
      </c>
      <c r="J253" s="102" t="s">
        <v>404</v>
      </c>
      <c r="K253" s="54">
        <v>540</v>
      </c>
      <c r="L253" s="101"/>
      <c r="M253" s="101"/>
      <c r="N253" s="100"/>
    </row>
    <row r="254" spans="1:14" x14ac:dyDescent="0.25">
      <c r="A254" s="102" t="s">
        <v>399</v>
      </c>
      <c r="B254" s="100" t="s">
        <v>398</v>
      </c>
      <c r="C254" s="102" t="s">
        <v>404</v>
      </c>
      <c r="D254" s="102" t="s">
        <v>236</v>
      </c>
      <c r="E254" s="75">
        <v>391</v>
      </c>
      <c r="F254" s="104"/>
      <c r="G254" s="103"/>
      <c r="H254" s="38"/>
      <c r="I254" s="114" t="s">
        <v>404</v>
      </c>
      <c r="J254" s="102" t="s">
        <v>236</v>
      </c>
      <c r="K254" s="54">
        <v>480</v>
      </c>
      <c r="L254" s="101"/>
      <c r="M254" s="101"/>
      <c r="N254" s="100"/>
    </row>
    <row r="255" spans="1:14" x14ac:dyDescent="0.25">
      <c r="A255" s="102" t="s">
        <v>399</v>
      </c>
      <c r="B255" s="100" t="s">
        <v>398</v>
      </c>
      <c r="C255" s="102" t="s">
        <v>404</v>
      </c>
      <c r="D255" s="102" t="s">
        <v>407</v>
      </c>
      <c r="E255" s="75">
        <v>108</v>
      </c>
      <c r="F255" s="104"/>
      <c r="G255" s="103"/>
      <c r="H255" s="38"/>
      <c r="I255" s="114" t="s">
        <v>404</v>
      </c>
      <c r="J255" s="102" t="s">
        <v>407</v>
      </c>
      <c r="K255" s="54">
        <v>196</v>
      </c>
      <c r="L255" s="101"/>
      <c r="M255" s="101"/>
      <c r="N255" s="100"/>
    </row>
    <row r="256" spans="1:14" x14ac:dyDescent="0.25">
      <c r="A256" s="102" t="s">
        <v>399</v>
      </c>
      <c r="B256" s="100" t="s">
        <v>398</v>
      </c>
      <c r="C256" s="102" t="s">
        <v>404</v>
      </c>
      <c r="D256" s="102" t="s">
        <v>406</v>
      </c>
      <c r="E256" s="75">
        <v>125</v>
      </c>
      <c r="F256" s="104"/>
      <c r="G256" s="103"/>
      <c r="H256" s="38"/>
      <c r="I256" s="114" t="s">
        <v>404</v>
      </c>
      <c r="J256" s="102" t="s">
        <v>406</v>
      </c>
      <c r="K256" s="54">
        <v>185</v>
      </c>
      <c r="L256" s="101"/>
      <c r="M256" s="101"/>
      <c r="N256" s="100"/>
    </row>
    <row r="257" spans="1:14" x14ac:dyDescent="0.25">
      <c r="A257" s="102" t="s">
        <v>399</v>
      </c>
      <c r="B257" s="100" t="s">
        <v>398</v>
      </c>
      <c r="C257" s="102" t="s">
        <v>404</v>
      </c>
      <c r="D257" s="102" t="s">
        <v>405</v>
      </c>
      <c r="E257" s="75">
        <v>61</v>
      </c>
      <c r="F257" s="104"/>
      <c r="G257" s="103"/>
      <c r="H257" s="38"/>
      <c r="I257" s="114" t="s">
        <v>404</v>
      </c>
      <c r="J257" s="102" t="s">
        <v>405</v>
      </c>
      <c r="K257" s="54">
        <v>130</v>
      </c>
      <c r="L257" s="101"/>
      <c r="M257" s="101"/>
      <c r="N257" s="100"/>
    </row>
    <row r="258" spans="1:14" x14ac:dyDescent="0.25">
      <c r="A258" s="102" t="s">
        <v>399</v>
      </c>
      <c r="B258" s="100" t="s">
        <v>398</v>
      </c>
      <c r="C258" s="102" t="s">
        <v>404</v>
      </c>
      <c r="D258" s="102" t="s">
        <v>403</v>
      </c>
      <c r="E258" s="75">
        <v>185</v>
      </c>
      <c r="F258" s="104"/>
      <c r="G258" s="103"/>
      <c r="H258" s="38"/>
      <c r="I258" s="114" t="s">
        <v>404</v>
      </c>
      <c r="J258" s="102" t="s">
        <v>403</v>
      </c>
      <c r="K258" s="54">
        <v>130</v>
      </c>
      <c r="L258" s="101"/>
      <c r="M258" s="101"/>
      <c r="N258" s="100"/>
    </row>
    <row r="259" spans="1:14" x14ac:dyDescent="0.25">
      <c r="A259" s="107" t="s">
        <v>399</v>
      </c>
      <c r="B259" s="107" t="s">
        <v>398</v>
      </c>
      <c r="C259" s="107" t="s">
        <v>397</v>
      </c>
      <c r="D259" s="107"/>
      <c r="E259" s="33">
        <f>SUM(E260:E262)</f>
        <v>939</v>
      </c>
      <c r="F259" s="113"/>
      <c r="G259" s="113"/>
      <c r="H259" s="112"/>
      <c r="I259" s="111" t="s">
        <v>100</v>
      </c>
      <c r="J259" s="110"/>
      <c r="K259" s="109">
        <f>SUM(K260:K262)</f>
        <v>1479</v>
      </c>
      <c r="L259" s="108">
        <v>1</v>
      </c>
      <c r="M259" s="108">
        <v>1</v>
      </c>
      <c r="N259" s="107"/>
    </row>
    <row r="260" spans="1:14" x14ac:dyDescent="0.25">
      <c r="A260" s="102" t="s">
        <v>399</v>
      </c>
      <c r="B260" s="100" t="s">
        <v>398</v>
      </c>
      <c r="C260" s="102" t="s">
        <v>397</v>
      </c>
      <c r="D260" s="102" t="s">
        <v>397</v>
      </c>
      <c r="E260" s="75">
        <v>491</v>
      </c>
      <c r="F260" s="104"/>
      <c r="G260" s="106" t="s">
        <v>402</v>
      </c>
      <c r="H260" s="105" t="s">
        <v>401</v>
      </c>
      <c r="I260" s="102" t="s">
        <v>100</v>
      </c>
      <c r="J260" s="102" t="s">
        <v>100</v>
      </c>
      <c r="K260" s="54">
        <v>829</v>
      </c>
      <c r="L260" s="101"/>
      <c r="M260" s="101"/>
      <c r="N260" s="100"/>
    </row>
    <row r="261" spans="1:14" x14ac:dyDescent="0.25">
      <c r="A261" s="102" t="s">
        <v>399</v>
      </c>
      <c r="B261" s="100" t="s">
        <v>398</v>
      </c>
      <c r="C261" s="102" t="s">
        <v>397</v>
      </c>
      <c r="D261" s="102" t="s">
        <v>400</v>
      </c>
      <c r="E261" s="75">
        <v>257</v>
      </c>
      <c r="F261" s="104"/>
      <c r="G261" s="103"/>
      <c r="H261" s="38"/>
      <c r="I261" s="102" t="s">
        <v>100</v>
      </c>
      <c r="J261" s="102" t="s">
        <v>400</v>
      </c>
      <c r="K261" s="54">
        <v>348</v>
      </c>
      <c r="L261" s="101"/>
      <c r="M261" s="101"/>
      <c r="N261" s="100"/>
    </row>
    <row r="262" spans="1:14" x14ac:dyDescent="0.25">
      <c r="A262" s="102" t="s">
        <v>399</v>
      </c>
      <c r="B262" s="100" t="s">
        <v>398</v>
      </c>
      <c r="C262" s="102" t="s">
        <v>397</v>
      </c>
      <c r="D262" s="102" t="s">
        <v>396</v>
      </c>
      <c r="E262" s="75">
        <v>191</v>
      </c>
      <c r="F262" s="104"/>
      <c r="G262" s="103"/>
      <c r="H262" s="38"/>
      <c r="I262" s="102" t="s">
        <v>100</v>
      </c>
      <c r="J262" s="102" t="s">
        <v>396</v>
      </c>
      <c r="K262" s="54">
        <v>302</v>
      </c>
      <c r="L262" s="101"/>
      <c r="M262" s="101"/>
      <c r="N262" s="100"/>
    </row>
  </sheetData>
  <autoFilter ref="A1:N262">
    <filterColumn colId="6" showButton="0"/>
  </autoFilter>
  <mergeCells count="8">
    <mergeCell ref="N231:N232"/>
    <mergeCell ref="O126:O130"/>
    <mergeCell ref="N142:N144"/>
    <mergeCell ref="G1:H1"/>
    <mergeCell ref="O76:O77"/>
    <mergeCell ref="E83:E84"/>
    <mergeCell ref="C95:C96"/>
    <mergeCell ref="D95:D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464"/>
  <sheetViews>
    <sheetView zoomScale="90" zoomScaleNormal="90" workbookViewId="0">
      <pane ySplit="1" topLeftCell="A5" activePane="bottomLeft" state="frozen"/>
      <selection pane="bottomLeft" activeCell="A5" sqref="A5"/>
    </sheetView>
  </sheetViews>
  <sheetFormatPr defaultRowHeight="12.75" x14ac:dyDescent="0.25"/>
  <cols>
    <col min="1" max="1" width="11.140625" style="283" customWidth="1"/>
    <col min="2" max="2" width="14.5703125" style="283" customWidth="1"/>
    <col min="3" max="3" width="25.42578125" style="283" customWidth="1"/>
    <col min="4" max="4" width="19.7109375" style="283" customWidth="1"/>
    <col min="5" max="5" width="14" style="86" customWidth="1"/>
    <col min="6" max="6" width="7.85546875" style="85" customWidth="1"/>
    <col min="7" max="8" width="6.5703125" style="89" customWidth="1"/>
    <col min="9" max="9" width="24.28515625" style="85" customWidth="1"/>
    <col min="10" max="10" width="19.42578125" style="85" customWidth="1"/>
    <col min="11" max="11" width="9.28515625" style="86" customWidth="1"/>
    <col min="12" max="12" width="6.5703125" style="86" customWidth="1"/>
    <col min="13" max="13" width="6" style="86" customWidth="1"/>
    <col min="14" max="14" width="20.42578125" style="87" customWidth="1"/>
    <col min="15" max="15" width="15.85546875" style="24" customWidth="1"/>
    <col min="16" max="16" width="20.140625" style="24" customWidth="1"/>
    <col min="17" max="16384" width="9.140625" style="24"/>
  </cols>
  <sheetData>
    <row r="1" spans="1:14" s="5" customFormat="1" ht="107.25" customHeight="1" x14ac:dyDescent="0.25">
      <c r="A1" s="2" t="s">
        <v>0</v>
      </c>
      <c r="B1" s="2" t="s">
        <v>1</v>
      </c>
      <c r="C1" s="2" t="s">
        <v>2</v>
      </c>
      <c r="D1" s="2" t="s">
        <v>3</v>
      </c>
      <c r="E1" s="2" t="s">
        <v>4</v>
      </c>
      <c r="F1" s="2" t="s">
        <v>6</v>
      </c>
      <c r="G1" s="688" t="s">
        <v>7</v>
      </c>
      <c r="H1" s="688"/>
      <c r="I1" s="2" t="s">
        <v>8</v>
      </c>
      <c r="J1" s="2" t="s">
        <v>9</v>
      </c>
      <c r="K1" s="2" t="s">
        <v>10</v>
      </c>
      <c r="L1" s="2" t="s">
        <v>11</v>
      </c>
      <c r="M1" s="2" t="s">
        <v>12</v>
      </c>
      <c r="N1" s="3" t="s">
        <v>13</v>
      </c>
    </row>
    <row r="2" spans="1:14" s="5" customFormat="1" ht="17.25" hidden="1" customHeight="1" x14ac:dyDescent="0.25">
      <c r="A2" s="250" t="s">
        <v>1269</v>
      </c>
      <c r="B2" s="250"/>
      <c r="C2" s="250"/>
      <c r="D2" s="250"/>
      <c r="E2" s="250">
        <f>E3+E4+E128+E180+E208+E254+E334+E398+E434</f>
        <v>318583</v>
      </c>
      <c r="F2" s="250"/>
      <c r="G2" s="250"/>
      <c r="H2" s="250"/>
      <c r="I2" s="250"/>
      <c r="J2" s="250"/>
      <c r="K2" s="250"/>
      <c r="L2" s="250">
        <f>L4+L128+L180+L208+L254+L334+L398+L434</f>
        <v>209</v>
      </c>
      <c r="M2" s="250">
        <f>M4+M128+M180+M208+M254+M334+M398+M434</f>
        <v>223</v>
      </c>
      <c r="N2" s="250"/>
    </row>
    <row r="3" spans="1:14" hidden="1" x14ac:dyDescent="0.25">
      <c r="A3" s="255" t="s">
        <v>1269</v>
      </c>
      <c r="B3" s="255" t="s">
        <v>1270</v>
      </c>
      <c r="C3" s="256"/>
      <c r="D3" s="255"/>
      <c r="E3" s="20">
        <v>19629</v>
      </c>
      <c r="F3" s="204"/>
      <c r="G3" s="204"/>
      <c r="H3" s="204"/>
      <c r="I3" s="19"/>
      <c r="J3" s="19"/>
      <c r="K3" s="213"/>
      <c r="L3" s="213"/>
      <c r="M3" s="213"/>
      <c r="N3" s="21"/>
    </row>
    <row r="4" spans="1:14" hidden="1" x14ac:dyDescent="0.25">
      <c r="A4" s="255" t="s">
        <v>1269</v>
      </c>
      <c r="B4" s="255" t="s">
        <v>1271</v>
      </c>
      <c r="C4" s="256"/>
      <c r="D4" s="255"/>
      <c r="E4" s="20">
        <f>E5+E9+E12+E15+E21+E27+E29+E33+E42+E45+E55+E64</f>
        <v>31461</v>
      </c>
      <c r="F4" s="204"/>
      <c r="G4" s="204"/>
      <c r="H4" s="204"/>
      <c r="I4" s="257"/>
      <c r="J4" s="19"/>
      <c r="K4" s="213"/>
      <c r="L4" s="213">
        <f>SUM(L5:L127)</f>
        <v>19</v>
      </c>
      <c r="M4" s="213">
        <f>SUM(M5:M127)</f>
        <v>22</v>
      </c>
      <c r="N4" s="21"/>
    </row>
    <row r="5" spans="1:14" x14ac:dyDescent="0.25">
      <c r="A5" s="258" t="s">
        <v>1269</v>
      </c>
      <c r="B5" s="258" t="s">
        <v>1271</v>
      </c>
      <c r="C5" s="258" t="s">
        <v>1271</v>
      </c>
      <c r="D5" s="258"/>
      <c r="E5" s="26">
        <f>7105+E7</f>
        <v>7111</v>
      </c>
      <c r="F5" s="25"/>
      <c r="G5" s="25"/>
      <c r="H5" s="25"/>
      <c r="I5" s="25"/>
      <c r="J5" s="25"/>
      <c r="K5" s="200"/>
      <c r="L5" s="200"/>
      <c r="M5" s="200"/>
      <c r="N5" s="27"/>
    </row>
    <row r="6" spans="1:14" x14ac:dyDescent="0.25">
      <c r="A6" s="259" t="s">
        <v>1269</v>
      </c>
      <c r="B6" s="259" t="s">
        <v>1271</v>
      </c>
      <c r="C6" s="259" t="s">
        <v>1271</v>
      </c>
      <c r="D6" s="260" t="s">
        <v>1272</v>
      </c>
      <c r="E6" s="52">
        <v>7105</v>
      </c>
      <c r="F6" s="35"/>
      <c r="G6" s="35"/>
      <c r="H6" s="35"/>
      <c r="I6" s="35"/>
      <c r="J6" s="35"/>
      <c r="K6" s="261"/>
      <c r="L6" s="261"/>
      <c r="M6" s="261"/>
      <c r="N6" s="45"/>
    </row>
    <row r="7" spans="1:14" hidden="1" x14ac:dyDescent="0.25">
      <c r="A7" s="262" t="s">
        <v>1269</v>
      </c>
      <c r="B7" s="263" t="s">
        <v>1271</v>
      </c>
      <c r="C7" s="259" t="s">
        <v>1271</v>
      </c>
      <c r="D7" s="259" t="s">
        <v>1273</v>
      </c>
      <c r="E7" s="36">
        <v>6</v>
      </c>
      <c r="F7" s="187" t="s">
        <v>6</v>
      </c>
      <c r="G7" s="72"/>
      <c r="H7" s="72"/>
      <c r="I7" s="35"/>
      <c r="J7" s="35"/>
      <c r="K7" s="51"/>
      <c r="L7" s="43"/>
      <c r="M7" s="43"/>
      <c r="N7" s="37"/>
    </row>
    <row r="8" spans="1:14" hidden="1" x14ac:dyDescent="0.25">
      <c r="A8" s="262" t="s">
        <v>1269</v>
      </c>
      <c r="B8" s="263" t="s">
        <v>1271</v>
      </c>
      <c r="C8" s="259" t="s">
        <v>1271</v>
      </c>
      <c r="D8" s="259" t="s">
        <v>1274</v>
      </c>
      <c r="E8" s="36">
        <v>0</v>
      </c>
      <c r="F8" s="187" t="s">
        <v>6</v>
      </c>
      <c r="G8" s="72"/>
      <c r="H8" s="72"/>
      <c r="I8" s="35"/>
      <c r="J8" s="35"/>
      <c r="K8" s="51"/>
      <c r="L8" s="43"/>
      <c r="M8" s="43"/>
      <c r="N8" s="37"/>
    </row>
    <row r="9" spans="1:14" hidden="1" x14ac:dyDescent="0.25">
      <c r="A9" s="258" t="s">
        <v>1269</v>
      </c>
      <c r="B9" s="258" t="s">
        <v>1271</v>
      </c>
      <c r="C9" s="258" t="s">
        <v>1275</v>
      </c>
      <c r="D9" s="258"/>
      <c r="E9" s="26">
        <f>SUM(E10:E11)</f>
        <v>2690</v>
      </c>
      <c r="F9" s="25"/>
      <c r="G9" s="25"/>
      <c r="H9" s="25"/>
      <c r="I9" s="32" t="s">
        <v>1275</v>
      </c>
      <c r="J9" s="32"/>
      <c r="K9" s="26">
        <f>SUM(K10:K11)</f>
        <v>4656</v>
      </c>
      <c r="L9" s="264">
        <v>2</v>
      </c>
      <c r="M9" s="264">
        <v>3</v>
      </c>
      <c r="N9" s="265"/>
    </row>
    <row r="10" spans="1:14" hidden="1" x14ac:dyDescent="0.25">
      <c r="A10" s="262" t="s">
        <v>1269</v>
      </c>
      <c r="B10" s="263" t="s">
        <v>1271</v>
      </c>
      <c r="C10" s="262" t="s">
        <v>1275</v>
      </c>
      <c r="D10" s="262" t="s">
        <v>1275</v>
      </c>
      <c r="E10" s="36">
        <v>2354</v>
      </c>
      <c r="F10" s="187" t="s">
        <v>6</v>
      </c>
      <c r="G10" s="72"/>
      <c r="H10" s="72"/>
      <c r="I10" s="62" t="s">
        <v>1275</v>
      </c>
      <c r="J10" s="62" t="s">
        <v>1275</v>
      </c>
      <c r="K10" s="42">
        <v>4392</v>
      </c>
      <c r="L10" s="42"/>
      <c r="M10" s="42"/>
      <c r="N10" s="37"/>
    </row>
    <row r="11" spans="1:14" hidden="1" x14ac:dyDescent="0.25">
      <c r="A11" s="262" t="s">
        <v>1269</v>
      </c>
      <c r="B11" s="263" t="s">
        <v>1271</v>
      </c>
      <c r="C11" s="262" t="s">
        <v>1275</v>
      </c>
      <c r="D11" s="262" t="s">
        <v>1276</v>
      </c>
      <c r="E11" s="36">
        <v>336</v>
      </c>
      <c r="F11" s="187" t="s">
        <v>6</v>
      </c>
      <c r="G11" s="72"/>
      <c r="H11" s="72"/>
      <c r="I11" s="62" t="s">
        <v>1275</v>
      </c>
      <c r="J11" s="72" t="s">
        <v>1276</v>
      </c>
      <c r="K11" s="42">
        <v>264</v>
      </c>
      <c r="L11" s="266"/>
      <c r="M11" s="266"/>
      <c r="N11" s="37"/>
    </row>
    <row r="12" spans="1:14" x14ac:dyDescent="0.25">
      <c r="A12" s="258" t="s">
        <v>1269</v>
      </c>
      <c r="B12" s="258" t="s">
        <v>1271</v>
      </c>
      <c r="C12" s="258" t="s">
        <v>1277</v>
      </c>
      <c r="D12" s="258"/>
      <c r="E12" s="26">
        <f>SUM(E13:E14)</f>
        <v>3351</v>
      </c>
      <c r="F12" s="25"/>
      <c r="G12" s="25"/>
      <c r="H12" s="25"/>
      <c r="I12" s="32" t="s">
        <v>1277</v>
      </c>
      <c r="J12" s="32"/>
      <c r="K12" s="26">
        <f>SUM(K13:K14)</f>
        <v>5063</v>
      </c>
      <c r="L12" s="264">
        <v>2</v>
      </c>
      <c r="M12" s="264">
        <v>2</v>
      </c>
      <c r="N12" s="265"/>
    </row>
    <row r="13" spans="1:14" x14ac:dyDescent="0.25">
      <c r="A13" s="262" t="s">
        <v>1269</v>
      </c>
      <c r="B13" s="263" t="s">
        <v>1271</v>
      </c>
      <c r="C13" s="262" t="s">
        <v>1277</v>
      </c>
      <c r="D13" s="262" t="s">
        <v>1277</v>
      </c>
      <c r="E13" s="36">
        <v>3306</v>
      </c>
      <c r="F13" s="187"/>
      <c r="G13" s="72"/>
      <c r="H13" s="72"/>
      <c r="I13" s="34" t="s">
        <v>1277</v>
      </c>
      <c r="J13" s="62" t="s">
        <v>1278</v>
      </c>
      <c r="K13" s="42">
        <v>4986</v>
      </c>
      <c r="L13" s="42"/>
      <c r="M13" s="42"/>
      <c r="N13" s="65"/>
    </row>
    <row r="14" spans="1:14" hidden="1" x14ac:dyDescent="0.25">
      <c r="A14" s="262" t="s">
        <v>1269</v>
      </c>
      <c r="B14" s="263" t="s">
        <v>1271</v>
      </c>
      <c r="C14" s="262" t="s">
        <v>1277</v>
      </c>
      <c r="D14" s="262" t="s">
        <v>1279</v>
      </c>
      <c r="E14" s="36">
        <v>45</v>
      </c>
      <c r="F14" s="187"/>
      <c r="G14" s="72"/>
      <c r="H14" s="72"/>
      <c r="I14" s="34" t="s">
        <v>1277</v>
      </c>
      <c r="J14" s="72" t="s">
        <v>1279</v>
      </c>
      <c r="K14" s="42">
        <v>77</v>
      </c>
      <c r="L14" s="266"/>
      <c r="M14" s="266"/>
      <c r="N14" s="37"/>
    </row>
    <row r="15" spans="1:14" hidden="1" x14ac:dyDescent="0.25">
      <c r="A15" s="258" t="s">
        <v>1269</v>
      </c>
      <c r="B15" s="258" t="s">
        <v>1271</v>
      </c>
      <c r="C15" s="258" t="s">
        <v>1280</v>
      </c>
      <c r="D15" s="258"/>
      <c r="E15" s="26">
        <v>1445</v>
      </c>
      <c r="F15" s="25"/>
      <c r="G15" s="25"/>
      <c r="H15" s="25"/>
      <c r="I15" s="32" t="s">
        <v>1280</v>
      </c>
      <c r="J15" s="32"/>
      <c r="K15" s="26">
        <f>SUM(K16:K20)</f>
        <v>1923</v>
      </c>
      <c r="L15" s="264">
        <v>1</v>
      </c>
      <c r="M15" s="264">
        <v>1</v>
      </c>
      <c r="N15" s="265"/>
    </row>
    <row r="16" spans="1:14" hidden="1" x14ac:dyDescent="0.25">
      <c r="A16" s="262" t="s">
        <v>1269</v>
      </c>
      <c r="B16" s="263" t="s">
        <v>1271</v>
      </c>
      <c r="C16" s="262" t="s">
        <v>1280</v>
      </c>
      <c r="D16" s="262" t="s">
        <v>1280</v>
      </c>
      <c r="E16" s="36">
        <v>868</v>
      </c>
      <c r="F16" s="187"/>
      <c r="G16" s="72"/>
      <c r="H16" s="72"/>
      <c r="I16" s="34" t="s">
        <v>1280</v>
      </c>
      <c r="J16" s="62" t="s">
        <v>1280</v>
      </c>
      <c r="K16" s="42">
        <v>1189</v>
      </c>
      <c r="L16" s="42"/>
      <c r="M16" s="42"/>
      <c r="N16" s="37"/>
    </row>
    <row r="17" spans="1:14" hidden="1" x14ac:dyDescent="0.25">
      <c r="A17" s="262" t="s">
        <v>1269</v>
      </c>
      <c r="B17" s="263" t="s">
        <v>1271</v>
      </c>
      <c r="C17" s="262" t="s">
        <v>1280</v>
      </c>
      <c r="D17" s="262" t="s">
        <v>1281</v>
      </c>
      <c r="E17" s="36">
        <v>554</v>
      </c>
      <c r="F17" s="187"/>
      <c r="G17" s="72"/>
      <c r="H17" s="72"/>
      <c r="I17" s="34" t="s">
        <v>1280</v>
      </c>
      <c r="J17" s="72" t="s">
        <v>1281</v>
      </c>
      <c r="K17" s="42">
        <v>674</v>
      </c>
      <c r="L17" s="266"/>
      <c r="M17" s="266"/>
      <c r="N17" s="37"/>
    </row>
    <row r="18" spans="1:14" hidden="1" x14ac:dyDescent="0.25">
      <c r="A18" s="262" t="s">
        <v>1269</v>
      </c>
      <c r="B18" s="263" t="s">
        <v>1271</v>
      </c>
      <c r="C18" s="262" t="s">
        <v>1280</v>
      </c>
      <c r="D18" s="262" t="s">
        <v>225</v>
      </c>
      <c r="E18" s="36">
        <v>11</v>
      </c>
      <c r="F18" s="187"/>
      <c r="G18" s="72"/>
      <c r="H18" s="72"/>
      <c r="I18" s="34" t="s">
        <v>1280</v>
      </c>
      <c r="J18" s="72" t="s">
        <v>225</v>
      </c>
      <c r="K18" s="42">
        <v>26</v>
      </c>
      <c r="L18" s="266"/>
      <c r="M18" s="266"/>
      <c r="N18" s="37"/>
    </row>
    <row r="19" spans="1:14" hidden="1" x14ac:dyDescent="0.25">
      <c r="A19" s="262" t="s">
        <v>1269</v>
      </c>
      <c r="B19" s="263" t="s">
        <v>1271</v>
      </c>
      <c r="C19" s="262" t="s">
        <v>1280</v>
      </c>
      <c r="D19" s="262" t="s">
        <v>1282</v>
      </c>
      <c r="E19" s="36" t="s">
        <v>137</v>
      </c>
      <c r="F19" s="187"/>
      <c r="G19" s="72"/>
      <c r="H19" s="72"/>
      <c r="I19" s="34" t="s">
        <v>1280</v>
      </c>
      <c r="J19" s="72" t="s">
        <v>1282</v>
      </c>
      <c r="K19" s="42">
        <v>25</v>
      </c>
      <c r="L19" s="266"/>
      <c r="M19" s="266"/>
      <c r="N19" s="37"/>
    </row>
    <row r="20" spans="1:14" hidden="1" x14ac:dyDescent="0.25">
      <c r="A20" s="262" t="s">
        <v>1269</v>
      </c>
      <c r="B20" s="263" t="s">
        <v>1271</v>
      </c>
      <c r="C20" s="262" t="s">
        <v>1280</v>
      </c>
      <c r="D20" s="262" t="s">
        <v>1283</v>
      </c>
      <c r="E20" s="36" t="s">
        <v>137</v>
      </c>
      <c r="F20" s="187" t="s">
        <v>6</v>
      </c>
      <c r="G20" s="72"/>
      <c r="H20" s="72"/>
      <c r="I20" s="34" t="s">
        <v>1280</v>
      </c>
      <c r="J20" s="72" t="s">
        <v>1283</v>
      </c>
      <c r="K20" s="42">
        <v>9</v>
      </c>
      <c r="L20" s="43"/>
      <c r="M20" s="43"/>
      <c r="N20" s="37"/>
    </row>
    <row r="21" spans="1:14" hidden="1" x14ac:dyDescent="0.25">
      <c r="A21" s="32" t="s">
        <v>1269</v>
      </c>
      <c r="B21" s="32" t="s">
        <v>1271</v>
      </c>
      <c r="C21" s="32" t="s">
        <v>1284</v>
      </c>
      <c r="D21" s="32"/>
      <c r="E21" s="78">
        <f>SUM(E22:E26)</f>
        <v>1646</v>
      </c>
      <c r="F21" s="32"/>
      <c r="G21" s="32"/>
      <c r="H21" s="32"/>
      <c r="I21" s="32" t="s">
        <v>1285</v>
      </c>
      <c r="J21" s="32"/>
      <c r="K21" s="64">
        <f>SUM(K22:K26)</f>
        <v>2135</v>
      </c>
      <c r="L21" s="264">
        <v>1</v>
      </c>
      <c r="M21" s="264">
        <v>1</v>
      </c>
      <c r="N21" s="32"/>
    </row>
    <row r="22" spans="1:14" hidden="1" x14ac:dyDescent="0.25">
      <c r="A22" s="262" t="s">
        <v>1269</v>
      </c>
      <c r="B22" s="263" t="s">
        <v>1271</v>
      </c>
      <c r="C22" s="262" t="s">
        <v>1280</v>
      </c>
      <c r="D22" s="262" t="s">
        <v>1286</v>
      </c>
      <c r="E22" s="36">
        <v>143</v>
      </c>
      <c r="F22" s="187"/>
      <c r="G22" s="72"/>
      <c r="H22" s="72"/>
      <c r="I22" s="62" t="s">
        <v>1285</v>
      </c>
      <c r="J22" s="72" t="s">
        <v>1286</v>
      </c>
      <c r="K22" s="42">
        <v>186</v>
      </c>
      <c r="L22" s="42"/>
      <c r="M22" s="42"/>
      <c r="N22" s="65" t="s">
        <v>706</v>
      </c>
    </row>
    <row r="23" spans="1:14" ht="33.75" hidden="1" x14ac:dyDescent="0.25">
      <c r="A23" s="262" t="s">
        <v>1269</v>
      </c>
      <c r="B23" s="263" t="s">
        <v>1271</v>
      </c>
      <c r="C23" s="262" t="s">
        <v>1280</v>
      </c>
      <c r="D23" s="262" t="s">
        <v>1287</v>
      </c>
      <c r="E23" s="36">
        <v>267</v>
      </c>
      <c r="F23" s="187"/>
      <c r="G23" s="72"/>
      <c r="H23" s="72"/>
      <c r="I23" s="62" t="s">
        <v>1285</v>
      </c>
      <c r="J23" s="72" t="s">
        <v>1287</v>
      </c>
      <c r="K23" s="42">
        <v>417</v>
      </c>
      <c r="L23" s="266"/>
      <c r="M23" s="266"/>
      <c r="N23" s="65" t="s">
        <v>1288</v>
      </c>
    </row>
    <row r="24" spans="1:14" hidden="1" x14ac:dyDescent="0.25">
      <c r="A24" s="262" t="s">
        <v>1269</v>
      </c>
      <c r="B24" s="263" t="s">
        <v>1271</v>
      </c>
      <c r="C24" s="262" t="s">
        <v>1285</v>
      </c>
      <c r="D24" s="262" t="s">
        <v>1285</v>
      </c>
      <c r="E24" s="36">
        <v>680</v>
      </c>
      <c r="F24" s="187"/>
      <c r="G24" s="72"/>
      <c r="H24" s="72"/>
      <c r="I24" s="62" t="s">
        <v>1285</v>
      </c>
      <c r="J24" s="62" t="s">
        <v>1285</v>
      </c>
      <c r="K24" s="42">
        <v>827</v>
      </c>
      <c r="L24" s="266"/>
      <c r="M24" s="266"/>
      <c r="N24" s="37"/>
    </row>
    <row r="25" spans="1:14" hidden="1" x14ac:dyDescent="0.25">
      <c r="A25" s="262" t="s">
        <v>1269</v>
      </c>
      <c r="B25" s="263" t="s">
        <v>1271</v>
      </c>
      <c r="C25" s="262" t="s">
        <v>1285</v>
      </c>
      <c r="D25" s="262" t="s">
        <v>1161</v>
      </c>
      <c r="E25" s="36">
        <v>141</v>
      </c>
      <c r="F25" s="187"/>
      <c r="G25" s="72"/>
      <c r="H25" s="72"/>
      <c r="I25" s="62" t="s">
        <v>1285</v>
      </c>
      <c r="J25" s="72" t="s">
        <v>1161</v>
      </c>
      <c r="K25" s="42">
        <v>192</v>
      </c>
      <c r="L25" s="266"/>
      <c r="M25" s="266"/>
      <c r="N25" s="37"/>
    </row>
    <row r="26" spans="1:14" hidden="1" x14ac:dyDescent="0.25">
      <c r="A26" s="262" t="s">
        <v>1269</v>
      </c>
      <c r="B26" s="263" t="s">
        <v>1271</v>
      </c>
      <c r="C26" s="262" t="s">
        <v>1285</v>
      </c>
      <c r="D26" s="262" t="s">
        <v>1289</v>
      </c>
      <c r="E26" s="36">
        <v>415</v>
      </c>
      <c r="F26" s="187"/>
      <c r="G26" s="72"/>
      <c r="H26" s="72"/>
      <c r="I26" s="62" t="s">
        <v>1285</v>
      </c>
      <c r="J26" s="72" t="s">
        <v>1289</v>
      </c>
      <c r="K26" s="42">
        <v>513</v>
      </c>
      <c r="L26" s="43"/>
      <c r="M26" s="43"/>
      <c r="N26" s="37"/>
    </row>
    <row r="27" spans="1:14" hidden="1" x14ac:dyDescent="0.25">
      <c r="A27" s="258" t="s">
        <v>1269</v>
      </c>
      <c r="B27" s="258" t="s">
        <v>1271</v>
      </c>
      <c r="C27" s="258" t="s">
        <v>1290</v>
      </c>
      <c r="D27" s="258"/>
      <c r="E27" s="26">
        <f>E28</f>
        <v>214</v>
      </c>
      <c r="F27" s="25"/>
      <c r="G27" s="25"/>
      <c r="H27" s="25"/>
      <c r="I27" s="32" t="s">
        <v>1290</v>
      </c>
      <c r="J27" s="32"/>
      <c r="K27" s="26">
        <v>214</v>
      </c>
      <c r="L27" s="264">
        <v>1</v>
      </c>
      <c r="M27" s="264">
        <v>1</v>
      </c>
      <c r="N27" s="265"/>
    </row>
    <row r="28" spans="1:14" hidden="1" x14ac:dyDescent="0.25">
      <c r="A28" s="262" t="s">
        <v>1269</v>
      </c>
      <c r="B28" s="263" t="s">
        <v>1271</v>
      </c>
      <c r="C28" s="262" t="s">
        <v>1290</v>
      </c>
      <c r="D28" s="262" t="s">
        <v>1290</v>
      </c>
      <c r="E28" s="36">
        <v>214</v>
      </c>
      <c r="F28" s="187"/>
      <c r="G28" s="72"/>
      <c r="H28" s="72"/>
      <c r="I28" s="62" t="s">
        <v>1290</v>
      </c>
      <c r="J28" s="62" t="s">
        <v>1290</v>
      </c>
      <c r="K28" s="42">
        <v>359</v>
      </c>
      <c r="L28" s="42"/>
      <c r="M28" s="42"/>
      <c r="N28" s="37"/>
    </row>
    <row r="29" spans="1:14" hidden="1" x14ac:dyDescent="0.25">
      <c r="A29" s="258" t="s">
        <v>1269</v>
      </c>
      <c r="B29" s="258" t="s">
        <v>1271</v>
      </c>
      <c r="C29" s="258" t="s">
        <v>1291</v>
      </c>
      <c r="D29" s="258"/>
      <c r="E29" s="26">
        <f>SUM(E30:E32)</f>
        <v>921</v>
      </c>
      <c r="F29" s="25"/>
      <c r="G29" s="25"/>
      <c r="H29" s="25"/>
      <c r="I29" s="32" t="s">
        <v>1292</v>
      </c>
      <c r="J29" s="32"/>
      <c r="K29" s="26">
        <f>SUM(K30:K32)</f>
        <v>1199</v>
      </c>
      <c r="L29" s="264">
        <v>1</v>
      </c>
      <c r="M29" s="264">
        <v>1</v>
      </c>
      <c r="N29" s="265"/>
    </row>
    <row r="30" spans="1:14" hidden="1" x14ac:dyDescent="0.25">
      <c r="A30" s="262" t="s">
        <v>1269</v>
      </c>
      <c r="B30" s="263" t="s">
        <v>1271</v>
      </c>
      <c r="C30" s="262" t="s">
        <v>1292</v>
      </c>
      <c r="D30" s="262" t="s">
        <v>1292</v>
      </c>
      <c r="E30" s="36">
        <v>411</v>
      </c>
      <c r="F30" s="187"/>
      <c r="G30" s="72"/>
      <c r="H30" s="72"/>
      <c r="I30" s="34" t="s">
        <v>1292</v>
      </c>
      <c r="J30" s="34" t="s">
        <v>1292</v>
      </c>
      <c r="K30" s="42">
        <v>577</v>
      </c>
      <c r="L30" s="42"/>
      <c r="M30" s="42"/>
      <c r="N30" s="37"/>
    </row>
    <row r="31" spans="1:14" hidden="1" x14ac:dyDescent="0.25">
      <c r="A31" s="262" t="s">
        <v>1269</v>
      </c>
      <c r="B31" s="263" t="s">
        <v>1271</v>
      </c>
      <c r="C31" s="262" t="s">
        <v>1292</v>
      </c>
      <c r="D31" s="262" t="s">
        <v>1293</v>
      </c>
      <c r="E31" s="36">
        <v>224</v>
      </c>
      <c r="F31" s="187"/>
      <c r="G31" s="72"/>
      <c r="H31" s="72"/>
      <c r="I31" s="34" t="s">
        <v>1292</v>
      </c>
      <c r="J31" s="34" t="s">
        <v>1293</v>
      </c>
      <c r="K31" s="42">
        <v>329</v>
      </c>
      <c r="L31" s="266"/>
      <c r="M31" s="266"/>
      <c r="N31" s="37"/>
    </row>
    <row r="32" spans="1:14" hidden="1" x14ac:dyDescent="0.25">
      <c r="A32" s="262" t="s">
        <v>1269</v>
      </c>
      <c r="B32" s="263" t="s">
        <v>1271</v>
      </c>
      <c r="C32" s="262" t="s">
        <v>1292</v>
      </c>
      <c r="D32" s="262" t="s">
        <v>1294</v>
      </c>
      <c r="E32" s="36">
        <v>286</v>
      </c>
      <c r="F32" s="187"/>
      <c r="G32" s="72"/>
      <c r="H32" s="72"/>
      <c r="I32" s="34" t="s">
        <v>1292</v>
      </c>
      <c r="J32" s="34" t="s">
        <v>1294</v>
      </c>
      <c r="K32" s="42">
        <v>293</v>
      </c>
      <c r="L32" s="266"/>
      <c r="M32" s="266"/>
      <c r="N32" s="37"/>
    </row>
    <row r="33" spans="1:14" x14ac:dyDescent="0.25">
      <c r="A33" s="258" t="s">
        <v>1269</v>
      </c>
      <c r="B33" s="258" t="s">
        <v>1271</v>
      </c>
      <c r="C33" s="258" t="s">
        <v>1295</v>
      </c>
      <c r="D33" s="258"/>
      <c r="E33" s="267">
        <f>SUM(E34:E41)</f>
        <v>5626</v>
      </c>
      <c r="F33" s="25"/>
      <c r="G33" s="25"/>
      <c r="H33" s="25"/>
      <c r="I33" s="32" t="s">
        <v>1296</v>
      </c>
      <c r="J33" s="32"/>
      <c r="K33" s="26">
        <f>SUM(K34:K41)</f>
        <v>6741</v>
      </c>
      <c r="L33" s="84">
        <v>4</v>
      </c>
      <c r="M33" s="264">
        <v>4</v>
      </c>
      <c r="N33" s="265"/>
    </row>
    <row r="34" spans="1:14" x14ac:dyDescent="0.25">
      <c r="A34" s="262" t="s">
        <v>1269</v>
      </c>
      <c r="B34" s="263" t="s">
        <v>1271</v>
      </c>
      <c r="C34" s="262" t="s">
        <v>1296</v>
      </c>
      <c r="D34" s="262" t="s">
        <v>1296</v>
      </c>
      <c r="E34" s="36">
        <v>4451</v>
      </c>
      <c r="F34" s="187"/>
      <c r="G34" s="72"/>
      <c r="H34" s="72"/>
      <c r="I34" s="34" t="s">
        <v>1296</v>
      </c>
      <c r="J34" s="62" t="s">
        <v>1296</v>
      </c>
      <c r="K34" s="42">
        <v>5524</v>
      </c>
      <c r="L34" s="42"/>
      <c r="M34" s="42"/>
      <c r="N34" s="37"/>
    </row>
    <row r="35" spans="1:14" ht="22.5" hidden="1" x14ac:dyDescent="0.25">
      <c r="A35" s="262" t="s">
        <v>1269</v>
      </c>
      <c r="B35" s="263" t="s">
        <v>1271</v>
      </c>
      <c r="C35" s="262" t="s">
        <v>1297</v>
      </c>
      <c r="D35" s="262" t="s">
        <v>1297</v>
      </c>
      <c r="E35" s="36">
        <v>435</v>
      </c>
      <c r="F35" s="187" t="s">
        <v>6</v>
      </c>
      <c r="G35" s="58" t="s">
        <v>87</v>
      </c>
      <c r="H35" s="58"/>
      <c r="I35" s="34" t="s">
        <v>1296</v>
      </c>
      <c r="J35" s="72" t="s">
        <v>1297</v>
      </c>
      <c r="K35" s="42">
        <v>553</v>
      </c>
      <c r="L35" s="266"/>
      <c r="M35" s="266"/>
      <c r="N35" s="65" t="s">
        <v>1298</v>
      </c>
    </row>
    <row r="36" spans="1:14" hidden="1" x14ac:dyDescent="0.25">
      <c r="A36" s="262" t="s">
        <v>1269</v>
      </c>
      <c r="B36" s="263" t="s">
        <v>1271</v>
      </c>
      <c r="C36" s="262" t="s">
        <v>1297</v>
      </c>
      <c r="D36" s="262" t="s">
        <v>1299</v>
      </c>
      <c r="E36" s="36">
        <v>71</v>
      </c>
      <c r="F36" s="187" t="s">
        <v>6</v>
      </c>
      <c r="G36" s="72"/>
      <c r="H36" s="72"/>
      <c r="I36" s="34" t="s">
        <v>1296</v>
      </c>
      <c r="J36" s="72" t="s">
        <v>1299</v>
      </c>
      <c r="K36" s="42">
        <v>78</v>
      </c>
      <c r="L36" s="266"/>
      <c r="M36" s="266"/>
      <c r="N36" s="65"/>
    </row>
    <row r="37" spans="1:14" hidden="1" x14ac:dyDescent="0.25">
      <c r="A37" s="262" t="s">
        <v>1269</v>
      </c>
      <c r="B37" s="263" t="s">
        <v>1271</v>
      </c>
      <c r="C37" s="262" t="s">
        <v>1297</v>
      </c>
      <c r="D37" s="262" t="s">
        <v>1300</v>
      </c>
      <c r="E37" s="36">
        <v>31</v>
      </c>
      <c r="F37" s="187" t="s">
        <v>6</v>
      </c>
      <c r="G37" s="72"/>
      <c r="H37" s="72"/>
      <c r="I37" s="34" t="s">
        <v>1296</v>
      </c>
      <c r="J37" s="72" t="s">
        <v>1300</v>
      </c>
      <c r="K37" s="42">
        <v>40</v>
      </c>
      <c r="L37" s="266"/>
      <c r="M37" s="266"/>
      <c r="N37" s="65"/>
    </row>
    <row r="38" spans="1:14" hidden="1" x14ac:dyDescent="0.25">
      <c r="A38" s="262" t="s">
        <v>1269</v>
      </c>
      <c r="B38" s="263" t="s">
        <v>1271</v>
      </c>
      <c r="C38" s="262" t="s">
        <v>1297</v>
      </c>
      <c r="D38" s="262" t="s">
        <v>1301</v>
      </c>
      <c r="E38" s="36">
        <v>81</v>
      </c>
      <c r="F38" s="187" t="s">
        <v>6</v>
      </c>
      <c r="G38" s="72"/>
      <c r="H38" s="72"/>
      <c r="I38" s="34" t="s">
        <v>1296</v>
      </c>
      <c r="J38" s="72" t="s">
        <v>1301</v>
      </c>
      <c r="K38" s="42">
        <v>103</v>
      </c>
      <c r="L38" s="266"/>
      <c r="M38" s="266"/>
      <c r="N38" s="65"/>
    </row>
    <row r="39" spans="1:14" hidden="1" x14ac:dyDescent="0.25">
      <c r="A39" s="262" t="s">
        <v>1269</v>
      </c>
      <c r="B39" s="263" t="s">
        <v>1271</v>
      </c>
      <c r="C39" s="262" t="s">
        <v>1297</v>
      </c>
      <c r="D39" s="262" t="s">
        <v>980</v>
      </c>
      <c r="E39" s="36">
        <v>238</v>
      </c>
      <c r="F39" s="187" t="s">
        <v>6</v>
      </c>
      <c r="G39" s="72"/>
      <c r="H39" s="72"/>
      <c r="I39" s="34" t="s">
        <v>1296</v>
      </c>
      <c r="J39" s="72" t="s">
        <v>980</v>
      </c>
      <c r="K39" s="42">
        <v>125</v>
      </c>
      <c r="L39" s="266"/>
      <c r="M39" s="266"/>
      <c r="N39" s="65"/>
    </row>
    <row r="40" spans="1:14" hidden="1" x14ac:dyDescent="0.25">
      <c r="A40" s="262" t="s">
        <v>1269</v>
      </c>
      <c r="B40" s="263" t="s">
        <v>1271</v>
      </c>
      <c r="C40" s="262" t="s">
        <v>1297</v>
      </c>
      <c r="D40" s="262" t="s">
        <v>1302</v>
      </c>
      <c r="E40" s="36">
        <v>295</v>
      </c>
      <c r="F40" s="187" t="s">
        <v>6</v>
      </c>
      <c r="G40" s="72"/>
      <c r="H40" s="72"/>
      <c r="I40" s="34" t="s">
        <v>1296</v>
      </c>
      <c r="J40" s="72" t="s">
        <v>1302</v>
      </c>
      <c r="K40" s="42">
        <v>284</v>
      </c>
      <c r="L40" s="266"/>
      <c r="M40" s="266"/>
      <c r="N40" s="37"/>
    </row>
    <row r="41" spans="1:14" hidden="1" x14ac:dyDescent="0.25">
      <c r="A41" s="262" t="s">
        <v>1269</v>
      </c>
      <c r="B41" s="263" t="s">
        <v>1271</v>
      </c>
      <c r="C41" s="262" t="s">
        <v>1297</v>
      </c>
      <c r="D41" s="262" t="s">
        <v>1303</v>
      </c>
      <c r="E41" s="36">
        <v>24</v>
      </c>
      <c r="F41" s="187" t="s">
        <v>6</v>
      </c>
      <c r="G41" s="72"/>
      <c r="H41" s="72"/>
      <c r="I41" s="34" t="s">
        <v>1296</v>
      </c>
      <c r="J41" s="72" t="s">
        <v>1303</v>
      </c>
      <c r="K41" s="42">
        <v>34</v>
      </c>
      <c r="L41" s="43"/>
      <c r="M41" s="43"/>
      <c r="N41" s="37"/>
    </row>
    <row r="42" spans="1:14" hidden="1" x14ac:dyDescent="0.25">
      <c r="A42" s="258" t="s">
        <v>1269</v>
      </c>
      <c r="B42" s="258" t="s">
        <v>1271</v>
      </c>
      <c r="C42" s="258" t="s">
        <v>1304</v>
      </c>
      <c r="D42" s="258"/>
      <c r="E42" s="26">
        <f>SUM(E43:E44)</f>
        <v>2626</v>
      </c>
      <c r="F42" s="25"/>
      <c r="G42" s="25"/>
      <c r="H42" s="25"/>
      <c r="I42" s="32" t="s">
        <v>1304</v>
      </c>
      <c r="J42" s="32"/>
      <c r="K42" s="26">
        <f>SUM(K43:K44)</f>
        <v>3627</v>
      </c>
      <c r="L42" s="264">
        <v>2</v>
      </c>
      <c r="M42" s="264">
        <v>2</v>
      </c>
      <c r="N42" s="265"/>
    </row>
    <row r="43" spans="1:14" hidden="1" x14ac:dyDescent="0.25">
      <c r="A43" s="262" t="s">
        <v>1269</v>
      </c>
      <c r="B43" s="263" t="s">
        <v>1271</v>
      </c>
      <c r="C43" s="262" t="s">
        <v>1304</v>
      </c>
      <c r="D43" s="262" t="s">
        <v>1304</v>
      </c>
      <c r="E43" s="36">
        <v>2489</v>
      </c>
      <c r="F43" s="187"/>
      <c r="G43" s="72"/>
      <c r="H43" s="72"/>
      <c r="I43" s="34" t="s">
        <v>1304</v>
      </c>
      <c r="J43" s="62" t="s">
        <v>1304</v>
      </c>
      <c r="K43" s="42">
        <v>3407</v>
      </c>
      <c r="L43" s="42"/>
      <c r="M43" s="42"/>
      <c r="N43" s="37"/>
    </row>
    <row r="44" spans="1:14" hidden="1" x14ac:dyDescent="0.25">
      <c r="A44" s="262" t="s">
        <v>1269</v>
      </c>
      <c r="B44" s="263" t="s">
        <v>1271</v>
      </c>
      <c r="C44" s="262" t="s">
        <v>1304</v>
      </c>
      <c r="D44" s="262" t="s">
        <v>1305</v>
      </c>
      <c r="E44" s="36">
        <v>137</v>
      </c>
      <c r="F44" s="187"/>
      <c r="G44" s="72"/>
      <c r="H44" s="72"/>
      <c r="I44" s="34" t="s">
        <v>1304</v>
      </c>
      <c r="J44" s="72" t="s">
        <v>1305</v>
      </c>
      <c r="K44" s="42">
        <v>220</v>
      </c>
      <c r="L44" s="266"/>
      <c r="M44" s="266"/>
      <c r="N44" s="37"/>
    </row>
    <row r="45" spans="1:14" hidden="1" x14ac:dyDescent="0.25">
      <c r="A45" s="258" t="s">
        <v>1269</v>
      </c>
      <c r="B45" s="258" t="s">
        <v>1271</v>
      </c>
      <c r="C45" s="258" t="s">
        <v>1306</v>
      </c>
      <c r="D45" s="258"/>
      <c r="E45" s="26">
        <f>SUM(E46:E54)</f>
        <v>2706</v>
      </c>
      <c r="F45" s="25"/>
      <c r="G45" s="25"/>
      <c r="H45" s="25"/>
      <c r="I45" s="32" t="s">
        <v>1306</v>
      </c>
      <c r="J45" s="32"/>
      <c r="K45" s="26">
        <f>SUM(K46:K54)</f>
        <v>3453</v>
      </c>
      <c r="L45" s="264">
        <v>2</v>
      </c>
      <c r="M45" s="264">
        <v>2</v>
      </c>
      <c r="N45" s="265"/>
    </row>
    <row r="46" spans="1:14" hidden="1" x14ac:dyDescent="0.25">
      <c r="A46" s="262" t="s">
        <v>1269</v>
      </c>
      <c r="B46" s="263" t="s">
        <v>1271</v>
      </c>
      <c r="C46" s="262" t="s">
        <v>1306</v>
      </c>
      <c r="D46" s="262" t="s">
        <v>1306</v>
      </c>
      <c r="E46" s="36">
        <v>1729</v>
      </c>
      <c r="F46" s="187"/>
      <c r="G46" s="72"/>
      <c r="H46" s="72"/>
      <c r="I46" s="34" t="s">
        <v>1306</v>
      </c>
      <c r="J46" s="34" t="s">
        <v>1306</v>
      </c>
      <c r="K46" s="42">
        <v>2310</v>
      </c>
      <c r="L46" s="42"/>
      <c r="M46" s="42"/>
      <c r="N46" s="37"/>
    </row>
    <row r="47" spans="1:14" hidden="1" x14ac:dyDescent="0.25">
      <c r="A47" s="262" t="s">
        <v>1269</v>
      </c>
      <c r="B47" s="263" t="s">
        <v>1271</v>
      </c>
      <c r="C47" s="262" t="s">
        <v>1306</v>
      </c>
      <c r="D47" s="262" t="s">
        <v>1307</v>
      </c>
      <c r="E47" s="36">
        <v>123</v>
      </c>
      <c r="F47" s="187"/>
      <c r="G47" s="72"/>
      <c r="H47" s="72"/>
      <c r="I47" s="34" t="s">
        <v>1306</v>
      </c>
      <c r="J47" s="34" t="s">
        <v>1307</v>
      </c>
      <c r="K47" s="42">
        <v>175</v>
      </c>
      <c r="L47" s="266"/>
      <c r="M47" s="266"/>
      <c r="N47" s="37"/>
    </row>
    <row r="48" spans="1:14" hidden="1" x14ac:dyDescent="0.25">
      <c r="A48" s="262" t="s">
        <v>1269</v>
      </c>
      <c r="B48" s="263" t="s">
        <v>1271</v>
      </c>
      <c r="C48" s="262" t="s">
        <v>1306</v>
      </c>
      <c r="D48" s="262" t="s">
        <v>236</v>
      </c>
      <c r="E48" s="36">
        <v>337</v>
      </c>
      <c r="F48" s="187"/>
      <c r="G48" s="72"/>
      <c r="H48" s="72"/>
      <c r="I48" s="34" t="s">
        <v>1306</v>
      </c>
      <c r="J48" s="34" t="s">
        <v>236</v>
      </c>
      <c r="K48" s="42">
        <v>351</v>
      </c>
      <c r="L48" s="266"/>
      <c r="M48" s="266"/>
      <c r="N48" s="37"/>
    </row>
    <row r="49" spans="1:14" hidden="1" x14ac:dyDescent="0.25">
      <c r="A49" s="262" t="s">
        <v>1269</v>
      </c>
      <c r="B49" s="263" t="s">
        <v>1271</v>
      </c>
      <c r="C49" s="262" t="s">
        <v>1306</v>
      </c>
      <c r="D49" s="262" t="s">
        <v>1308</v>
      </c>
      <c r="E49" s="36">
        <v>236</v>
      </c>
      <c r="F49" s="187"/>
      <c r="G49" s="72"/>
      <c r="H49" s="72"/>
      <c r="I49" s="34" t="s">
        <v>1306</v>
      </c>
      <c r="J49" s="34" t="s">
        <v>1308</v>
      </c>
      <c r="K49" s="42">
        <v>314</v>
      </c>
      <c r="L49" s="266"/>
      <c r="M49" s="266"/>
      <c r="N49" s="37"/>
    </row>
    <row r="50" spans="1:14" hidden="1" x14ac:dyDescent="0.25">
      <c r="A50" s="262" t="s">
        <v>1269</v>
      </c>
      <c r="B50" s="263" t="s">
        <v>1271</v>
      </c>
      <c r="C50" s="262" t="s">
        <v>1306</v>
      </c>
      <c r="D50" s="262" t="s">
        <v>1309</v>
      </c>
      <c r="E50" s="36">
        <v>227</v>
      </c>
      <c r="F50" s="187"/>
      <c r="G50" s="72"/>
      <c r="H50" s="72"/>
      <c r="I50" s="34" t="s">
        <v>1306</v>
      </c>
      <c r="J50" s="34" t="s">
        <v>1309</v>
      </c>
      <c r="K50" s="42">
        <v>207</v>
      </c>
      <c r="L50" s="266"/>
      <c r="M50" s="266"/>
      <c r="N50" s="37"/>
    </row>
    <row r="51" spans="1:14" hidden="1" x14ac:dyDescent="0.25">
      <c r="A51" s="262" t="s">
        <v>1269</v>
      </c>
      <c r="B51" s="263" t="s">
        <v>1271</v>
      </c>
      <c r="C51" s="262" t="s">
        <v>1306</v>
      </c>
      <c r="D51" s="262" t="s">
        <v>1310</v>
      </c>
      <c r="E51" s="36">
        <v>0</v>
      </c>
      <c r="F51" s="187" t="s">
        <v>6</v>
      </c>
      <c r="G51" s="72"/>
      <c r="H51" s="72"/>
      <c r="I51" s="34" t="s">
        <v>1306</v>
      </c>
      <c r="J51" s="34" t="s">
        <v>1310</v>
      </c>
      <c r="K51" s="42">
        <v>12</v>
      </c>
      <c r="L51" s="266"/>
      <c r="M51" s="266"/>
      <c r="N51" s="37"/>
    </row>
    <row r="52" spans="1:14" hidden="1" x14ac:dyDescent="0.25">
      <c r="A52" s="262" t="s">
        <v>1269</v>
      </c>
      <c r="B52" s="263" t="s">
        <v>1271</v>
      </c>
      <c r="C52" s="262" t="s">
        <v>1306</v>
      </c>
      <c r="D52" s="262" t="s">
        <v>1311</v>
      </c>
      <c r="E52" s="36">
        <v>19</v>
      </c>
      <c r="F52" s="187"/>
      <c r="G52" s="72"/>
      <c r="H52" s="72"/>
      <c r="I52" s="34" t="s">
        <v>1306</v>
      </c>
      <c r="J52" s="34" t="s">
        <v>1311</v>
      </c>
      <c r="K52" s="42">
        <v>38</v>
      </c>
      <c r="L52" s="266"/>
      <c r="M52" s="266"/>
      <c r="N52" s="37"/>
    </row>
    <row r="53" spans="1:14" hidden="1" x14ac:dyDescent="0.25">
      <c r="A53" s="262" t="s">
        <v>1269</v>
      </c>
      <c r="B53" s="263" t="s">
        <v>1271</v>
      </c>
      <c r="C53" s="262" t="s">
        <v>1306</v>
      </c>
      <c r="D53" s="262" t="s">
        <v>1312</v>
      </c>
      <c r="E53" s="36">
        <v>0</v>
      </c>
      <c r="F53" s="187"/>
      <c r="G53" s="72"/>
      <c r="H53" s="72"/>
      <c r="I53" s="34" t="s">
        <v>1306</v>
      </c>
      <c r="J53" s="34" t="s">
        <v>1312</v>
      </c>
      <c r="K53" s="42">
        <v>8</v>
      </c>
      <c r="L53" s="266"/>
      <c r="M53" s="266"/>
      <c r="N53" s="37"/>
    </row>
    <row r="54" spans="1:14" hidden="1" x14ac:dyDescent="0.25">
      <c r="A54" s="262" t="s">
        <v>1269</v>
      </c>
      <c r="B54" s="263" t="s">
        <v>1271</v>
      </c>
      <c r="C54" s="262" t="s">
        <v>1306</v>
      </c>
      <c r="D54" s="262" t="s">
        <v>1313</v>
      </c>
      <c r="E54" s="36">
        <v>35</v>
      </c>
      <c r="F54" s="187"/>
      <c r="G54" s="72"/>
      <c r="H54" s="72"/>
      <c r="I54" s="34" t="s">
        <v>1306</v>
      </c>
      <c r="J54" s="34" t="s">
        <v>1313</v>
      </c>
      <c r="K54" s="42">
        <v>38</v>
      </c>
      <c r="L54" s="266"/>
      <c r="M54" s="266"/>
      <c r="N54" s="37"/>
    </row>
    <row r="55" spans="1:14" hidden="1" x14ac:dyDescent="0.25">
      <c r="A55" s="258" t="s">
        <v>1269</v>
      </c>
      <c r="B55" s="258" t="s">
        <v>1271</v>
      </c>
      <c r="C55" s="258" t="s">
        <v>1314</v>
      </c>
      <c r="D55" s="258"/>
      <c r="E55" s="26">
        <v>181</v>
      </c>
      <c r="F55" s="25"/>
      <c r="G55" s="25"/>
      <c r="H55" s="25"/>
      <c r="I55" s="32" t="s">
        <v>1314</v>
      </c>
      <c r="J55" s="32"/>
      <c r="K55" s="64"/>
      <c r="L55" s="264">
        <v>0</v>
      </c>
      <c r="M55" s="264">
        <v>1</v>
      </c>
      <c r="N55" s="265"/>
    </row>
    <row r="56" spans="1:14" hidden="1" x14ac:dyDescent="0.25">
      <c r="A56" s="262" t="s">
        <v>1269</v>
      </c>
      <c r="B56" s="263" t="s">
        <v>1271</v>
      </c>
      <c r="C56" s="262" t="s">
        <v>1314</v>
      </c>
      <c r="D56" s="259" t="s">
        <v>1314</v>
      </c>
      <c r="E56" s="36">
        <v>99</v>
      </c>
      <c r="F56" s="187"/>
      <c r="G56" s="72"/>
      <c r="H56" s="72"/>
      <c r="I56" s="35" t="s">
        <v>1314</v>
      </c>
      <c r="J56" s="35" t="s">
        <v>1314</v>
      </c>
      <c r="K56" s="268"/>
      <c r="L56" s="266"/>
      <c r="M56" s="266"/>
      <c r="N56" s="45" t="s">
        <v>311</v>
      </c>
    </row>
    <row r="57" spans="1:14" hidden="1" x14ac:dyDescent="0.25">
      <c r="A57" s="262" t="s">
        <v>1269</v>
      </c>
      <c r="B57" s="263" t="s">
        <v>1271</v>
      </c>
      <c r="C57" s="262" t="s">
        <v>1314</v>
      </c>
      <c r="D57" s="259" t="s">
        <v>1315</v>
      </c>
      <c r="E57" s="36">
        <v>0</v>
      </c>
      <c r="F57" s="187" t="s">
        <v>6</v>
      </c>
      <c r="G57" s="72"/>
      <c r="H57" s="72"/>
      <c r="I57" s="35" t="s">
        <v>1314</v>
      </c>
      <c r="J57" s="35" t="s">
        <v>1273</v>
      </c>
      <c r="K57" s="268"/>
      <c r="L57" s="266"/>
      <c r="M57" s="266"/>
      <c r="N57" s="37"/>
    </row>
    <row r="58" spans="1:14" hidden="1" x14ac:dyDescent="0.25">
      <c r="A58" s="262" t="s">
        <v>1269</v>
      </c>
      <c r="B58" s="263" t="s">
        <v>1271</v>
      </c>
      <c r="C58" s="262" t="s">
        <v>1314</v>
      </c>
      <c r="D58" s="259" t="s">
        <v>1316</v>
      </c>
      <c r="E58" s="36" t="s">
        <v>137</v>
      </c>
      <c r="F58" s="187" t="s">
        <v>6</v>
      </c>
      <c r="G58" s="72"/>
      <c r="H58" s="72"/>
      <c r="I58" s="35" t="s">
        <v>1314</v>
      </c>
      <c r="J58" s="35" t="s">
        <v>1316</v>
      </c>
      <c r="K58" s="268"/>
      <c r="L58" s="266"/>
      <c r="M58" s="266"/>
      <c r="N58" s="37"/>
    </row>
    <row r="59" spans="1:14" hidden="1" x14ac:dyDescent="0.25">
      <c r="A59" s="262" t="s">
        <v>1269</v>
      </c>
      <c r="B59" s="263" t="s">
        <v>1271</v>
      </c>
      <c r="C59" s="262" t="s">
        <v>1314</v>
      </c>
      <c r="D59" s="259" t="s">
        <v>1317</v>
      </c>
      <c r="E59" s="36">
        <v>12</v>
      </c>
      <c r="F59" s="187"/>
      <c r="G59" s="72"/>
      <c r="H59" s="72"/>
      <c r="I59" s="35" t="s">
        <v>1314</v>
      </c>
      <c r="J59" s="35" t="s">
        <v>1317</v>
      </c>
      <c r="K59" s="268"/>
      <c r="L59" s="266"/>
      <c r="M59" s="266"/>
      <c r="N59" s="37"/>
    </row>
    <row r="60" spans="1:14" hidden="1" x14ac:dyDescent="0.25">
      <c r="A60" s="262" t="s">
        <v>1269</v>
      </c>
      <c r="B60" s="263" t="s">
        <v>1271</v>
      </c>
      <c r="C60" s="262" t="s">
        <v>1314</v>
      </c>
      <c r="D60" s="259" t="s">
        <v>1318</v>
      </c>
      <c r="E60" s="36">
        <v>13</v>
      </c>
      <c r="F60" s="187"/>
      <c r="G60" s="72"/>
      <c r="H60" s="72"/>
      <c r="I60" s="35" t="s">
        <v>1314</v>
      </c>
      <c r="J60" s="35" t="s">
        <v>1318</v>
      </c>
      <c r="K60" s="268"/>
      <c r="L60" s="266"/>
      <c r="M60" s="266"/>
      <c r="N60" s="37"/>
    </row>
    <row r="61" spans="1:14" hidden="1" x14ac:dyDescent="0.25">
      <c r="A61" s="262" t="s">
        <v>1269</v>
      </c>
      <c r="B61" s="263" t="s">
        <v>1271</v>
      </c>
      <c r="C61" s="262" t="s">
        <v>1314</v>
      </c>
      <c r="D61" s="259" t="s">
        <v>1319</v>
      </c>
      <c r="E61" s="36">
        <v>35</v>
      </c>
      <c r="F61" s="187"/>
      <c r="G61" s="72"/>
      <c r="H61" s="72"/>
      <c r="I61" s="35" t="s">
        <v>1314</v>
      </c>
      <c r="J61" s="35" t="s">
        <v>1319</v>
      </c>
      <c r="K61" s="268"/>
      <c r="L61" s="266"/>
      <c r="M61" s="266"/>
      <c r="N61" s="37"/>
    </row>
    <row r="62" spans="1:14" hidden="1" x14ac:dyDescent="0.25">
      <c r="A62" s="262" t="s">
        <v>1269</v>
      </c>
      <c r="B62" s="263" t="s">
        <v>1271</v>
      </c>
      <c r="C62" s="262" t="s">
        <v>1314</v>
      </c>
      <c r="D62" s="259" t="s">
        <v>1320</v>
      </c>
      <c r="E62" s="36">
        <v>15</v>
      </c>
      <c r="F62" s="187"/>
      <c r="G62" s="72"/>
      <c r="H62" s="72"/>
      <c r="I62" s="35" t="s">
        <v>1314</v>
      </c>
      <c r="J62" s="35" t="s">
        <v>1320</v>
      </c>
      <c r="K62" s="268"/>
      <c r="L62" s="266"/>
      <c r="M62" s="266"/>
      <c r="N62" s="37"/>
    </row>
    <row r="63" spans="1:14" hidden="1" x14ac:dyDescent="0.25">
      <c r="A63" s="262" t="s">
        <v>1269</v>
      </c>
      <c r="B63" s="263" t="s">
        <v>1271</v>
      </c>
      <c r="C63" s="262" t="s">
        <v>1314</v>
      </c>
      <c r="D63" s="262" t="s">
        <v>1321</v>
      </c>
      <c r="E63" s="36">
        <v>0</v>
      </c>
      <c r="F63" s="187" t="s">
        <v>6</v>
      </c>
      <c r="G63" s="72"/>
      <c r="H63" s="72"/>
      <c r="I63" s="35" t="s">
        <v>1314</v>
      </c>
      <c r="J63" s="35"/>
      <c r="K63" s="43"/>
      <c r="L63" s="43"/>
      <c r="M63" s="43"/>
      <c r="N63" s="37"/>
    </row>
    <row r="64" spans="1:14" ht="25.5" hidden="1" x14ac:dyDescent="0.25">
      <c r="A64" s="258" t="s">
        <v>1269</v>
      </c>
      <c r="B64" s="258" t="s">
        <v>1271</v>
      </c>
      <c r="C64" s="32" t="s">
        <v>1322</v>
      </c>
      <c r="D64" s="258"/>
      <c r="E64" s="26">
        <f>SUM(E65:E72)+47</f>
        <v>2944</v>
      </c>
      <c r="F64" s="25"/>
      <c r="G64" s="25"/>
      <c r="H64" s="25"/>
      <c r="I64" s="32" t="s">
        <v>1322</v>
      </c>
      <c r="J64" s="32"/>
      <c r="K64" s="26">
        <f>SUM(K65:K124)</f>
        <v>4514</v>
      </c>
      <c r="L64" s="264">
        <v>3</v>
      </c>
      <c r="M64" s="264">
        <v>4</v>
      </c>
      <c r="N64" s="265"/>
    </row>
    <row r="65" spans="1:14" hidden="1" x14ac:dyDescent="0.25">
      <c r="A65" s="262" t="s">
        <v>1269</v>
      </c>
      <c r="B65" s="263" t="s">
        <v>1271</v>
      </c>
      <c r="C65" s="262" t="s">
        <v>1323</v>
      </c>
      <c r="D65" s="262" t="s">
        <v>1323</v>
      </c>
      <c r="E65" s="36">
        <v>737</v>
      </c>
      <c r="F65" s="187" t="s">
        <v>6</v>
      </c>
      <c r="G65" s="72"/>
      <c r="H65" s="72"/>
      <c r="I65" s="62" t="s">
        <v>1323</v>
      </c>
      <c r="J65" s="62" t="s">
        <v>1323</v>
      </c>
      <c r="K65" s="42">
        <v>1395</v>
      </c>
      <c r="L65" s="42"/>
      <c r="M65" s="42"/>
      <c r="N65" s="37"/>
    </row>
    <row r="66" spans="1:14" hidden="1" x14ac:dyDescent="0.25">
      <c r="A66" s="262" t="s">
        <v>1269</v>
      </c>
      <c r="B66" s="263" t="s">
        <v>1271</v>
      </c>
      <c r="C66" s="262" t="s">
        <v>1323</v>
      </c>
      <c r="D66" s="262" t="s">
        <v>1324</v>
      </c>
      <c r="E66" s="36">
        <v>564</v>
      </c>
      <c r="F66" s="187" t="s">
        <v>6</v>
      </c>
      <c r="G66" s="72"/>
      <c r="H66" s="72"/>
      <c r="I66" s="62" t="s">
        <v>1323</v>
      </c>
      <c r="J66" s="39" t="s">
        <v>1325</v>
      </c>
      <c r="K66" s="42">
        <v>994</v>
      </c>
      <c r="L66" s="266"/>
      <c r="M66" s="266"/>
      <c r="N66" s="37"/>
    </row>
    <row r="67" spans="1:14" hidden="1" x14ac:dyDescent="0.25">
      <c r="A67" s="262" t="s">
        <v>1269</v>
      </c>
      <c r="B67" s="263" t="s">
        <v>1271</v>
      </c>
      <c r="C67" s="262" t="s">
        <v>1323</v>
      </c>
      <c r="D67" s="262" t="s">
        <v>1326</v>
      </c>
      <c r="E67" s="36">
        <v>104</v>
      </c>
      <c r="F67" s="187" t="s">
        <v>6</v>
      </c>
      <c r="G67" s="72"/>
      <c r="H67" s="72"/>
      <c r="I67" s="62" t="s">
        <v>1323</v>
      </c>
      <c r="J67" s="39" t="s">
        <v>1327</v>
      </c>
      <c r="K67" s="42">
        <v>18</v>
      </c>
      <c r="L67" s="266"/>
      <c r="M67" s="266"/>
      <c r="N67" s="37"/>
    </row>
    <row r="68" spans="1:14" hidden="1" x14ac:dyDescent="0.25">
      <c r="A68" s="262" t="s">
        <v>1269</v>
      </c>
      <c r="B68" s="263" t="s">
        <v>1271</v>
      </c>
      <c r="C68" s="262" t="s">
        <v>1328</v>
      </c>
      <c r="D68" s="262" t="s">
        <v>1329</v>
      </c>
      <c r="E68" s="36">
        <v>134</v>
      </c>
      <c r="F68" s="187" t="s">
        <v>6</v>
      </c>
      <c r="G68" s="72"/>
      <c r="H68" s="72"/>
      <c r="I68" s="62" t="s">
        <v>1328</v>
      </c>
      <c r="J68" s="34" t="s">
        <v>1329</v>
      </c>
      <c r="K68" s="42">
        <v>122</v>
      </c>
      <c r="L68" s="42"/>
      <c r="M68" s="42"/>
      <c r="N68" s="37"/>
    </row>
    <row r="69" spans="1:14" hidden="1" x14ac:dyDescent="0.25">
      <c r="A69" s="262" t="s">
        <v>1269</v>
      </c>
      <c r="B69" s="263" t="s">
        <v>1271</v>
      </c>
      <c r="C69" s="262" t="s">
        <v>1328</v>
      </c>
      <c r="D69" s="262" t="s">
        <v>1330</v>
      </c>
      <c r="E69" s="36">
        <v>286</v>
      </c>
      <c r="F69" s="187" t="s">
        <v>6</v>
      </c>
      <c r="G69" s="72"/>
      <c r="H69" s="72"/>
      <c r="I69" s="62" t="s">
        <v>1328</v>
      </c>
      <c r="J69" s="34" t="s">
        <v>1330</v>
      </c>
      <c r="K69" s="42">
        <v>246</v>
      </c>
      <c r="L69" s="266"/>
      <c r="M69" s="266"/>
      <c r="N69" s="37"/>
    </row>
    <row r="70" spans="1:14" hidden="1" x14ac:dyDescent="0.25">
      <c r="A70" s="262" t="s">
        <v>1269</v>
      </c>
      <c r="B70" s="263" t="s">
        <v>1271</v>
      </c>
      <c r="C70" s="262" t="s">
        <v>1328</v>
      </c>
      <c r="D70" s="262" t="s">
        <v>1331</v>
      </c>
      <c r="E70" s="36">
        <v>89</v>
      </c>
      <c r="F70" s="187" t="s">
        <v>6</v>
      </c>
      <c r="G70" s="72"/>
      <c r="H70" s="72"/>
      <c r="I70" s="62" t="s">
        <v>1328</v>
      </c>
      <c r="J70" s="34" t="s">
        <v>1331</v>
      </c>
      <c r="K70" s="42">
        <v>125</v>
      </c>
      <c r="L70" s="266"/>
      <c r="M70" s="266"/>
      <c r="N70" s="37"/>
    </row>
    <row r="71" spans="1:14" hidden="1" x14ac:dyDescent="0.25">
      <c r="A71" s="262" t="s">
        <v>1269</v>
      </c>
      <c r="B71" s="263" t="s">
        <v>1271</v>
      </c>
      <c r="C71" s="262" t="s">
        <v>1328</v>
      </c>
      <c r="D71" s="262" t="s">
        <v>1332</v>
      </c>
      <c r="E71" s="36">
        <v>822</v>
      </c>
      <c r="F71" s="187" t="s">
        <v>6</v>
      </c>
      <c r="G71" s="72"/>
      <c r="H71" s="72"/>
      <c r="I71" s="62" t="s">
        <v>1328</v>
      </c>
      <c r="J71" s="34" t="s">
        <v>1332</v>
      </c>
      <c r="K71" s="42">
        <v>1311</v>
      </c>
      <c r="L71" s="266"/>
      <c r="M71" s="266"/>
      <c r="N71" s="37"/>
    </row>
    <row r="72" spans="1:14" hidden="1" x14ac:dyDescent="0.25">
      <c r="A72" s="262" t="s">
        <v>1269</v>
      </c>
      <c r="B72" s="263" t="s">
        <v>1271</v>
      </c>
      <c r="C72" s="262" t="s">
        <v>1328</v>
      </c>
      <c r="D72" s="262" t="s">
        <v>1333</v>
      </c>
      <c r="E72" s="36">
        <v>161</v>
      </c>
      <c r="F72" s="187" t="s">
        <v>6</v>
      </c>
      <c r="G72" s="72"/>
      <c r="H72" s="72"/>
      <c r="I72" s="62" t="s">
        <v>1328</v>
      </c>
      <c r="J72" s="34" t="s">
        <v>1333</v>
      </c>
      <c r="K72" s="42">
        <v>207</v>
      </c>
      <c r="L72" s="266"/>
      <c r="M72" s="266"/>
      <c r="N72" s="37"/>
    </row>
    <row r="73" spans="1:14" hidden="1" x14ac:dyDescent="0.25">
      <c r="A73" s="262" t="s">
        <v>1269</v>
      </c>
      <c r="B73" s="263" t="s">
        <v>1271</v>
      </c>
      <c r="C73" s="259" t="s">
        <v>1334</v>
      </c>
      <c r="D73" s="262" t="s">
        <v>1332</v>
      </c>
      <c r="E73" s="36">
        <v>37</v>
      </c>
      <c r="F73" s="187" t="s">
        <v>6</v>
      </c>
      <c r="G73" s="72"/>
      <c r="H73" s="72"/>
      <c r="I73" s="214" t="s">
        <v>1334</v>
      </c>
      <c r="J73" s="214" t="s">
        <v>1335</v>
      </c>
      <c r="K73" s="42">
        <v>58</v>
      </c>
      <c r="L73" s="225"/>
      <c r="M73" s="225"/>
      <c r="N73" s="37"/>
    </row>
    <row r="74" spans="1:14" hidden="1" x14ac:dyDescent="0.25">
      <c r="A74" s="262" t="s">
        <v>1269</v>
      </c>
      <c r="B74" s="263" t="s">
        <v>1271</v>
      </c>
      <c r="C74" s="259" t="s">
        <v>1334</v>
      </c>
      <c r="D74" s="262" t="s">
        <v>1336</v>
      </c>
      <c r="E74" s="36">
        <v>0</v>
      </c>
      <c r="F74" s="187" t="s">
        <v>6</v>
      </c>
      <c r="G74" s="72"/>
      <c r="H74" s="72"/>
      <c r="I74" s="214" t="s">
        <v>1334</v>
      </c>
      <c r="J74" s="35"/>
      <c r="K74" s="51"/>
      <c r="L74" s="43"/>
      <c r="M74" s="43"/>
      <c r="N74" s="37"/>
    </row>
    <row r="75" spans="1:14" hidden="1" x14ac:dyDescent="0.25">
      <c r="A75" s="262" t="s">
        <v>1269</v>
      </c>
      <c r="B75" s="263" t="s">
        <v>1271</v>
      </c>
      <c r="C75" s="259" t="s">
        <v>1334</v>
      </c>
      <c r="D75" s="262" t="s">
        <v>1337</v>
      </c>
      <c r="E75" s="36">
        <v>0</v>
      </c>
      <c r="F75" s="187" t="s">
        <v>6</v>
      </c>
      <c r="G75" s="72"/>
      <c r="H75" s="72"/>
      <c r="I75" s="214" t="s">
        <v>1334</v>
      </c>
      <c r="J75" s="35"/>
      <c r="K75" s="51"/>
      <c r="L75" s="43"/>
      <c r="M75" s="43"/>
      <c r="N75" s="37"/>
    </row>
    <row r="76" spans="1:14" hidden="1" x14ac:dyDescent="0.25">
      <c r="A76" s="262" t="s">
        <v>1269</v>
      </c>
      <c r="B76" s="263" t="s">
        <v>1271</v>
      </c>
      <c r="C76" s="259" t="s">
        <v>1334</v>
      </c>
      <c r="D76" s="262" t="s">
        <v>1338</v>
      </c>
      <c r="E76" s="36">
        <v>0</v>
      </c>
      <c r="F76" s="187" t="s">
        <v>6</v>
      </c>
      <c r="G76" s="72"/>
      <c r="H76" s="72"/>
      <c r="I76" s="214" t="s">
        <v>1334</v>
      </c>
      <c r="J76" s="35"/>
      <c r="K76" s="51"/>
      <c r="L76" s="43"/>
      <c r="M76" s="43"/>
      <c r="N76" s="37"/>
    </row>
    <row r="77" spans="1:14" hidden="1" x14ac:dyDescent="0.25">
      <c r="A77" s="262" t="s">
        <v>1269</v>
      </c>
      <c r="B77" s="263" t="s">
        <v>1271</v>
      </c>
      <c r="C77" s="259" t="s">
        <v>1334</v>
      </c>
      <c r="D77" s="262" t="s">
        <v>1339</v>
      </c>
      <c r="E77" s="36">
        <v>0</v>
      </c>
      <c r="F77" s="187" t="s">
        <v>6</v>
      </c>
      <c r="G77" s="72"/>
      <c r="H77" s="72"/>
      <c r="I77" s="214" t="s">
        <v>1334</v>
      </c>
      <c r="J77" s="35"/>
      <c r="K77" s="51"/>
      <c r="L77" s="43"/>
      <c r="M77" s="43"/>
      <c r="N77" s="37"/>
    </row>
    <row r="78" spans="1:14" hidden="1" x14ac:dyDescent="0.25">
      <c r="A78" s="262" t="s">
        <v>1269</v>
      </c>
      <c r="B78" s="263" t="s">
        <v>1271</v>
      </c>
      <c r="C78" s="259" t="s">
        <v>1334</v>
      </c>
      <c r="D78" s="262" t="s">
        <v>1340</v>
      </c>
      <c r="E78" s="36">
        <v>0</v>
      </c>
      <c r="F78" s="187" t="s">
        <v>6</v>
      </c>
      <c r="G78" s="72"/>
      <c r="H78" s="72"/>
      <c r="I78" s="214" t="s">
        <v>1334</v>
      </c>
      <c r="J78" s="35"/>
      <c r="K78" s="51"/>
      <c r="L78" s="43"/>
      <c r="M78" s="43"/>
      <c r="N78" s="37"/>
    </row>
    <row r="79" spans="1:14" hidden="1" x14ac:dyDescent="0.25">
      <c r="A79" s="262" t="s">
        <v>1269</v>
      </c>
      <c r="B79" s="263" t="s">
        <v>1271</v>
      </c>
      <c r="C79" s="259" t="s">
        <v>1334</v>
      </c>
      <c r="D79" s="262" t="s">
        <v>1341</v>
      </c>
      <c r="E79" s="36" t="s">
        <v>137</v>
      </c>
      <c r="F79" s="187" t="s">
        <v>6</v>
      </c>
      <c r="G79" s="72"/>
      <c r="H79" s="72"/>
      <c r="I79" s="214" t="s">
        <v>1334</v>
      </c>
      <c r="J79" s="35"/>
      <c r="K79" s="51"/>
      <c r="L79" s="43"/>
      <c r="M79" s="43"/>
      <c r="N79" s="37"/>
    </row>
    <row r="80" spans="1:14" hidden="1" x14ac:dyDescent="0.25">
      <c r="A80" s="262" t="s">
        <v>1269</v>
      </c>
      <c r="B80" s="263" t="s">
        <v>1271</v>
      </c>
      <c r="C80" s="259" t="s">
        <v>1334</v>
      </c>
      <c r="D80" s="262" t="s">
        <v>1342</v>
      </c>
      <c r="E80" s="36">
        <v>0</v>
      </c>
      <c r="F80" s="187" t="s">
        <v>6</v>
      </c>
      <c r="G80" s="72"/>
      <c r="H80" s="72"/>
      <c r="I80" s="214" t="s">
        <v>1334</v>
      </c>
      <c r="J80" s="35"/>
      <c r="K80" s="51"/>
      <c r="L80" s="43"/>
      <c r="M80" s="43"/>
      <c r="N80" s="37"/>
    </row>
    <row r="81" spans="1:14" hidden="1" x14ac:dyDescent="0.25">
      <c r="A81" s="262" t="s">
        <v>1269</v>
      </c>
      <c r="B81" s="263" t="s">
        <v>1271</v>
      </c>
      <c r="C81" s="259" t="s">
        <v>1334</v>
      </c>
      <c r="D81" s="262" t="s">
        <v>1343</v>
      </c>
      <c r="E81" s="36">
        <v>0</v>
      </c>
      <c r="F81" s="187" t="s">
        <v>6</v>
      </c>
      <c r="G81" s="72"/>
      <c r="H81" s="72"/>
      <c r="I81" s="214" t="s">
        <v>1334</v>
      </c>
      <c r="J81" s="35"/>
      <c r="K81" s="51"/>
      <c r="L81" s="43"/>
      <c r="M81" s="43"/>
      <c r="N81" s="37"/>
    </row>
    <row r="82" spans="1:14" hidden="1" x14ac:dyDescent="0.25">
      <c r="A82" s="262" t="s">
        <v>1269</v>
      </c>
      <c r="B82" s="263" t="s">
        <v>1271</v>
      </c>
      <c r="C82" s="259" t="s">
        <v>1334</v>
      </c>
      <c r="D82" s="262" t="s">
        <v>1344</v>
      </c>
      <c r="E82" s="36">
        <v>0</v>
      </c>
      <c r="F82" s="187" t="s">
        <v>6</v>
      </c>
      <c r="G82" s="72"/>
      <c r="H82" s="72"/>
      <c r="I82" s="214" t="s">
        <v>1334</v>
      </c>
      <c r="J82" s="35"/>
      <c r="K82" s="51"/>
      <c r="L82" s="43"/>
      <c r="M82" s="43"/>
      <c r="N82" s="37"/>
    </row>
    <row r="83" spans="1:14" hidden="1" x14ac:dyDescent="0.25">
      <c r="A83" s="262" t="s">
        <v>1269</v>
      </c>
      <c r="B83" s="263" t="s">
        <v>1271</v>
      </c>
      <c r="C83" s="259" t="s">
        <v>1334</v>
      </c>
      <c r="D83" s="262" t="s">
        <v>1345</v>
      </c>
      <c r="E83" s="36">
        <v>0</v>
      </c>
      <c r="F83" s="187" t="s">
        <v>6</v>
      </c>
      <c r="G83" s="72"/>
      <c r="H83" s="72"/>
      <c r="I83" s="214" t="s">
        <v>1334</v>
      </c>
      <c r="J83" s="35"/>
      <c r="K83" s="51"/>
      <c r="L83" s="43"/>
      <c r="M83" s="43"/>
      <c r="N83" s="37"/>
    </row>
    <row r="84" spans="1:14" hidden="1" x14ac:dyDescent="0.25">
      <c r="A84" s="262" t="s">
        <v>1269</v>
      </c>
      <c r="B84" s="263" t="s">
        <v>1271</v>
      </c>
      <c r="C84" s="259" t="s">
        <v>1334</v>
      </c>
      <c r="D84" s="262" t="s">
        <v>1346</v>
      </c>
      <c r="E84" s="36">
        <v>0</v>
      </c>
      <c r="F84" s="187" t="s">
        <v>6</v>
      </c>
      <c r="G84" s="72"/>
      <c r="H84" s="72"/>
      <c r="I84" s="214" t="s">
        <v>1334</v>
      </c>
      <c r="J84" s="35"/>
      <c r="K84" s="51"/>
      <c r="L84" s="43"/>
      <c r="M84" s="43"/>
      <c r="N84" s="37"/>
    </row>
    <row r="85" spans="1:14" hidden="1" x14ac:dyDescent="0.25">
      <c r="A85" s="262" t="s">
        <v>1269</v>
      </c>
      <c r="B85" s="263" t="s">
        <v>1271</v>
      </c>
      <c r="C85" s="259" t="s">
        <v>1334</v>
      </c>
      <c r="D85" s="262" t="s">
        <v>1347</v>
      </c>
      <c r="E85" s="36">
        <v>0</v>
      </c>
      <c r="F85" s="187" t="s">
        <v>6</v>
      </c>
      <c r="G85" s="72"/>
      <c r="H85" s="72"/>
      <c r="I85" s="214" t="s">
        <v>1334</v>
      </c>
      <c r="J85" s="35"/>
      <c r="K85" s="51"/>
      <c r="L85" s="43"/>
      <c r="M85" s="43"/>
      <c r="N85" s="37"/>
    </row>
    <row r="86" spans="1:14" hidden="1" x14ac:dyDescent="0.25">
      <c r="A86" s="262" t="s">
        <v>1269</v>
      </c>
      <c r="B86" s="263" t="s">
        <v>1271</v>
      </c>
      <c r="C86" s="259" t="s">
        <v>1334</v>
      </c>
      <c r="D86" s="262" t="s">
        <v>1348</v>
      </c>
      <c r="E86" s="36">
        <v>0</v>
      </c>
      <c r="F86" s="187" t="s">
        <v>6</v>
      </c>
      <c r="G86" s="72"/>
      <c r="H86" s="72"/>
      <c r="I86" s="214" t="s">
        <v>1334</v>
      </c>
      <c r="J86" s="46" t="s">
        <v>1348</v>
      </c>
      <c r="K86" s="42">
        <v>11</v>
      </c>
      <c r="L86" s="225"/>
      <c r="M86" s="225"/>
      <c r="N86" s="37"/>
    </row>
    <row r="87" spans="1:14" hidden="1" x14ac:dyDescent="0.25">
      <c r="A87" s="262" t="s">
        <v>1269</v>
      </c>
      <c r="B87" s="263" t="s">
        <v>1271</v>
      </c>
      <c r="C87" s="259" t="s">
        <v>1334</v>
      </c>
      <c r="D87" s="262" t="s">
        <v>1349</v>
      </c>
      <c r="E87" s="36">
        <v>0</v>
      </c>
      <c r="F87" s="187" t="s">
        <v>6</v>
      </c>
      <c r="G87" s="72"/>
      <c r="H87" s="72"/>
      <c r="I87" s="214" t="s">
        <v>1334</v>
      </c>
      <c r="J87" s="35"/>
      <c r="K87" s="51"/>
      <c r="L87" s="43"/>
      <c r="M87" s="43"/>
      <c r="N87" s="37"/>
    </row>
    <row r="88" spans="1:14" hidden="1" x14ac:dyDescent="0.25">
      <c r="A88" s="262" t="s">
        <v>1269</v>
      </c>
      <c r="B88" s="263" t="s">
        <v>1271</v>
      </c>
      <c r="C88" s="259" t="s">
        <v>1334</v>
      </c>
      <c r="D88" s="262" t="s">
        <v>1350</v>
      </c>
      <c r="E88" s="36">
        <v>0</v>
      </c>
      <c r="F88" s="187" t="s">
        <v>6</v>
      </c>
      <c r="G88" s="72"/>
      <c r="H88" s="72"/>
      <c r="I88" s="214" t="s">
        <v>1334</v>
      </c>
      <c r="J88" s="46" t="s">
        <v>1350</v>
      </c>
      <c r="K88" s="42">
        <v>14</v>
      </c>
      <c r="L88" s="225"/>
      <c r="M88" s="225"/>
      <c r="N88" s="37"/>
    </row>
    <row r="89" spans="1:14" hidden="1" x14ac:dyDescent="0.25">
      <c r="A89" s="262" t="s">
        <v>1269</v>
      </c>
      <c r="B89" s="263" t="s">
        <v>1271</v>
      </c>
      <c r="C89" s="259" t="s">
        <v>1334</v>
      </c>
      <c r="D89" s="262" t="s">
        <v>1351</v>
      </c>
      <c r="E89" s="36">
        <v>0</v>
      </c>
      <c r="F89" s="187" t="s">
        <v>6</v>
      </c>
      <c r="G89" s="72"/>
      <c r="H89" s="72"/>
      <c r="I89" s="214" t="s">
        <v>1334</v>
      </c>
      <c r="J89" s="46" t="s">
        <v>1351</v>
      </c>
      <c r="K89" s="42">
        <v>3</v>
      </c>
      <c r="L89" s="225"/>
      <c r="M89" s="225"/>
      <c r="N89" s="37"/>
    </row>
    <row r="90" spans="1:14" hidden="1" x14ac:dyDescent="0.25">
      <c r="A90" s="262" t="s">
        <v>1269</v>
      </c>
      <c r="B90" s="263" t="s">
        <v>1271</v>
      </c>
      <c r="C90" s="259" t="s">
        <v>1334</v>
      </c>
      <c r="D90" s="262" t="s">
        <v>1352</v>
      </c>
      <c r="E90" s="36">
        <v>0</v>
      </c>
      <c r="F90" s="187" t="s">
        <v>6</v>
      </c>
      <c r="G90" s="72"/>
      <c r="H90" s="72"/>
      <c r="I90" s="214" t="s">
        <v>1334</v>
      </c>
      <c r="J90" s="35"/>
      <c r="K90" s="51"/>
      <c r="L90" s="43"/>
      <c r="M90" s="43"/>
      <c r="N90" s="37"/>
    </row>
    <row r="91" spans="1:14" hidden="1" x14ac:dyDescent="0.25">
      <c r="A91" s="262" t="s">
        <v>1269</v>
      </c>
      <c r="B91" s="263" t="s">
        <v>1271</v>
      </c>
      <c r="C91" s="259" t="s">
        <v>1334</v>
      </c>
      <c r="D91" s="262" t="s">
        <v>1353</v>
      </c>
      <c r="E91" s="36">
        <v>0</v>
      </c>
      <c r="F91" s="187" t="s">
        <v>6</v>
      </c>
      <c r="G91" s="72"/>
      <c r="H91" s="72"/>
      <c r="I91" s="214" t="s">
        <v>1334</v>
      </c>
      <c r="J91" s="35"/>
      <c r="K91" s="51"/>
      <c r="L91" s="43"/>
      <c r="M91" s="43"/>
      <c r="N91" s="37"/>
    </row>
    <row r="92" spans="1:14" hidden="1" x14ac:dyDescent="0.25">
      <c r="A92" s="262" t="s">
        <v>1269</v>
      </c>
      <c r="B92" s="263" t="s">
        <v>1271</v>
      </c>
      <c r="C92" s="259" t="s">
        <v>1334</v>
      </c>
      <c r="D92" s="262" t="s">
        <v>1354</v>
      </c>
      <c r="E92" s="36">
        <v>0</v>
      </c>
      <c r="F92" s="187" t="s">
        <v>6</v>
      </c>
      <c r="G92" s="72"/>
      <c r="H92" s="72"/>
      <c r="I92" s="214" t="s">
        <v>1334</v>
      </c>
      <c r="J92" s="35"/>
      <c r="K92" s="51"/>
      <c r="L92" s="43"/>
      <c r="M92" s="43"/>
      <c r="N92" s="37"/>
    </row>
    <row r="93" spans="1:14" hidden="1" x14ac:dyDescent="0.25">
      <c r="A93" s="262" t="s">
        <v>1269</v>
      </c>
      <c r="B93" s="263" t="s">
        <v>1271</v>
      </c>
      <c r="C93" s="259" t="s">
        <v>1334</v>
      </c>
      <c r="D93" s="262" t="s">
        <v>1355</v>
      </c>
      <c r="E93" s="36">
        <v>0</v>
      </c>
      <c r="F93" s="187" t="s">
        <v>6</v>
      </c>
      <c r="G93" s="72"/>
      <c r="H93" s="72"/>
      <c r="I93" s="214" t="s">
        <v>1334</v>
      </c>
      <c r="J93" s="35"/>
      <c r="K93" s="51"/>
      <c r="L93" s="43"/>
      <c r="M93" s="43"/>
      <c r="N93" s="37"/>
    </row>
    <row r="94" spans="1:14" hidden="1" x14ac:dyDescent="0.25">
      <c r="A94" s="262" t="s">
        <v>1269</v>
      </c>
      <c r="B94" s="263" t="s">
        <v>1271</v>
      </c>
      <c r="C94" s="259" t="s">
        <v>1334</v>
      </c>
      <c r="D94" s="262" t="s">
        <v>1356</v>
      </c>
      <c r="E94" s="36">
        <v>0</v>
      </c>
      <c r="F94" s="187" t="s">
        <v>6</v>
      </c>
      <c r="G94" s="72"/>
      <c r="H94" s="72"/>
      <c r="I94" s="214" t="s">
        <v>1334</v>
      </c>
      <c r="J94" s="35"/>
      <c r="K94" s="51"/>
      <c r="L94" s="43"/>
      <c r="M94" s="43"/>
      <c r="N94" s="37"/>
    </row>
    <row r="95" spans="1:14" hidden="1" x14ac:dyDescent="0.25">
      <c r="A95" s="262" t="s">
        <v>1269</v>
      </c>
      <c r="B95" s="263" t="s">
        <v>1271</v>
      </c>
      <c r="C95" s="259" t="s">
        <v>1334</v>
      </c>
      <c r="D95" s="262" t="s">
        <v>1357</v>
      </c>
      <c r="E95" s="36">
        <v>0</v>
      </c>
      <c r="F95" s="187" t="s">
        <v>6</v>
      </c>
      <c r="G95" s="72"/>
      <c r="H95" s="72"/>
      <c r="I95" s="214" t="s">
        <v>1334</v>
      </c>
      <c r="J95" s="35"/>
      <c r="K95" s="51"/>
      <c r="L95" s="43"/>
      <c r="M95" s="43"/>
      <c r="N95" s="37"/>
    </row>
    <row r="96" spans="1:14" hidden="1" x14ac:dyDescent="0.25">
      <c r="A96" s="262" t="s">
        <v>1269</v>
      </c>
      <c r="B96" s="263" t="s">
        <v>1271</v>
      </c>
      <c r="C96" s="259" t="s">
        <v>1334</v>
      </c>
      <c r="D96" s="262" t="s">
        <v>1358</v>
      </c>
      <c r="E96" s="36">
        <v>0</v>
      </c>
      <c r="F96" s="187" t="s">
        <v>6</v>
      </c>
      <c r="G96" s="72"/>
      <c r="H96" s="72"/>
      <c r="I96" s="214" t="s">
        <v>1334</v>
      </c>
      <c r="J96" s="35"/>
      <c r="K96" s="51"/>
      <c r="L96" s="43"/>
      <c r="M96" s="43"/>
      <c r="N96" s="37"/>
    </row>
    <row r="97" spans="1:14" hidden="1" x14ac:dyDescent="0.25">
      <c r="A97" s="262" t="s">
        <v>1269</v>
      </c>
      <c r="B97" s="263" t="s">
        <v>1271</v>
      </c>
      <c r="C97" s="259" t="s">
        <v>1334</v>
      </c>
      <c r="D97" s="262" t="s">
        <v>1359</v>
      </c>
      <c r="E97" s="36">
        <v>0</v>
      </c>
      <c r="F97" s="187" t="s">
        <v>6</v>
      </c>
      <c r="G97" s="72"/>
      <c r="H97" s="72"/>
      <c r="I97" s="214" t="s">
        <v>1334</v>
      </c>
      <c r="J97" s="35"/>
      <c r="K97" s="51"/>
      <c r="L97" s="43"/>
      <c r="M97" s="43"/>
      <c r="N97" s="37"/>
    </row>
    <row r="98" spans="1:14" hidden="1" x14ac:dyDescent="0.25">
      <c r="A98" s="262" t="s">
        <v>1269</v>
      </c>
      <c r="B98" s="263" t="s">
        <v>1271</v>
      </c>
      <c r="C98" s="259" t="s">
        <v>1334</v>
      </c>
      <c r="D98" s="262" t="s">
        <v>1360</v>
      </c>
      <c r="E98" s="36">
        <v>0</v>
      </c>
      <c r="F98" s="187" t="s">
        <v>6</v>
      </c>
      <c r="G98" s="72"/>
      <c r="H98" s="72"/>
      <c r="I98" s="214" t="s">
        <v>1334</v>
      </c>
      <c r="J98" s="35"/>
      <c r="K98" s="51"/>
      <c r="L98" s="43"/>
      <c r="M98" s="43"/>
      <c r="N98" s="37"/>
    </row>
    <row r="99" spans="1:14" hidden="1" x14ac:dyDescent="0.25">
      <c r="A99" s="262" t="s">
        <v>1269</v>
      </c>
      <c r="B99" s="263" t="s">
        <v>1271</v>
      </c>
      <c r="C99" s="259" t="s">
        <v>1334</v>
      </c>
      <c r="D99" s="262" t="s">
        <v>1361</v>
      </c>
      <c r="E99" s="36">
        <v>0</v>
      </c>
      <c r="F99" s="187" t="s">
        <v>6</v>
      </c>
      <c r="G99" s="72"/>
      <c r="H99" s="72"/>
      <c r="I99" s="214" t="s">
        <v>1334</v>
      </c>
      <c r="J99" s="35"/>
      <c r="K99" s="51"/>
      <c r="L99" s="43"/>
      <c r="M99" s="43"/>
      <c r="N99" s="37"/>
    </row>
    <row r="100" spans="1:14" hidden="1" x14ac:dyDescent="0.25">
      <c r="A100" s="262" t="s">
        <v>1269</v>
      </c>
      <c r="B100" s="263" t="s">
        <v>1271</v>
      </c>
      <c r="C100" s="259" t="s">
        <v>1334</v>
      </c>
      <c r="D100" s="262" t="s">
        <v>1362</v>
      </c>
      <c r="E100" s="36">
        <v>0</v>
      </c>
      <c r="F100" s="187"/>
      <c r="G100" s="72"/>
      <c r="H100" s="72"/>
      <c r="I100" s="214" t="s">
        <v>1334</v>
      </c>
      <c r="J100" s="35"/>
      <c r="K100" s="51"/>
      <c r="L100" s="43"/>
      <c r="M100" s="43"/>
      <c r="N100" s="37"/>
    </row>
    <row r="101" spans="1:14" hidden="1" x14ac:dyDescent="0.25">
      <c r="A101" s="262" t="s">
        <v>1269</v>
      </c>
      <c r="B101" s="263" t="s">
        <v>1271</v>
      </c>
      <c r="C101" s="259" t="s">
        <v>1334</v>
      </c>
      <c r="D101" s="262" t="s">
        <v>1363</v>
      </c>
      <c r="E101" s="36" t="s">
        <v>137</v>
      </c>
      <c r="F101" s="187" t="s">
        <v>6</v>
      </c>
      <c r="G101" s="72"/>
      <c r="H101" s="72"/>
      <c r="I101" s="214" t="s">
        <v>1334</v>
      </c>
      <c r="J101" s="35"/>
      <c r="K101" s="51"/>
      <c r="L101" s="43"/>
      <c r="M101" s="43"/>
      <c r="N101" s="37"/>
    </row>
    <row r="102" spans="1:14" hidden="1" x14ac:dyDescent="0.25">
      <c r="A102" s="262" t="s">
        <v>1269</v>
      </c>
      <c r="B102" s="263" t="s">
        <v>1271</v>
      </c>
      <c r="C102" s="259" t="s">
        <v>1334</v>
      </c>
      <c r="D102" s="262" t="s">
        <v>1364</v>
      </c>
      <c r="E102" s="36">
        <v>0</v>
      </c>
      <c r="F102" s="187" t="s">
        <v>6</v>
      </c>
      <c r="G102" s="72"/>
      <c r="H102" s="72"/>
      <c r="I102" s="214" t="s">
        <v>1334</v>
      </c>
      <c r="J102" s="35"/>
      <c r="K102" s="51"/>
      <c r="L102" s="43"/>
      <c r="M102" s="43"/>
      <c r="N102" s="37"/>
    </row>
    <row r="103" spans="1:14" hidden="1" x14ac:dyDescent="0.25">
      <c r="A103" s="262" t="s">
        <v>1269</v>
      </c>
      <c r="B103" s="263" t="s">
        <v>1271</v>
      </c>
      <c r="C103" s="259" t="s">
        <v>1334</v>
      </c>
      <c r="D103" s="262" t="s">
        <v>1365</v>
      </c>
      <c r="E103" s="36">
        <v>0</v>
      </c>
      <c r="F103" s="187" t="s">
        <v>6</v>
      </c>
      <c r="G103" s="72"/>
      <c r="H103" s="72"/>
      <c r="I103" s="214" t="s">
        <v>1334</v>
      </c>
      <c r="J103" s="35"/>
      <c r="K103" s="51"/>
      <c r="L103" s="43"/>
      <c r="M103" s="43"/>
      <c r="N103" s="37"/>
    </row>
    <row r="104" spans="1:14" hidden="1" x14ac:dyDescent="0.25">
      <c r="A104" s="262" t="s">
        <v>1269</v>
      </c>
      <c r="B104" s="263" t="s">
        <v>1271</v>
      </c>
      <c r="C104" s="259" t="s">
        <v>1334</v>
      </c>
      <c r="D104" s="262" t="s">
        <v>1366</v>
      </c>
      <c r="E104" s="36">
        <v>0</v>
      </c>
      <c r="F104" s="187" t="s">
        <v>6</v>
      </c>
      <c r="G104" s="72"/>
      <c r="H104" s="72"/>
      <c r="I104" s="214" t="s">
        <v>1334</v>
      </c>
      <c r="J104" s="35"/>
      <c r="K104" s="51"/>
      <c r="L104" s="43"/>
      <c r="M104" s="43"/>
      <c r="N104" s="37"/>
    </row>
    <row r="105" spans="1:14" hidden="1" x14ac:dyDescent="0.25">
      <c r="A105" s="262" t="s">
        <v>1269</v>
      </c>
      <c r="B105" s="263" t="s">
        <v>1271</v>
      </c>
      <c r="C105" s="259" t="s">
        <v>1334</v>
      </c>
      <c r="D105" s="262" t="s">
        <v>1367</v>
      </c>
      <c r="E105" s="36">
        <v>0</v>
      </c>
      <c r="F105" s="187" t="s">
        <v>6</v>
      </c>
      <c r="G105" s="72"/>
      <c r="H105" s="72"/>
      <c r="I105" s="214" t="s">
        <v>1334</v>
      </c>
      <c r="J105" s="35"/>
      <c r="K105" s="51"/>
      <c r="L105" s="43"/>
      <c r="M105" s="43"/>
      <c r="N105" s="37"/>
    </row>
    <row r="106" spans="1:14" hidden="1" x14ac:dyDescent="0.25">
      <c r="A106" s="262" t="s">
        <v>1269</v>
      </c>
      <c r="B106" s="263" t="s">
        <v>1271</v>
      </c>
      <c r="C106" s="259" t="s">
        <v>1334</v>
      </c>
      <c r="D106" s="262" t="s">
        <v>1368</v>
      </c>
      <c r="E106" s="36">
        <v>0</v>
      </c>
      <c r="F106" s="187" t="s">
        <v>6</v>
      </c>
      <c r="G106" s="72"/>
      <c r="H106" s="72"/>
      <c r="I106" s="214" t="s">
        <v>1334</v>
      </c>
      <c r="J106" s="35"/>
      <c r="K106" s="51"/>
      <c r="L106" s="43"/>
      <c r="M106" s="43"/>
      <c r="N106" s="37"/>
    </row>
    <row r="107" spans="1:14" hidden="1" x14ac:dyDescent="0.25">
      <c r="A107" s="262" t="s">
        <v>1269</v>
      </c>
      <c r="B107" s="263" t="s">
        <v>1271</v>
      </c>
      <c r="C107" s="259" t="s">
        <v>1334</v>
      </c>
      <c r="D107" s="262" t="s">
        <v>1369</v>
      </c>
      <c r="E107" s="36">
        <v>0</v>
      </c>
      <c r="F107" s="187" t="s">
        <v>6</v>
      </c>
      <c r="G107" s="72"/>
      <c r="H107" s="72"/>
      <c r="I107" s="214" t="s">
        <v>1334</v>
      </c>
      <c r="J107" s="35"/>
      <c r="K107" s="51"/>
      <c r="L107" s="43"/>
      <c r="M107" s="43"/>
      <c r="N107" s="37"/>
    </row>
    <row r="108" spans="1:14" hidden="1" x14ac:dyDescent="0.25">
      <c r="A108" s="262" t="s">
        <v>1269</v>
      </c>
      <c r="B108" s="263" t="s">
        <v>1271</v>
      </c>
      <c r="C108" s="259" t="s">
        <v>1334</v>
      </c>
      <c r="D108" s="262" t="s">
        <v>1370</v>
      </c>
      <c r="E108" s="36">
        <v>0</v>
      </c>
      <c r="F108" s="187" t="s">
        <v>6</v>
      </c>
      <c r="G108" s="72"/>
      <c r="H108" s="72"/>
      <c r="I108" s="214" t="s">
        <v>1334</v>
      </c>
      <c r="J108" s="35"/>
      <c r="K108" s="51"/>
      <c r="L108" s="43"/>
      <c r="M108" s="43"/>
      <c r="N108" s="37"/>
    </row>
    <row r="109" spans="1:14" hidden="1" x14ac:dyDescent="0.25">
      <c r="A109" s="262" t="s">
        <v>1269</v>
      </c>
      <c r="B109" s="263" t="s">
        <v>1271</v>
      </c>
      <c r="C109" s="259" t="s">
        <v>1334</v>
      </c>
      <c r="D109" s="262" t="s">
        <v>1371</v>
      </c>
      <c r="E109" s="36">
        <v>0</v>
      </c>
      <c r="F109" s="187" t="s">
        <v>6</v>
      </c>
      <c r="G109" s="72"/>
      <c r="H109" s="72"/>
      <c r="I109" s="214" t="s">
        <v>1334</v>
      </c>
      <c r="J109" s="35"/>
      <c r="K109" s="51"/>
      <c r="L109" s="43"/>
      <c r="M109" s="43"/>
      <c r="N109" s="37"/>
    </row>
    <row r="110" spans="1:14" hidden="1" x14ac:dyDescent="0.25">
      <c r="A110" s="262" t="s">
        <v>1269</v>
      </c>
      <c r="B110" s="263" t="s">
        <v>1271</v>
      </c>
      <c r="C110" s="259" t="s">
        <v>1334</v>
      </c>
      <c r="D110" s="262" t="s">
        <v>1372</v>
      </c>
      <c r="E110" s="36">
        <v>0</v>
      </c>
      <c r="F110" s="187" t="s">
        <v>6</v>
      </c>
      <c r="G110" s="72"/>
      <c r="H110" s="72"/>
      <c r="I110" s="214" t="s">
        <v>1334</v>
      </c>
      <c r="J110" s="35"/>
      <c r="K110" s="51"/>
      <c r="L110" s="43"/>
      <c r="M110" s="43"/>
      <c r="N110" s="37"/>
    </row>
    <row r="111" spans="1:14" hidden="1" x14ac:dyDescent="0.25">
      <c r="A111" s="262" t="s">
        <v>1269</v>
      </c>
      <c r="B111" s="263" t="s">
        <v>1271</v>
      </c>
      <c r="C111" s="259" t="s">
        <v>1334</v>
      </c>
      <c r="D111" s="262" t="s">
        <v>1373</v>
      </c>
      <c r="E111" s="36" t="s">
        <v>137</v>
      </c>
      <c r="F111" s="187" t="s">
        <v>6</v>
      </c>
      <c r="G111" s="72"/>
      <c r="H111" s="72"/>
      <c r="I111" s="214" t="s">
        <v>1334</v>
      </c>
      <c r="J111" s="46" t="s">
        <v>1373</v>
      </c>
      <c r="K111" s="42">
        <v>7</v>
      </c>
      <c r="L111" s="225"/>
      <c r="M111" s="225"/>
      <c r="N111" s="37"/>
    </row>
    <row r="112" spans="1:14" hidden="1" x14ac:dyDescent="0.25">
      <c r="A112" s="262" t="s">
        <v>1269</v>
      </c>
      <c r="B112" s="263" t="s">
        <v>1271</v>
      </c>
      <c r="C112" s="259" t="s">
        <v>1334</v>
      </c>
      <c r="D112" s="262" t="s">
        <v>1374</v>
      </c>
      <c r="E112" s="36">
        <v>0</v>
      </c>
      <c r="F112" s="187" t="s">
        <v>6</v>
      </c>
      <c r="G112" s="72"/>
      <c r="H112" s="72"/>
      <c r="I112" s="214" t="s">
        <v>1334</v>
      </c>
      <c r="J112" s="35"/>
      <c r="K112" s="51"/>
      <c r="L112" s="43"/>
      <c r="M112" s="43"/>
      <c r="N112" s="37"/>
    </row>
    <row r="113" spans="1:14" hidden="1" x14ac:dyDescent="0.25">
      <c r="A113" s="262" t="s">
        <v>1269</v>
      </c>
      <c r="B113" s="263" t="s">
        <v>1271</v>
      </c>
      <c r="C113" s="259" t="s">
        <v>1334</v>
      </c>
      <c r="D113" s="262" t="s">
        <v>1375</v>
      </c>
      <c r="E113" s="36">
        <v>0</v>
      </c>
      <c r="F113" s="187" t="s">
        <v>6</v>
      </c>
      <c r="G113" s="72"/>
      <c r="H113" s="72"/>
      <c r="I113" s="214" t="s">
        <v>1334</v>
      </c>
      <c r="J113" s="35"/>
      <c r="K113" s="51"/>
      <c r="L113" s="43"/>
      <c r="M113" s="43"/>
      <c r="N113" s="37"/>
    </row>
    <row r="114" spans="1:14" hidden="1" x14ac:dyDescent="0.25">
      <c r="A114" s="262" t="s">
        <v>1269</v>
      </c>
      <c r="B114" s="263" t="s">
        <v>1271</v>
      </c>
      <c r="C114" s="259" t="s">
        <v>1334</v>
      </c>
      <c r="D114" s="262" t="s">
        <v>1376</v>
      </c>
      <c r="E114" s="36" t="s">
        <v>137</v>
      </c>
      <c r="F114" s="187" t="s">
        <v>6</v>
      </c>
      <c r="G114" s="72"/>
      <c r="H114" s="72"/>
      <c r="I114" s="214" t="s">
        <v>1334</v>
      </c>
      <c r="J114" s="35"/>
      <c r="K114" s="51"/>
      <c r="L114" s="43"/>
      <c r="M114" s="43"/>
      <c r="N114" s="37"/>
    </row>
    <row r="115" spans="1:14" hidden="1" x14ac:dyDescent="0.25">
      <c r="A115" s="262" t="s">
        <v>1269</v>
      </c>
      <c r="B115" s="263" t="s">
        <v>1271</v>
      </c>
      <c r="C115" s="259" t="s">
        <v>1334</v>
      </c>
      <c r="D115" s="262" t="s">
        <v>1377</v>
      </c>
      <c r="E115" s="36">
        <v>0</v>
      </c>
      <c r="F115" s="187" t="s">
        <v>6</v>
      </c>
      <c r="G115" s="72"/>
      <c r="H115" s="72"/>
      <c r="I115" s="214" t="s">
        <v>1334</v>
      </c>
      <c r="J115" s="35"/>
      <c r="K115" s="51"/>
      <c r="L115" s="43"/>
      <c r="M115" s="43"/>
      <c r="N115" s="37"/>
    </row>
    <row r="116" spans="1:14" hidden="1" x14ac:dyDescent="0.25">
      <c r="A116" s="262" t="s">
        <v>1269</v>
      </c>
      <c r="B116" s="263" t="s">
        <v>1271</v>
      </c>
      <c r="C116" s="259" t="s">
        <v>1334</v>
      </c>
      <c r="D116" s="262" t="s">
        <v>1378</v>
      </c>
      <c r="E116" s="36" t="s">
        <v>137</v>
      </c>
      <c r="F116" s="187" t="s">
        <v>6</v>
      </c>
      <c r="G116" s="72"/>
      <c r="H116" s="72"/>
      <c r="I116" s="214" t="s">
        <v>1334</v>
      </c>
      <c r="J116" s="35"/>
      <c r="K116" s="51"/>
      <c r="L116" s="43"/>
      <c r="M116" s="43"/>
      <c r="N116" s="37"/>
    </row>
    <row r="117" spans="1:14" hidden="1" x14ac:dyDescent="0.25">
      <c r="A117" s="262" t="s">
        <v>1269</v>
      </c>
      <c r="B117" s="263" t="s">
        <v>1271</v>
      </c>
      <c r="C117" s="259" t="s">
        <v>1334</v>
      </c>
      <c r="D117" s="262" t="s">
        <v>223</v>
      </c>
      <c r="E117" s="36">
        <v>0</v>
      </c>
      <c r="F117" s="187" t="s">
        <v>6</v>
      </c>
      <c r="G117" s="72"/>
      <c r="H117" s="72"/>
      <c r="I117" s="214" t="s">
        <v>1334</v>
      </c>
      <c r="J117" s="35"/>
      <c r="K117" s="51"/>
      <c r="L117" s="43"/>
      <c r="M117" s="43"/>
      <c r="N117" s="37"/>
    </row>
    <row r="118" spans="1:14" hidden="1" x14ac:dyDescent="0.25">
      <c r="A118" s="262" t="s">
        <v>1269</v>
      </c>
      <c r="B118" s="263" t="s">
        <v>1271</v>
      </c>
      <c r="C118" s="259" t="s">
        <v>1334</v>
      </c>
      <c r="D118" s="262" t="s">
        <v>1379</v>
      </c>
      <c r="E118" s="36">
        <v>0</v>
      </c>
      <c r="F118" s="187" t="s">
        <v>6</v>
      </c>
      <c r="G118" s="72"/>
      <c r="H118" s="72"/>
      <c r="I118" s="214" t="s">
        <v>1334</v>
      </c>
      <c r="J118" s="35"/>
      <c r="K118" s="51"/>
      <c r="L118" s="43"/>
      <c r="M118" s="43"/>
      <c r="N118" s="37"/>
    </row>
    <row r="119" spans="1:14" hidden="1" x14ac:dyDescent="0.25">
      <c r="A119" s="262" t="s">
        <v>1269</v>
      </c>
      <c r="B119" s="263" t="s">
        <v>1271</v>
      </c>
      <c r="C119" s="259" t="s">
        <v>1334</v>
      </c>
      <c r="D119" s="262" t="s">
        <v>1380</v>
      </c>
      <c r="E119" s="36">
        <v>0</v>
      </c>
      <c r="F119" s="187" t="s">
        <v>6</v>
      </c>
      <c r="G119" s="72"/>
      <c r="H119" s="72"/>
      <c r="I119" s="214" t="s">
        <v>1334</v>
      </c>
      <c r="J119" s="35"/>
      <c r="K119" s="51"/>
      <c r="L119" s="43"/>
      <c r="M119" s="43"/>
      <c r="N119" s="37"/>
    </row>
    <row r="120" spans="1:14" hidden="1" x14ac:dyDescent="0.25">
      <c r="A120" s="262" t="s">
        <v>1269</v>
      </c>
      <c r="B120" s="263" t="s">
        <v>1271</v>
      </c>
      <c r="C120" s="259" t="s">
        <v>1334</v>
      </c>
      <c r="D120" s="262" t="s">
        <v>1381</v>
      </c>
      <c r="E120" s="36">
        <v>0</v>
      </c>
      <c r="F120" s="187" t="s">
        <v>6</v>
      </c>
      <c r="G120" s="72"/>
      <c r="H120" s="72"/>
      <c r="I120" s="214" t="s">
        <v>1334</v>
      </c>
      <c r="J120" s="35"/>
      <c r="K120" s="51"/>
      <c r="L120" s="43"/>
      <c r="M120" s="43"/>
      <c r="N120" s="37"/>
    </row>
    <row r="121" spans="1:14" hidden="1" x14ac:dyDescent="0.25">
      <c r="A121" s="262" t="s">
        <v>1269</v>
      </c>
      <c r="B121" s="263" t="s">
        <v>1271</v>
      </c>
      <c r="C121" s="259" t="s">
        <v>1334</v>
      </c>
      <c r="D121" s="262" t="s">
        <v>1382</v>
      </c>
      <c r="E121" s="36">
        <v>0</v>
      </c>
      <c r="F121" s="187" t="s">
        <v>6</v>
      </c>
      <c r="G121" s="72"/>
      <c r="H121" s="72"/>
      <c r="I121" s="214" t="s">
        <v>1334</v>
      </c>
      <c r="J121" s="46" t="s">
        <v>1382</v>
      </c>
      <c r="K121" s="42">
        <v>3</v>
      </c>
      <c r="L121" s="225"/>
      <c r="M121" s="225"/>
      <c r="N121" s="37"/>
    </row>
    <row r="122" spans="1:14" hidden="1" x14ac:dyDescent="0.25">
      <c r="A122" s="262" t="s">
        <v>1269</v>
      </c>
      <c r="B122" s="263" t="s">
        <v>1271</v>
      </c>
      <c r="C122" s="259" t="s">
        <v>1334</v>
      </c>
      <c r="D122" s="262" t="s">
        <v>1383</v>
      </c>
      <c r="E122" s="36">
        <v>0</v>
      </c>
      <c r="F122" s="187" t="s">
        <v>6</v>
      </c>
      <c r="G122" s="72"/>
      <c r="H122" s="72"/>
      <c r="I122" s="214" t="s">
        <v>1334</v>
      </c>
      <c r="J122" s="35"/>
      <c r="K122" s="51"/>
      <c r="L122" s="43"/>
      <c r="M122" s="43"/>
      <c r="N122" s="37"/>
    </row>
    <row r="123" spans="1:14" hidden="1" x14ac:dyDescent="0.25">
      <c r="A123" s="262" t="s">
        <v>1269</v>
      </c>
      <c r="B123" s="263" t="s">
        <v>1271</v>
      </c>
      <c r="C123" s="259" t="s">
        <v>1334</v>
      </c>
      <c r="D123" s="262" t="s">
        <v>1384</v>
      </c>
      <c r="E123" s="36">
        <v>0</v>
      </c>
      <c r="F123" s="187" t="s">
        <v>6</v>
      </c>
      <c r="G123" s="72"/>
      <c r="H123" s="72"/>
      <c r="I123" s="214" t="s">
        <v>1334</v>
      </c>
      <c r="J123" s="35"/>
      <c r="K123" s="51"/>
      <c r="L123" s="43"/>
      <c r="M123" s="43"/>
      <c r="N123" s="37"/>
    </row>
    <row r="124" spans="1:14" hidden="1" x14ac:dyDescent="0.25">
      <c r="A124" s="262" t="s">
        <v>1269</v>
      </c>
      <c r="B124" s="263" t="s">
        <v>1271</v>
      </c>
      <c r="C124" s="259" t="s">
        <v>1334</v>
      </c>
      <c r="D124" s="262" t="s">
        <v>1385</v>
      </c>
      <c r="E124" s="36">
        <v>0</v>
      </c>
      <c r="F124" s="187" t="s">
        <v>6</v>
      </c>
      <c r="G124" s="72"/>
      <c r="H124" s="72"/>
      <c r="I124" s="214" t="s">
        <v>1334</v>
      </c>
      <c r="J124" s="35"/>
      <c r="K124" s="51"/>
      <c r="L124" s="43"/>
      <c r="M124" s="43"/>
      <c r="N124" s="37"/>
    </row>
    <row r="125" spans="1:14" hidden="1" x14ac:dyDescent="0.25">
      <c r="A125" s="262" t="s">
        <v>1269</v>
      </c>
      <c r="B125" s="263" t="s">
        <v>1271</v>
      </c>
      <c r="C125" s="262" t="s">
        <v>1334</v>
      </c>
      <c r="D125" s="262" t="s">
        <v>1386</v>
      </c>
      <c r="E125" s="52"/>
      <c r="F125" s="35" t="s">
        <v>6</v>
      </c>
      <c r="G125" s="39"/>
      <c r="H125" s="39"/>
      <c r="I125" s="46"/>
      <c r="J125" s="35"/>
      <c r="K125" s="51"/>
      <c r="L125" s="43"/>
      <c r="M125" s="43"/>
      <c r="N125" s="37"/>
    </row>
    <row r="126" spans="1:14" hidden="1" x14ac:dyDescent="0.25">
      <c r="A126" s="262" t="s">
        <v>1269</v>
      </c>
      <c r="B126" s="263" t="s">
        <v>1271</v>
      </c>
      <c r="C126" s="262" t="s">
        <v>1334</v>
      </c>
      <c r="D126" s="262" t="s">
        <v>1387</v>
      </c>
      <c r="E126" s="52"/>
      <c r="F126" s="35" t="s">
        <v>6</v>
      </c>
      <c r="G126" s="39"/>
      <c r="H126" s="39"/>
      <c r="I126" s="46"/>
      <c r="J126" s="35"/>
      <c r="K126" s="51"/>
      <c r="L126" s="43"/>
      <c r="M126" s="43"/>
      <c r="N126" s="37"/>
    </row>
    <row r="127" spans="1:14" hidden="1" x14ac:dyDescent="0.25">
      <c r="A127" s="262" t="s">
        <v>1269</v>
      </c>
      <c r="B127" s="263" t="s">
        <v>1271</v>
      </c>
      <c r="C127" s="262" t="s">
        <v>1334</v>
      </c>
      <c r="D127" s="262" t="s">
        <v>1388</v>
      </c>
      <c r="E127" s="52"/>
      <c r="F127" s="35" t="s">
        <v>6</v>
      </c>
      <c r="G127" s="39"/>
      <c r="H127" s="39"/>
      <c r="I127" s="46"/>
      <c r="J127" s="35"/>
      <c r="K127" s="51"/>
      <c r="L127" s="43"/>
      <c r="M127" s="43"/>
      <c r="N127" s="37"/>
    </row>
    <row r="128" spans="1:14" hidden="1" x14ac:dyDescent="0.25">
      <c r="A128" s="255" t="s">
        <v>1269</v>
      </c>
      <c r="B128" s="255" t="s">
        <v>1389</v>
      </c>
      <c r="C128" s="256"/>
      <c r="D128" s="255"/>
      <c r="E128" s="20">
        <f>E129+E130+E137+E139+E141+E143+E145+E148+E150+E152+E155+E157+E159+E161+E163+E166+E168+E170+E173+E176+E178</f>
        <v>54337</v>
      </c>
      <c r="F128" s="204"/>
      <c r="G128" s="204"/>
      <c r="H128" s="204"/>
      <c r="I128" s="204"/>
      <c r="J128" s="204"/>
      <c r="K128" s="237"/>
      <c r="L128" s="237">
        <f>SUM(L129:L179)</f>
        <v>38</v>
      </c>
      <c r="M128" s="237">
        <f>SUM(M129:M179)</f>
        <v>40</v>
      </c>
      <c r="N128" s="205"/>
    </row>
    <row r="129" spans="1:14" x14ac:dyDescent="0.25">
      <c r="A129" s="258" t="s">
        <v>1269</v>
      </c>
      <c r="B129" s="258" t="s">
        <v>1389</v>
      </c>
      <c r="C129" s="258" t="s">
        <v>1390</v>
      </c>
      <c r="D129" s="258"/>
      <c r="E129" s="26">
        <v>8024</v>
      </c>
      <c r="F129" s="25"/>
      <c r="G129" s="25"/>
      <c r="H129" s="25"/>
      <c r="I129" s="25"/>
      <c r="J129" s="25"/>
      <c r="K129" s="29"/>
      <c r="L129" s="29"/>
      <c r="M129" s="29"/>
      <c r="N129" s="27"/>
    </row>
    <row r="130" spans="1:14" hidden="1" x14ac:dyDescent="0.25">
      <c r="A130" s="258" t="s">
        <v>1269</v>
      </c>
      <c r="B130" s="258" t="s">
        <v>1389</v>
      </c>
      <c r="C130" s="258" t="s">
        <v>1391</v>
      </c>
      <c r="D130" s="258"/>
      <c r="E130" s="26">
        <f>1913+E136</f>
        <v>2419</v>
      </c>
      <c r="F130" s="25"/>
      <c r="G130" s="25"/>
      <c r="H130" s="25"/>
      <c r="I130" s="32" t="s">
        <v>1392</v>
      </c>
      <c r="J130" s="32"/>
      <c r="K130" s="26">
        <f>SUM(K131:K136)</f>
        <v>3452</v>
      </c>
      <c r="L130" s="264">
        <v>2</v>
      </c>
      <c r="M130" s="264">
        <v>2</v>
      </c>
      <c r="N130" s="265"/>
    </row>
    <row r="131" spans="1:14" hidden="1" x14ac:dyDescent="0.25">
      <c r="A131" s="262" t="s">
        <v>1269</v>
      </c>
      <c r="B131" s="263" t="s">
        <v>1389</v>
      </c>
      <c r="C131" s="262" t="s">
        <v>1307</v>
      </c>
      <c r="D131" s="262" t="s">
        <v>1307</v>
      </c>
      <c r="E131" s="36">
        <v>1109</v>
      </c>
      <c r="F131" s="187" t="s">
        <v>6</v>
      </c>
      <c r="G131" s="72"/>
      <c r="H131" s="72"/>
      <c r="I131" s="62" t="s">
        <v>1307</v>
      </c>
      <c r="J131" s="45" t="s">
        <v>1307</v>
      </c>
      <c r="K131" s="42">
        <v>1550</v>
      </c>
      <c r="L131" s="42"/>
      <c r="M131" s="42"/>
      <c r="N131" s="37"/>
    </row>
    <row r="132" spans="1:14" hidden="1" x14ac:dyDescent="0.25">
      <c r="A132" s="262" t="s">
        <v>1269</v>
      </c>
      <c r="B132" s="263" t="s">
        <v>1389</v>
      </c>
      <c r="C132" s="262" t="s">
        <v>1393</v>
      </c>
      <c r="D132" s="262" t="s">
        <v>1393</v>
      </c>
      <c r="E132" s="36">
        <v>409</v>
      </c>
      <c r="F132" s="187" t="s">
        <v>6</v>
      </c>
      <c r="G132" s="72"/>
      <c r="H132" s="72"/>
      <c r="I132" s="62" t="s">
        <v>1307</v>
      </c>
      <c r="J132" s="45" t="s">
        <v>1394</v>
      </c>
      <c r="K132" s="42">
        <v>536</v>
      </c>
      <c r="L132" s="266"/>
      <c r="M132" s="266"/>
      <c r="N132" s="37"/>
    </row>
    <row r="133" spans="1:14" hidden="1" x14ac:dyDescent="0.25">
      <c r="A133" s="262" t="s">
        <v>1269</v>
      </c>
      <c r="B133" s="263" t="s">
        <v>1389</v>
      </c>
      <c r="C133" s="262" t="s">
        <v>1395</v>
      </c>
      <c r="D133" s="262" t="s">
        <v>1395</v>
      </c>
      <c r="E133" s="36">
        <v>44</v>
      </c>
      <c r="F133" s="187" t="s">
        <v>6</v>
      </c>
      <c r="G133" s="72"/>
      <c r="H133" s="72"/>
      <c r="I133" s="62" t="s">
        <v>1307</v>
      </c>
      <c r="J133" s="45" t="s">
        <v>1395</v>
      </c>
      <c r="K133" s="42">
        <v>110</v>
      </c>
      <c r="L133" s="132"/>
      <c r="M133" s="132"/>
      <c r="N133" s="37"/>
    </row>
    <row r="134" spans="1:14" hidden="1" x14ac:dyDescent="0.25">
      <c r="A134" s="262" t="s">
        <v>1269</v>
      </c>
      <c r="B134" s="263" t="s">
        <v>1389</v>
      </c>
      <c r="C134" s="262" t="s">
        <v>1396</v>
      </c>
      <c r="D134" s="262" t="s">
        <v>1396</v>
      </c>
      <c r="E134" s="36" t="s">
        <v>137</v>
      </c>
      <c r="F134" s="187" t="s">
        <v>6</v>
      </c>
      <c r="G134" s="72"/>
      <c r="H134" s="72"/>
      <c r="I134" s="62" t="s">
        <v>1307</v>
      </c>
      <c r="J134" s="45" t="s">
        <v>1396</v>
      </c>
      <c r="K134" s="42">
        <v>63</v>
      </c>
      <c r="L134" s="132"/>
      <c r="M134" s="132"/>
      <c r="N134" s="37"/>
    </row>
    <row r="135" spans="1:14" hidden="1" x14ac:dyDescent="0.25">
      <c r="A135" s="262" t="s">
        <v>1269</v>
      </c>
      <c r="B135" s="263" t="s">
        <v>1389</v>
      </c>
      <c r="C135" s="262" t="s">
        <v>1397</v>
      </c>
      <c r="D135" s="262" t="s">
        <v>1397</v>
      </c>
      <c r="E135" s="36">
        <v>346</v>
      </c>
      <c r="F135" s="187" t="s">
        <v>6</v>
      </c>
      <c r="G135" s="72"/>
      <c r="H135" s="72"/>
      <c r="I135" s="62" t="s">
        <v>1307</v>
      </c>
      <c r="J135" s="45" t="s">
        <v>1397</v>
      </c>
      <c r="K135" s="42">
        <v>480</v>
      </c>
      <c r="L135" s="132"/>
      <c r="M135" s="132"/>
      <c r="N135" s="37"/>
    </row>
    <row r="136" spans="1:14" hidden="1" x14ac:dyDescent="0.25">
      <c r="A136" s="262" t="s">
        <v>1269</v>
      </c>
      <c r="B136" s="263" t="s">
        <v>1389</v>
      </c>
      <c r="C136" s="262" t="s">
        <v>1398</v>
      </c>
      <c r="D136" s="262" t="s">
        <v>1399</v>
      </c>
      <c r="E136" s="36">
        <v>506</v>
      </c>
      <c r="F136" s="187"/>
      <c r="G136" s="72"/>
      <c r="H136" s="72"/>
      <c r="I136" s="62" t="s">
        <v>1399</v>
      </c>
      <c r="J136" s="62" t="s">
        <v>1399</v>
      </c>
      <c r="K136" s="42">
        <v>713</v>
      </c>
      <c r="L136" s="43"/>
      <c r="M136" s="43"/>
      <c r="N136" s="37"/>
    </row>
    <row r="137" spans="1:14" hidden="1" x14ac:dyDescent="0.25">
      <c r="A137" s="258" t="s">
        <v>1269</v>
      </c>
      <c r="B137" s="258" t="s">
        <v>1389</v>
      </c>
      <c r="C137" s="258" t="s">
        <v>1400</v>
      </c>
      <c r="D137" s="258"/>
      <c r="E137" s="26">
        <f>E138</f>
        <v>2420</v>
      </c>
      <c r="F137" s="25"/>
      <c r="G137" s="25"/>
      <c r="H137" s="25"/>
      <c r="I137" s="32" t="s">
        <v>1400</v>
      </c>
      <c r="J137" s="32"/>
      <c r="K137" s="26">
        <f>K138</f>
        <v>2961</v>
      </c>
      <c r="L137" s="264">
        <v>2</v>
      </c>
      <c r="M137" s="264">
        <v>2</v>
      </c>
      <c r="N137" s="265"/>
    </row>
    <row r="138" spans="1:14" hidden="1" x14ac:dyDescent="0.25">
      <c r="A138" s="262" t="s">
        <v>1269</v>
      </c>
      <c r="B138" s="263" t="s">
        <v>1389</v>
      </c>
      <c r="C138" s="262" t="s">
        <v>1400</v>
      </c>
      <c r="D138" s="262" t="s">
        <v>1400</v>
      </c>
      <c r="E138" s="36">
        <v>2420</v>
      </c>
      <c r="F138" s="187"/>
      <c r="G138" s="72"/>
      <c r="H138" s="72"/>
      <c r="I138" s="262" t="s">
        <v>1400</v>
      </c>
      <c r="J138" s="62" t="s">
        <v>1400</v>
      </c>
      <c r="K138" s="42">
        <v>2961</v>
      </c>
      <c r="L138" s="42"/>
      <c r="M138" s="42"/>
      <c r="N138" s="37"/>
    </row>
    <row r="139" spans="1:14" hidden="1" x14ac:dyDescent="0.25">
      <c r="A139" s="258" t="s">
        <v>1269</v>
      </c>
      <c r="B139" s="258" t="s">
        <v>1389</v>
      </c>
      <c r="C139" s="258" t="s">
        <v>1401</v>
      </c>
      <c r="D139" s="258"/>
      <c r="E139" s="26">
        <f>E140</f>
        <v>2574</v>
      </c>
      <c r="F139" s="25"/>
      <c r="G139" s="25"/>
      <c r="H139" s="25"/>
      <c r="I139" s="32" t="s">
        <v>1401</v>
      </c>
      <c r="J139" s="32"/>
      <c r="K139" s="26">
        <f>K140</f>
        <v>3163</v>
      </c>
      <c r="L139" s="264">
        <v>2</v>
      </c>
      <c r="M139" s="264">
        <v>2</v>
      </c>
      <c r="N139" s="265"/>
    </row>
    <row r="140" spans="1:14" hidden="1" x14ac:dyDescent="0.25">
      <c r="A140" s="262" t="s">
        <v>1269</v>
      </c>
      <c r="B140" s="263" t="s">
        <v>1389</v>
      </c>
      <c r="C140" s="262" t="s">
        <v>1401</v>
      </c>
      <c r="D140" s="262" t="s">
        <v>1401</v>
      </c>
      <c r="E140" s="36">
        <v>2574</v>
      </c>
      <c r="F140" s="187"/>
      <c r="G140" s="72"/>
      <c r="H140" s="72"/>
      <c r="I140" s="262" t="s">
        <v>1401</v>
      </c>
      <c r="J140" s="62" t="s">
        <v>1401</v>
      </c>
      <c r="K140" s="42">
        <v>3163</v>
      </c>
      <c r="L140" s="42"/>
      <c r="M140" s="42"/>
      <c r="N140" s="37"/>
    </row>
    <row r="141" spans="1:14" x14ac:dyDescent="0.25">
      <c r="A141" s="258" t="s">
        <v>1269</v>
      </c>
      <c r="B141" s="258" t="s">
        <v>1389</v>
      </c>
      <c r="C141" s="258" t="s">
        <v>1402</v>
      </c>
      <c r="D141" s="258"/>
      <c r="E141" s="26">
        <f>E142</f>
        <v>3738</v>
      </c>
      <c r="F141" s="25"/>
      <c r="G141" s="25"/>
      <c r="H141" s="25"/>
      <c r="I141" s="32" t="s">
        <v>1389</v>
      </c>
      <c r="J141" s="32"/>
      <c r="K141" s="26">
        <f>K142</f>
        <v>5050</v>
      </c>
      <c r="L141" s="264">
        <v>2</v>
      </c>
      <c r="M141" s="264">
        <v>2</v>
      </c>
      <c r="N141" s="265"/>
    </row>
    <row r="142" spans="1:14" x14ac:dyDescent="0.25">
      <c r="A142" s="262" t="s">
        <v>1269</v>
      </c>
      <c r="B142" s="263" t="s">
        <v>1389</v>
      </c>
      <c r="C142" s="262" t="s">
        <v>1402</v>
      </c>
      <c r="D142" s="262" t="s">
        <v>1389</v>
      </c>
      <c r="E142" s="36">
        <v>3738</v>
      </c>
      <c r="F142" s="187"/>
      <c r="G142" s="72"/>
      <c r="H142" s="72"/>
      <c r="I142" s="262" t="s">
        <v>1389</v>
      </c>
      <c r="J142" s="62" t="s">
        <v>1389</v>
      </c>
      <c r="K142" s="42">
        <v>5050</v>
      </c>
      <c r="L142" s="42"/>
      <c r="M142" s="42"/>
      <c r="N142" s="37"/>
    </row>
    <row r="143" spans="1:14" hidden="1" x14ac:dyDescent="0.25">
      <c r="A143" s="258" t="s">
        <v>1269</v>
      </c>
      <c r="B143" s="258" t="s">
        <v>1389</v>
      </c>
      <c r="C143" s="258" t="s">
        <v>1011</v>
      </c>
      <c r="D143" s="258"/>
      <c r="E143" s="26">
        <f>E144</f>
        <v>2862</v>
      </c>
      <c r="F143" s="25"/>
      <c r="G143" s="25"/>
      <c r="H143" s="25"/>
      <c r="I143" s="32" t="s">
        <v>1011</v>
      </c>
      <c r="J143" s="32"/>
      <c r="K143" s="26">
        <f>K144</f>
        <v>5000</v>
      </c>
      <c r="L143" s="264">
        <v>2</v>
      </c>
      <c r="M143" s="264">
        <v>2</v>
      </c>
      <c r="N143" s="265"/>
    </row>
    <row r="144" spans="1:14" hidden="1" x14ac:dyDescent="0.25">
      <c r="A144" s="262" t="s">
        <v>1269</v>
      </c>
      <c r="B144" s="263" t="s">
        <v>1389</v>
      </c>
      <c r="C144" s="262" t="s">
        <v>1011</v>
      </c>
      <c r="D144" s="262" t="s">
        <v>1011</v>
      </c>
      <c r="E144" s="36">
        <v>2862</v>
      </c>
      <c r="F144" s="187"/>
      <c r="G144" s="72"/>
      <c r="H144" s="72"/>
      <c r="I144" s="262" t="s">
        <v>1011</v>
      </c>
      <c r="J144" s="62" t="s">
        <v>1011</v>
      </c>
      <c r="K144" s="42">
        <v>5000</v>
      </c>
      <c r="L144" s="42"/>
      <c r="M144" s="42"/>
      <c r="N144" s="37"/>
    </row>
    <row r="145" spans="1:14" hidden="1" x14ac:dyDescent="0.25">
      <c r="A145" s="258" t="s">
        <v>1269</v>
      </c>
      <c r="B145" s="258" t="s">
        <v>1389</v>
      </c>
      <c r="C145" s="258" t="s">
        <v>1403</v>
      </c>
      <c r="D145" s="258"/>
      <c r="E145" s="26">
        <f>SUM(E146:E147)</f>
        <v>1700</v>
      </c>
      <c r="F145" s="25"/>
      <c r="G145" s="25"/>
      <c r="H145" s="25"/>
      <c r="I145" s="32" t="s">
        <v>1404</v>
      </c>
      <c r="J145" s="32"/>
      <c r="K145" s="26">
        <f>SUM(K146:K147)</f>
        <v>2333</v>
      </c>
      <c r="L145" s="264">
        <v>2</v>
      </c>
      <c r="M145" s="264">
        <v>2</v>
      </c>
      <c r="N145" s="265"/>
    </row>
    <row r="146" spans="1:14" hidden="1" x14ac:dyDescent="0.25">
      <c r="A146" s="262" t="s">
        <v>1269</v>
      </c>
      <c r="B146" s="263" t="s">
        <v>1389</v>
      </c>
      <c r="C146" s="262" t="s">
        <v>1404</v>
      </c>
      <c r="D146" s="262" t="s">
        <v>1404</v>
      </c>
      <c r="E146" s="36">
        <v>1529</v>
      </c>
      <c r="F146" s="187"/>
      <c r="G146" s="72"/>
      <c r="H146" s="72"/>
      <c r="I146" s="262" t="s">
        <v>1404</v>
      </c>
      <c r="J146" s="269" t="s">
        <v>1404</v>
      </c>
      <c r="K146" s="42">
        <v>2203</v>
      </c>
      <c r="L146" s="42"/>
      <c r="M146" s="42"/>
      <c r="N146" s="37"/>
    </row>
    <row r="147" spans="1:14" ht="22.5" hidden="1" x14ac:dyDescent="0.25">
      <c r="A147" s="262" t="s">
        <v>1269</v>
      </c>
      <c r="B147" s="263" t="s">
        <v>1389</v>
      </c>
      <c r="C147" s="262" t="s">
        <v>1405</v>
      </c>
      <c r="D147" s="262" t="s">
        <v>1405</v>
      </c>
      <c r="E147" s="36">
        <v>171</v>
      </c>
      <c r="F147" s="187"/>
      <c r="G147" s="72"/>
      <c r="H147" s="72"/>
      <c r="I147" s="262" t="s">
        <v>1404</v>
      </c>
      <c r="J147" s="72" t="s">
        <v>1405</v>
      </c>
      <c r="K147" s="42">
        <v>130</v>
      </c>
      <c r="L147" s="266"/>
      <c r="M147" s="266"/>
      <c r="N147" s="65" t="s">
        <v>1406</v>
      </c>
    </row>
    <row r="148" spans="1:14" x14ac:dyDescent="0.25">
      <c r="A148" s="258" t="s">
        <v>1269</v>
      </c>
      <c r="B148" s="258" t="s">
        <v>1389</v>
      </c>
      <c r="C148" s="258" t="s">
        <v>1407</v>
      </c>
      <c r="D148" s="258"/>
      <c r="E148" s="26">
        <f>E149</f>
        <v>4508</v>
      </c>
      <c r="F148" s="25"/>
      <c r="G148" s="25"/>
      <c r="H148" s="25"/>
      <c r="I148" s="32" t="s">
        <v>1407</v>
      </c>
      <c r="J148" s="32"/>
      <c r="K148" s="26">
        <f>K149</f>
        <v>7045</v>
      </c>
      <c r="L148" s="264">
        <v>3</v>
      </c>
      <c r="M148" s="264">
        <v>3</v>
      </c>
      <c r="N148" s="265"/>
    </row>
    <row r="149" spans="1:14" x14ac:dyDescent="0.25">
      <c r="A149" s="262" t="s">
        <v>1269</v>
      </c>
      <c r="B149" s="263" t="s">
        <v>1389</v>
      </c>
      <c r="C149" s="262" t="s">
        <v>1407</v>
      </c>
      <c r="D149" s="262" t="s">
        <v>1407</v>
      </c>
      <c r="E149" s="36">
        <v>4508</v>
      </c>
      <c r="F149" s="187"/>
      <c r="G149" s="72"/>
      <c r="H149" s="72"/>
      <c r="I149" s="262" t="s">
        <v>1407</v>
      </c>
      <c r="J149" s="62" t="s">
        <v>1407</v>
      </c>
      <c r="K149" s="42">
        <v>7045</v>
      </c>
      <c r="L149" s="42"/>
      <c r="M149" s="42"/>
      <c r="N149" s="37"/>
    </row>
    <row r="150" spans="1:14" hidden="1" x14ac:dyDescent="0.25">
      <c r="A150" s="258" t="s">
        <v>1269</v>
      </c>
      <c r="B150" s="258" t="s">
        <v>1389</v>
      </c>
      <c r="C150" s="258" t="s">
        <v>1408</v>
      </c>
      <c r="D150" s="258"/>
      <c r="E150" s="26">
        <f>E151</f>
        <v>2935</v>
      </c>
      <c r="F150" s="25"/>
      <c r="G150" s="25"/>
      <c r="H150" s="25"/>
      <c r="I150" s="32" t="s">
        <v>1408</v>
      </c>
      <c r="J150" s="32"/>
      <c r="K150" s="26">
        <f>K151</f>
        <v>3767</v>
      </c>
      <c r="L150" s="264">
        <v>3</v>
      </c>
      <c r="M150" s="264">
        <v>3</v>
      </c>
      <c r="N150" s="265"/>
    </row>
    <row r="151" spans="1:14" hidden="1" x14ac:dyDescent="0.25">
      <c r="A151" s="262" t="s">
        <v>1269</v>
      </c>
      <c r="B151" s="263" t="s">
        <v>1389</v>
      </c>
      <c r="C151" s="262" t="s">
        <v>1408</v>
      </c>
      <c r="D151" s="262" t="s">
        <v>1408</v>
      </c>
      <c r="E151" s="36">
        <v>2935</v>
      </c>
      <c r="F151" s="187"/>
      <c r="G151" s="72"/>
      <c r="H151" s="72"/>
      <c r="I151" s="262" t="s">
        <v>1408</v>
      </c>
      <c r="J151" s="62" t="s">
        <v>1408</v>
      </c>
      <c r="K151" s="42">
        <v>3767</v>
      </c>
      <c r="L151" s="42"/>
      <c r="M151" s="42"/>
      <c r="N151" s="37"/>
    </row>
    <row r="152" spans="1:14" hidden="1" x14ac:dyDescent="0.25">
      <c r="A152" s="258" t="s">
        <v>1269</v>
      </c>
      <c r="B152" s="258" t="s">
        <v>1389</v>
      </c>
      <c r="C152" s="258" t="s">
        <v>1409</v>
      </c>
      <c r="D152" s="258"/>
      <c r="E152" s="26">
        <f>SUM(E153:E154)</f>
        <v>2629</v>
      </c>
      <c r="F152" s="25"/>
      <c r="G152" s="25"/>
      <c r="H152" s="25"/>
      <c r="I152" s="32" t="s">
        <v>1410</v>
      </c>
      <c r="J152" s="32"/>
      <c r="K152" s="26">
        <f>SUM(K153:K154)</f>
        <v>5131</v>
      </c>
      <c r="L152" s="264">
        <v>3</v>
      </c>
      <c r="M152" s="264">
        <v>4</v>
      </c>
      <c r="N152" s="265"/>
    </row>
    <row r="153" spans="1:14" hidden="1" x14ac:dyDescent="0.25">
      <c r="A153" s="262" t="s">
        <v>1269</v>
      </c>
      <c r="B153" s="263" t="s">
        <v>1389</v>
      </c>
      <c r="C153" s="262" t="s">
        <v>1410</v>
      </c>
      <c r="D153" s="262" t="s">
        <v>1410</v>
      </c>
      <c r="E153" s="36">
        <v>1958</v>
      </c>
      <c r="F153" s="187"/>
      <c r="G153" s="72"/>
      <c r="H153" s="72"/>
      <c r="I153" s="262" t="s">
        <v>1410</v>
      </c>
      <c r="J153" s="62" t="s">
        <v>1410</v>
      </c>
      <c r="K153" s="42">
        <v>3945</v>
      </c>
      <c r="L153" s="42"/>
      <c r="M153" s="42"/>
      <c r="N153" s="37"/>
    </row>
    <row r="154" spans="1:14" ht="25.5" hidden="1" x14ac:dyDescent="0.25">
      <c r="A154" s="262" t="s">
        <v>1269</v>
      </c>
      <c r="B154" s="263" t="s">
        <v>1389</v>
      </c>
      <c r="C154" s="262" t="s">
        <v>1411</v>
      </c>
      <c r="D154" s="262" t="s">
        <v>1411</v>
      </c>
      <c r="E154" s="36">
        <v>671</v>
      </c>
      <c r="F154" s="187"/>
      <c r="G154" s="72"/>
      <c r="H154" s="72"/>
      <c r="I154" s="262" t="s">
        <v>1410</v>
      </c>
      <c r="J154" s="62" t="s">
        <v>1412</v>
      </c>
      <c r="K154" s="42">
        <v>1186</v>
      </c>
      <c r="L154" s="43"/>
      <c r="M154" s="43"/>
      <c r="N154" s="37"/>
    </row>
    <row r="155" spans="1:14" hidden="1" x14ac:dyDescent="0.25">
      <c r="A155" s="258" t="s">
        <v>1269</v>
      </c>
      <c r="B155" s="258" t="s">
        <v>1389</v>
      </c>
      <c r="C155" s="258" t="s">
        <v>811</v>
      </c>
      <c r="D155" s="258"/>
      <c r="E155" s="26">
        <f>E156</f>
        <v>1976</v>
      </c>
      <c r="F155" s="25"/>
      <c r="G155" s="25"/>
      <c r="H155" s="25"/>
      <c r="I155" s="32" t="s">
        <v>811</v>
      </c>
      <c r="J155" s="32"/>
      <c r="K155" s="26">
        <f>K156</f>
        <v>2629</v>
      </c>
      <c r="L155" s="264">
        <v>1</v>
      </c>
      <c r="M155" s="264">
        <v>2</v>
      </c>
      <c r="N155" s="265"/>
    </row>
    <row r="156" spans="1:14" hidden="1" x14ac:dyDescent="0.25">
      <c r="A156" s="262" t="s">
        <v>1269</v>
      </c>
      <c r="B156" s="263" t="s">
        <v>1389</v>
      </c>
      <c r="C156" s="262" t="s">
        <v>811</v>
      </c>
      <c r="D156" s="262" t="s">
        <v>811</v>
      </c>
      <c r="E156" s="36">
        <v>1976</v>
      </c>
      <c r="F156" s="187"/>
      <c r="G156" s="72"/>
      <c r="H156" s="72"/>
      <c r="I156" s="262" t="s">
        <v>811</v>
      </c>
      <c r="J156" s="62" t="s">
        <v>811</v>
      </c>
      <c r="K156" s="42">
        <v>2629</v>
      </c>
      <c r="L156" s="42"/>
      <c r="M156" s="42"/>
      <c r="N156" s="37"/>
    </row>
    <row r="157" spans="1:14" x14ac:dyDescent="0.25">
      <c r="A157" s="258" t="s">
        <v>1269</v>
      </c>
      <c r="B157" s="258" t="s">
        <v>1389</v>
      </c>
      <c r="C157" s="258" t="s">
        <v>1413</v>
      </c>
      <c r="D157" s="258"/>
      <c r="E157" s="26">
        <f>E158</f>
        <v>3873</v>
      </c>
      <c r="F157" s="25"/>
      <c r="G157" s="25"/>
      <c r="H157" s="25"/>
      <c r="I157" s="32" t="s">
        <v>1413</v>
      </c>
      <c r="J157" s="32"/>
      <c r="K157" s="26">
        <f>K158</f>
        <v>6000</v>
      </c>
      <c r="L157" s="264">
        <v>3</v>
      </c>
      <c r="M157" s="264">
        <v>3</v>
      </c>
      <c r="N157" s="265"/>
    </row>
    <row r="158" spans="1:14" x14ac:dyDescent="0.25">
      <c r="A158" s="262" t="s">
        <v>1269</v>
      </c>
      <c r="B158" s="263" t="s">
        <v>1389</v>
      </c>
      <c r="C158" s="262" t="s">
        <v>1413</v>
      </c>
      <c r="D158" s="262" t="s">
        <v>1413</v>
      </c>
      <c r="E158" s="36">
        <v>3873</v>
      </c>
      <c r="F158" s="187"/>
      <c r="G158" s="72"/>
      <c r="H158" s="72"/>
      <c r="I158" s="262" t="s">
        <v>1413</v>
      </c>
      <c r="J158" s="62" t="s">
        <v>1413</v>
      </c>
      <c r="K158" s="42">
        <v>6000</v>
      </c>
      <c r="L158" s="42"/>
      <c r="M158" s="42"/>
      <c r="N158" s="37"/>
    </row>
    <row r="159" spans="1:14" hidden="1" x14ac:dyDescent="0.25">
      <c r="A159" s="258" t="s">
        <v>1269</v>
      </c>
      <c r="B159" s="258" t="s">
        <v>1389</v>
      </c>
      <c r="C159" s="258" t="s">
        <v>1414</v>
      </c>
      <c r="D159" s="258"/>
      <c r="E159" s="26">
        <f>E160</f>
        <v>1046</v>
      </c>
      <c r="F159" s="25"/>
      <c r="G159" s="25"/>
      <c r="H159" s="25"/>
      <c r="I159" s="32" t="s">
        <v>1414</v>
      </c>
      <c r="J159" s="32"/>
      <c r="K159" s="26">
        <f>K160</f>
        <v>1380</v>
      </c>
      <c r="L159" s="264">
        <v>1</v>
      </c>
      <c r="M159" s="264">
        <v>1</v>
      </c>
      <c r="N159" s="265"/>
    </row>
    <row r="160" spans="1:14" hidden="1" x14ac:dyDescent="0.25">
      <c r="A160" s="262" t="s">
        <v>1269</v>
      </c>
      <c r="B160" s="263" t="s">
        <v>1389</v>
      </c>
      <c r="C160" s="262" t="s">
        <v>1414</v>
      </c>
      <c r="D160" s="262" t="s">
        <v>1414</v>
      </c>
      <c r="E160" s="36">
        <v>1046</v>
      </c>
      <c r="F160" s="187"/>
      <c r="G160" s="72"/>
      <c r="H160" s="72"/>
      <c r="I160" s="262" t="s">
        <v>1414</v>
      </c>
      <c r="J160" s="62" t="s">
        <v>1414</v>
      </c>
      <c r="K160" s="42">
        <v>1380</v>
      </c>
      <c r="L160" s="42"/>
      <c r="M160" s="42"/>
      <c r="N160" s="37"/>
    </row>
    <row r="161" spans="1:14" ht="12.75" hidden="1" customHeight="1" x14ac:dyDescent="0.25">
      <c r="A161" s="258" t="s">
        <v>1269</v>
      </c>
      <c r="B161" s="258" t="s">
        <v>1389</v>
      </c>
      <c r="C161" s="258" t="s">
        <v>1415</v>
      </c>
      <c r="D161" s="258"/>
      <c r="E161" s="26">
        <f>E162</f>
        <v>1079</v>
      </c>
      <c r="F161" s="25"/>
      <c r="G161" s="25"/>
      <c r="H161" s="25"/>
      <c r="I161" s="32" t="s">
        <v>1415</v>
      </c>
      <c r="J161" s="32"/>
      <c r="K161" s="26">
        <f>K162</f>
        <v>1444</v>
      </c>
      <c r="L161" s="264">
        <v>1</v>
      </c>
      <c r="M161" s="264">
        <v>1</v>
      </c>
      <c r="N161" s="265"/>
    </row>
    <row r="162" spans="1:14" ht="22.5" hidden="1" x14ac:dyDescent="0.25">
      <c r="A162" s="262" t="s">
        <v>1269</v>
      </c>
      <c r="B162" s="263" t="s">
        <v>1389</v>
      </c>
      <c r="C162" s="262" t="s">
        <v>1415</v>
      </c>
      <c r="D162" s="262" t="s">
        <v>1415</v>
      </c>
      <c r="E162" s="36">
        <v>1079</v>
      </c>
      <c r="F162" s="187"/>
      <c r="G162" s="72"/>
      <c r="H162" s="72"/>
      <c r="I162" s="262" t="s">
        <v>1415</v>
      </c>
      <c r="J162" s="62" t="s">
        <v>1415</v>
      </c>
      <c r="K162" s="42">
        <v>1444</v>
      </c>
      <c r="L162" s="42"/>
      <c r="M162" s="42"/>
      <c r="N162" s="118" t="s">
        <v>1416</v>
      </c>
    </row>
    <row r="163" spans="1:14" hidden="1" x14ac:dyDescent="0.25">
      <c r="A163" s="258" t="s">
        <v>1269</v>
      </c>
      <c r="B163" s="258" t="s">
        <v>1389</v>
      </c>
      <c r="C163" s="258" t="s">
        <v>1417</v>
      </c>
      <c r="D163" s="258"/>
      <c r="E163" s="26">
        <f>SUM(E164:E165)</f>
        <v>1362</v>
      </c>
      <c r="F163" s="25"/>
      <c r="G163" s="25"/>
      <c r="H163" s="25"/>
      <c r="I163" s="32" t="s">
        <v>1418</v>
      </c>
      <c r="J163" s="32"/>
      <c r="K163" s="26">
        <f>SUM(K164:K165)</f>
        <v>1700</v>
      </c>
      <c r="L163" s="264">
        <v>2</v>
      </c>
      <c r="M163" s="264">
        <v>2</v>
      </c>
      <c r="N163" s="265"/>
    </row>
    <row r="164" spans="1:14" hidden="1" x14ac:dyDescent="0.25">
      <c r="A164" s="262" t="s">
        <v>1269</v>
      </c>
      <c r="B164" s="263" t="s">
        <v>1389</v>
      </c>
      <c r="C164" s="262" t="s">
        <v>1418</v>
      </c>
      <c r="D164" s="262" t="s">
        <v>1418</v>
      </c>
      <c r="E164" s="36">
        <v>919</v>
      </c>
      <c r="F164" s="187"/>
      <c r="G164" s="58" t="s">
        <v>87</v>
      </c>
      <c r="H164" s="58"/>
      <c r="I164" s="262" t="s">
        <v>1418</v>
      </c>
      <c r="J164" s="269" t="s">
        <v>1418</v>
      </c>
      <c r="K164" s="42">
        <v>1141</v>
      </c>
      <c r="L164" s="270"/>
      <c r="M164" s="270"/>
      <c r="N164" s="37"/>
    </row>
    <row r="165" spans="1:14" hidden="1" x14ac:dyDescent="0.25">
      <c r="A165" s="262" t="s">
        <v>1269</v>
      </c>
      <c r="B165" s="263" t="s">
        <v>1389</v>
      </c>
      <c r="C165" s="262" t="s">
        <v>1419</v>
      </c>
      <c r="D165" s="262" t="s">
        <v>1419</v>
      </c>
      <c r="E165" s="36">
        <v>443</v>
      </c>
      <c r="F165" s="187"/>
      <c r="G165" s="72"/>
      <c r="H165" s="72"/>
      <c r="I165" s="262" t="s">
        <v>1418</v>
      </c>
      <c r="J165" s="269" t="s">
        <v>1419</v>
      </c>
      <c r="K165" s="42">
        <v>559</v>
      </c>
      <c r="L165" s="270"/>
      <c r="M165" s="270"/>
      <c r="N165" s="37"/>
    </row>
    <row r="166" spans="1:14" hidden="1" x14ac:dyDescent="0.25">
      <c r="A166" s="258" t="s">
        <v>1269</v>
      </c>
      <c r="B166" s="258" t="s">
        <v>1389</v>
      </c>
      <c r="C166" s="258" t="s">
        <v>1420</v>
      </c>
      <c r="D166" s="258"/>
      <c r="E166" s="26">
        <f>E167</f>
        <v>2342</v>
      </c>
      <c r="F166" s="25"/>
      <c r="G166" s="25"/>
      <c r="H166" s="25"/>
      <c r="I166" s="32" t="s">
        <v>1421</v>
      </c>
      <c r="J166" s="32"/>
      <c r="K166" s="26">
        <f>K167</f>
        <v>3218</v>
      </c>
      <c r="L166" s="264">
        <v>1</v>
      </c>
      <c r="M166" s="264">
        <v>1</v>
      </c>
      <c r="N166" s="265"/>
    </row>
    <row r="167" spans="1:14" hidden="1" x14ac:dyDescent="0.25">
      <c r="A167" s="262" t="s">
        <v>1269</v>
      </c>
      <c r="B167" s="263" t="s">
        <v>1389</v>
      </c>
      <c r="C167" s="262" t="s">
        <v>1420</v>
      </c>
      <c r="D167" s="262" t="s">
        <v>1421</v>
      </c>
      <c r="E167" s="36">
        <v>2342</v>
      </c>
      <c r="F167" s="187"/>
      <c r="G167" s="72"/>
      <c r="H167" s="72"/>
      <c r="I167" s="262" t="s">
        <v>1421</v>
      </c>
      <c r="J167" s="62" t="s">
        <v>1421</v>
      </c>
      <c r="K167" s="42">
        <v>3218</v>
      </c>
      <c r="L167" s="42"/>
      <c r="M167" s="42"/>
      <c r="N167" s="37"/>
    </row>
    <row r="168" spans="1:14" hidden="1" x14ac:dyDescent="0.25">
      <c r="A168" s="258" t="s">
        <v>1269</v>
      </c>
      <c r="B168" s="258" t="s">
        <v>1389</v>
      </c>
      <c r="C168" s="258" t="s">
        <v>1422</v>
      </c>
      <c r="D168" s="258"/>
      <c r="E168" s="26">
        <f>E169</f>
        <v>897</v>
      </c>
      <c r="F168" s="25"/>
      <c r="G168" s="25"/>
      <c r="H168" s="25"/>
      <c r="I168" s="32" t="s">
        <v>1422</v>
      </c>
      <c r="J168" s="32"/>
      <c r="K168" s="26">
        <f>K169</f>
        <v>1150</v>
      </c>
      <c r="L168" s="264">
        <v>1</v>
      </c>
      <c r="M168" s="264">
        <v>1</v>
      </c>
      <c r="N168" s="265"/>
    </row>
    <row r="169" spans="1:14" hidden="1" x14ac:dyDescent="0.25">
      <c r="A169" s="262" t="s">
        <v>1269</v>
      </c>
      <c r="B169" s="263" t="s">
        <v>1389</v>
      </c>
      <c r="C169" s="262" t="s">
        <v>1422</v>
      </c>
      <c r="D169" s="262" t="s">
        <v>1422</v>
      </c>
      <c r="E169" s="36">
        <v>897</v>
      </c>
      <c r="F169" s="187"/>
      <c r="G169" s="72"/>
      <c r="H169" s="72"/>
      <c r="I169" s="262" t="s">
        <v>1422</v>
      </c>
      <c r="J169" s="62" t="s">
        <v>1422</v>
      </c>
      <c r="K169" s="42">
        <v>1150</v>
      </c>
      <c r="L169" s="42"/>
      <c r="M169" s="42"/>
      <c r="N169" s="37"/>
    </row>
    <row r="170" spans="1:14" x14ac:dyDescent="0.25">
      <c r="A170" s="258" t="s">
        <v>1269</v>
      </c>
      <c r="B170" s="258" t="s">
        <v>1389</v>
      </c>
      <c r="C170" s="258" t="s">
        <v>1423</v>
      </c>
      <c r="D170" s="258"/>
      <c r="E170" s="26">
        <f>SUM(E171:E172)</f>
        <v>3922</v>
      </c>
      <c r="F170" s="25"/>
      <c r="G170" s="25"/>
      <c r="H170" s="25"/>
      <c r="I170" s="32" t="s">
        <v>1424</v>
      </c>
      <c r="J170" s="32"/>
      <c r="K170" s="26">
        <f>SUM(K171:K172)</f>
        <v>4975</v>
      </c>
      <c r="L170" s="264">
        <v>3</v>
      </c>
      <c r="M170" s="264">
        <v>3</v>
      </c>
      <c r="N170" s="265"/>
    </row>
    <row r="171" spans="1:14" x14ac:dyDescent="0.25">
      <c r="A171" s="262" t="s">
        <v>1269</v>
      </c>
      <c r="B171" s="263" t="s">
        <v>1389</v>
      </c>
      <c r="C171" s="262" t="s">
        <v>1424</v>
      </c>
      <c r="D171" s="262" t="s">
        <v>1424</v>
      </c>
      <c r="E171" s="36">
        <v>3651</v>
      </c>
      <c r="F171" s="187"/>
      <c r="G171" s="72"/>
      <c r="H171" s="72"/>
      <c r="I171" s="262" t="s">
        <v>1424</v>
      </c>
      <c r="J171" s="62" t="s">
        <v>1424</v>
      </c>
      <c r="K171" s="42">
        <v>4555</v>
      </c>
      <c r="L171" s="42"/>
      <c r="M171" s="42"/>
      <c r="N171" s="37"/>
    </row>
    <row r="172" spans="1:14" hidden="1" x14ac:dyDescent="0.25">
      <c r="A172" s="262" t="s">
        <v>1269</v>
      </c>
      <c r="B172" s="263" t="s">
        <v>1389</v>
      </c>
      <c r="C172" s="262" t="s">
        <v>1425</v>
      </c>
      <c r="D172" s="262" t="s">
        <v>1425</v>
      </c>
      <c r="E172" s="36">
        <v>271</v>
      </c>
      <c r="F172" s="187"/>
      <c r="G172" s="72"/>
      <c r="H172" s="72"/>
      <c r="I172" s="262" t="s">
        <v>1424</v>
      </c>
      <c r="J172" s="72" t="s">
        <v>1425</v>
      </c>
      <c r="K172" s="42">
        <v>420</v>
      </c>
      <c r="L172" s="271"/>
      <c r="M172" s="271"/>
      <c r="N172" s="37"/>
    </row>
    <row r="173" spans="1:14" hidden="1" x14ac:dyDescent="0.25">
      <c r="A173" s="258" t="s">
        <v>1269</v>
      </c>
      <c r="B173" s="258" t="s">
        <v>1389</v>
      </c>
      <c r="C173" s="258" t="s">
        <v>1426</v>
      </c>
      <c r="D173" s="258"/>
      <c r="E173" s="26">
        <f>SUM(E174:E175)</f>
        <v>2798</v>
      </c>
      <c r="F173" s="25"/>
      <c r="G173" s="25"/>
      <c r="H173" s="25"/>
      <c r="I173" s="32" t="s">
        <v>1426</v>
      </c>
      <c r="J173" s="32"/>
      <c r="K173" s="26">
        <f>SUM(K174:K175)</f>
        <v>3663</v>
      </c>
      <c r="L173" s="264">
        <v>2</v>
      </c>
      <c r="M173" s="264">
        <v>2</v>
      </c>
      <c r="N173" s="265"/>
    </row>
    <row r="174" spans="1:14" hidden="1" x14ac:dyDescent="0.25">
      <c r="A174" s="262" t="s">
        <v>1269</v>
      </c>
      <c r="B174" s="263" t="s">
        <v>1389</v>
      </c>
      <c r="C174" s="262" t="s">
        <v>1427</v>
      </c>
      <c r="D174" s="262" t="s">
        <v>1427</v>
      </c>
      <c r="E174" s="36">
        <v>1678</v>
      </c>
      <c r="F174" s="187"/>
      <c r="G174" s="72"/>
      <c r="H174" s="72"/>
      <c r="I174" s="62" t="s">
        <v>1427</v>
      </c>
      <c r="J174" s="62" t="s">
        <v>1427</v>
      </c>
      <c r="K174" s="42">
        <v>2213</v>
      </c>
      <c r="L174" s="42"/>
      <c r="M174" s="42"/>
      <c r="N174" s="37"/>
    </row>
    <row r="175" spans="1:14" hidden="1" x14ac:dyDescent="0.25">
      <c r="A175" s="262" t="s">
        <v>1269</v>
      </c>
      <c r="B175" s="263" t="s">
        <v>1389</v>
      </c>
      <c r="C175" s="262" t="s">
        <v>1428</v>
      </c>
      <c r="D175" s="262" t="s">
        <v>1428</v>
      </c>
      <c r="E175" s="36">
        <v>1120</v>
      </c>
      <c r="F175" s="187"/>
      <c r="G175" s="72"/>
      <c r="H175" s="72"/>
      <c r="I175" s="72" t="s">
        <v>1428</v>
      </c>
      <c r="J175" s="72" t="s">
        <v>1428</v>
      </c>
      <c r="K175" s="42">
        <v>1450</v>
      </c>
      <c r="L175" s="43"/>
      <c r="M175" s="43"/>
      <c r="N175" s="37"/>
    </row>
    <row r="176" spans="1:14" hidden="1" x14ac:dyDescent="0.25">
      <c r="A176" s="258" t="s">
        <v>1269</v>
      </c>
      <c r="B176" s="258" t="s">
        <v>1389</v>
      </c>
      <c r="C176" s="258" t="s">
        <v>1429</v>
      </c>
      <c r="D176" s="258"/>
      <c r="E176" s="26">
        <f>E177</f>
        <v>28</v>
      </c>
      <c r="F176" s="25"/>
      <c r="G176" s="25"/>
      <c r="H176" s="25"/>
      <c r="I176" s="32" t="s">
        <v>1429</v>
      </c>
      <c r="J176" s="32"/>
      <c r="K176" s="26">
        <f>K177</f>
        <v>110</v>
      </c>
      <c r="L176" s="264">
        <v>1</v>
      </c>
      <c r="M176" s="264">
        <v>1</v>
      </c>
      <c r="N176" s="265"/>
    </row>
    <row r="177" spans="1:14" hidden="1" x14ac:dyDescent="0.25">
      <c r="A177" s="262" t="s">
        <v>1269</v>
      </c>
      <c r="B177" s="263" t="s">
        <v>1389</v>
      </c>
      <c r="C177" s="262" t="s">
        <v>1429</v>
      </c>
      <c r="D177" s="262" t="s">
        <v>1429</v>
      </c>
      <c r="E177" s="36">
        <v>28</v>
      </c>
      <c r="F177" s="187" t="s">
        <v>6</v>
      </c>
      <c r="G177" s="72"/>
      <c r="H177" s="72"/>
      <c r="I177" s="262" t="s">
        <v>1429</v>
      </c>
      <c r="J177" s="62" t="s">
        <v>1429</v>
      </c>
      <c r="K177" s="132">
        <v>110</v>
      </c>
      <c r="L177" s="42"/>
      <c r="M177" s="42"/>
      <c r="N177" s="37"/>
    </row>
    <row r="178" spans="1:14" hidden="1" x14ac:dyDescent="0.25">
      <c r="A178" s="258" t="s">
        <v>1269</v>
      </c>
      <c r="B178" s="258" t="s">
        <v>1389</v>
      </c>
      <c r="C178" s="258" t="s">
        <v>1430</v>
      </c>
      <c r="D178" s="258"/>
      <c r="E178" s="26">
        <f>E179</f>
        <v>1205</v>
      </c>
      <c r="F178" s="25"/>
      <c r="G178" s="25"/>
      <c r="H178" s="25"/>
      <c r="I178" s="32" t="s">
        <v>1430</v>
      </c>
      <c r="J178" s="32"/>
      <c r="K178" s="26">
        <f>K179</f>
        <v>1650</v>
      </c>
      <c r="L178" s="264">
        <v>1</v>
      </c>
      <c r="M178" s="264">
        <v>1</v>
      </c>
      <c r="N178" s="265"/>
    </row>
    <row r="179" spans="1:14" ht="15" hidden="1" customHeight="1" x14ac:dyDescent="0.25">
      <c r="A179" s="262" t="s">
        <v>1269</v>
      </c>
      <c r="B179" s="263" t="s">
        <v>1389</v>
      </c>
      <c r="C179" s="262" t="s">
        <v>1430</v>
      </c>
      <c r="D179" s="262" t="s">
        <v>1430</v>
      </c>
      <c r="E179" s="36">
        <v>1205</v>
      </c>
      <c r="F179" s="187"/>
      <c r="G179" s="72"/>
      <c r="H179" s="72"/>
      <c r="I179" s="262" t="s">
        <v>1430</v>
      </c>
      <c r="J179" s="62" t="s">
        <v>1430</v>
      </c>
      <c r="K179" s="42">
        <v>1650</v>
      </c>
      <c r="L179" s="42"/>
      <c r="M179" s="42"/>
      <c r="N179" s="37"/>
    </row>
    <row r="180" spans="1:14" hidden="1" x14ac:dyDescent="0.25">
      <c r="A180" s="255" t="s">
        <v>1269</v>
      </c>
      <c r="B180" s="255" t="s">
        <v>1431</v>
      </c>
      <c r="C180" s="256"/>
      <c r="D180" s="255"/>
      <c r="E180" s="20">
        <f>E181+E182+E184+E186+E188+E191+E193+E196+E198+E201+E203+E205</f>
        <v>21221</v>
      </c>
      <c r="F180" s="204"/>
      <c r="G180" s="204"/>
      <c r="H180" s="204"/>
      <c r="I180" s="19"/>
      <c r="J180" s="19"/>
      <c r="K180" s="213"/>
      <c r="L180" s="213">
        <f>SUM(L181:L207)</f>
        <v>14</v>
      </c>
      <c r="M180" s="213">
        <f>SUM(M181:M207)</f>
        <v>14</v>
      </c>
      <c r="N180" s="21"/>
    </row>
    <row r="181" spans="1:14" x14ac:dyDescent="0.25">
      <c r="A181" s="258" t="s">
        <v>1269</v>
      </c>
      <c r="B181" s="258" t="s">
        <v>1431</v>
      </c>
      <c r="C181" s="258" t="s">
        <v>1432</v>
      </c>
      <c r="D181" s="258"/>
      <c r="E181" s="26">
        <v>5940</v>
      </c>
      <c r="F181" s="25"/>
      <c r="G181" s="25"/>
      <c r="H181" s="25"/>
      <c r="I181" s="25"/>
      <c r="J181" s="25"/>
      <c r="K181" s="200"/>
      <c r="L181" s="200"/>
      <c r="M181" s="200"/>
      <c r="N181" s="27"/>
    </row>
    <row r="182" spans="1:14" hidden="1" x14ac:dyDescent="0.25">
      <c r="A182" s="258" t="s">
        <v>1269</v>
      </c>
      <c r="B182" s="258" t="s">
        <v>1431</v>
      </c>
      <c r="C182" s="258" t="s">
        <v>1433</v>
      </c>
      <c r="D182" s="258"/>
      <c r="E182" s="26">
        <f>E183</f>
        <v>1138</v>
      </c>
      <c r="F182" s="25"/>
      <c r="G182" s="25"/>
      <c r="H182" s="25"/>
      <c r="I182" s="32" t="s">
        <v>1433</v>
      </c>
      <c r="J182" s="32"/>
      <c r="K182" s="26">
        <f>K183</f>
        <v>2550</v>
      </c>
      <c r="L182" s="264">
        <v>1</v>
      </c>
      <c r="M182" s="264">
        <v>1</v>
      </c>
      <c r="N182" s="265"/>
    </row>
    <row r="183" spans="1:14" hidden="1" x14ac:dyDescent="0.25">
      <c r="A183" s="262" t="s">
        <v>1269</v>
      </c>
      <c r="B183" s="263" t="s">
        <v>1431</v>
      </c>
      <c r="C183" s="259" t="s">
        <v>1433</v>
      </c>
      <c r="D183" s="259" t="s">
        <v>1433</v>
      </c>
      <c r="E183" s="52">
        <v>1138</v>
      </c>
      <c r="F183" s="35"/>
      <c r="G183" s="58" t="s">
        <v>87</v>
      </c>
      <c r="H183" s="58"/>
      <c r="I183" s="35" t="s">
        <v>1433</v>
      </c>
      <c r="J183" s="62" t="s">
        <v>1433</v>
      </c>
      <c r="K183" s="105">
        <v>2550</v>
      </c>
      <c r="L183" s="42"/>
      <c r="M183" s="42"/>
      <c r="N183" s="37"/>
    </row>
    <row r="184" spans="1:14" hidden="1" x14ac:dyDescent="0.25">
      <c r="A184" s="258" t="s">
        <v>1269</v>
      </c>
      <c r="B184" s="258" t="s">
        <v>1431</v>
      </c>
      <c r="C184" s="258" t="s">
        <v>1434</v>
      </c>
      <c r="D184" s="258"/>
      <c r="E184" s="26">
        <f>E185</f>
        <v>980</v>
      </c>
      <c r="F184" s="25"/>
      <c r="G184" s="25"/>
      <c r="H184" s="25"/>
      <c r="I184" s="32" t="s">
        <v>1434</v>
      </c>
      <c r="J184" s="32"/>
      <c r="K184" s="26">
        <f>K185</f>
        <v>1682</v>
      </c>
      <c r="L184" s="264">
        <v>1</v>
      </c>
      <c r="M184" s="264">
        <v>1</v>
      </c>
      <c r="N184" s="265"/>
    </row>
    <row r="185" spans="1:14" s="80" customFormat="1" hidden="1" x14ac:dyDescent="0.25">
      <c r="A185" s="262" t="s">
        <v>1269</v>
      </c>
      <c r="B185" s="263" t="s">
        <v>1431</v>
      </c>
      <c r="C185" s="259" t="s">
        <v>1434</v>
      </c>
      <c r="D185" s="259" t="s">
        <v>1434</v>
      </c>
      <c r="E185" s="52">
        <v>980</v>
      </c>
      <c r="F185" s="35"/>
      <c r="G185" s="72"/>
      <c r="H185" s="72"/>
      <c r="I185" s="35" t="s">
        <v>1434</v>
      </c>
      <c r="J185" s="62" t="s">
        <v>1434</v>
      </c>
      <c r="K185" s="105">
        <v>1682</v>
      </c>
      <c r="L185" s="42"/>
      <c r="M185" s="42"/>
      <c r="N185" s="272"/>
    </row>
    <row r="186" spans="1:14" hidden="1" x14ac:dyDescent="0.25">
      <c r="A186" s="258" t="s">
        <v>1269</v>
      </c>
      <c r="B186" s="258" t="s">
        <v>1431</v>
      </c>
      <c r="C186" s="258" t="s">
        <v>1435</v>
      </c>
      <c r="D186" s="258"/>
      <c r="E186" s="26">
        <f>E187</f>
        <v>1010</v>
      </c>
      <c r="F186" s="25"/>
      <c r="G186" s="25"/>
      <c r="H186" s="25"/>
      <c r="I186" s="32" t="s">
        <v>1436</v>
      </c>
      <c r="J186" s="32"/>
      <c r="K186" s="26">
        <f>K187</f>
        <v>1640</v>
      </c>
      <c r="L186" s="264">
        <v>1</v>
      </c>
      <c r="M186" s="264">
        <v>1</v>
      </c>
      <c r="N186" s="265"/>
    </row>
    <row r="187" spans="1:14" hidden="1" x14ac:dyDescent="0.25">
      <c r="A187" s="262" t="s">
        <v>1269</v>
      </c>
      <c r="B187" s="263" t="s">
        <v>1431</v>
      </c>
      <c r="C187" s="259" t="s">
        <v>1435</v>
      </c>
      <c r="D187" s="259" t="s">
        <v>1436</v>
      </c>
      <c r="E187" s="52">
        <v>1010</v>
      </c>
      <c r="F187" s="35"/>
      <c r="G187" s="72"/>
      <c r="H187" s="72"/>
      <c r="I187" s="35" t="s">
        <v>1436</v>
      </c>
      <c r="J187" s="62" t="s">
        <v>1436</v>
      </c>
      <c r="K187" s="105">
        <v>1640</v>
      </c>
      <c r="L187" s="42"/>
      <c r="M187" s="42"/>
      <c r="N187" s="37"/>
    </row>
    <row r="188" spans="1:14" hidden="1" x14ac:dyDescent="0.25">
      <c r="A188" s="258" t="s">
        <v>1269</v>
      </c>
      <c r="B188" s="258" t="s">
        <v>1431</v>
      </c>
      <c r="C188" s="258" t="s">
        <v>1437</v>
      </c>
      <c r="D188" s="258"/>
      <c r="E188" s="26">
        <f>SUM(E189:E190)</f>
        <v>2259</v>
      </c>
      <c r="F188" s="25"/>
      <c r="G188" s="25"/>
      <c r="H188" s="25"/>
      <c r="I188" s="32" t="s">
        <v>1438</v>
      </c>
      <c r="J188" s="32"/>
      <c r="K188" s="26">
        <f>SUM(K189:K190)</f>
        <v>3250</v>
      </c>
      <c r="L188" s="264">
        <v>2</v>
      </c>
      <c r="M188" s="264">
        <v>2</v>
      </c>
      <c r="N188" s="265"/>
    </row>
    <row r="189" spans="1:14" hidden="1" x14ac:dyDescent="0.25">
      <c r="A189" s="262" t="s">
        <v>1269</v>
      </c>
      <c r="B189" s="263" t="s">
        <v>1431</v>
      </c>
      <c r="C189" s="259" t="s">
        <v>1439</v>
      </c>
      <c r="D189" s="259" t="s">
        <v>1439</v>
      </c>
      <c r="E189" s="52">
        <v>1826</v>
      </c>
      <c r="F189" s="35"/>
      <c r="G189" s="72"/>
      <c r="H189" s="72"/>
      <c r="I189" s="269" t="s">
        <v>1438</v>
      </c>
      <c r="J189" s="269" t="s">
        <v>1438</v>
      </c>
      <c r="K189" s="105">
        <v>2600</v>
      </c>
      <c r="L189" s="42"/>
      <c r="M189" s="42"/>
      <c r="N189" s="37"/>
    </row>
    <row r="190" spans="1:14" hidden="1" x14ac:dyDescent="0.25">
      <c r="A190" s="262" t="s">
        <v>1269</v>
      </c>
      <c r="B190" s="263" t="s">
        <v>1431</v>
      </c>
      <c r="C190" s="259" t="s">
        <v>1440</v>
      </c>
      <c r="D190" s="259" t="s">
        <v>1440</v>
      </c>
      <c r="E190" s="52">
        <v>433</v>
      </c>
      <c r="F190" s="35"/>
      <c r="G190" s="72"/>
      <c r="H190" s="72"/>
      <c r="I190" s="269" t="s">
        <v>1438</v>
      </c>
      <c r="J190" s="72" t="s">
        <v>1440</v>
      </c>
      <c r="K190" s="268">
        <v>650</v>
      </c>
      <c r="L190" s="43"/>
      <c r="M190" s="43"/>
      <c r="N190" s="37"/>
    </row>
    <row r="191" spans="1:14" hidden="1" x14ac:dyDescent="0.25">
      <c r="A191" s="258" t="s">
        <v>1269</v>
      </c>
      <c r="B191" s="258" t="s">
        <v>1431</v>
      </c>
      <c r="C191" s="258" t="s">
        <v>1441</v>
      </c>
      <c r="D191" s="258"/>
      <c r="E191" s="26">
        <f>E192</f>
        <v>1826</v>
      </c>
      <c r="F191" s="25"/>
      <c r="G191" s="25"/>
      <c r="H191" s="25"/>
      <c r="I191" s="32" t="s">
        <v>1441</v>
      </c>
      <c r="J191" s="32"/>
      <c r="K191" s="26">
        <f>K192</f>
        <v>3200</v>
      </c>
      <c r="L191" s="264">
        <v>2</v>
      </c>
      <c r="M191" s="264">
        <v>2</v>
      </c>
      <c r="N191" s="265"/>
    </row>
    <row r="192" spans="1:14" hidden="1" x14ac:dyDescent="0.25">
      <c r="A192" s="262" t="s">
        <v>1269</v>
      </c>
      <c r="B192" s="263" t="s">
        <v>1431</v>
      </c>
      <c r="C192" s="259" t="s">
        <v>1441</v>
      </c>
      <c r="D192" s="259" t="s">
        <v>1441</v>
      </c>
      <c r="E192" s="52">
        <v>1826</v>
      </c>
      <c r="F192" s="35"/>
      <c r="G192" s="72"/>
      <c r="H192" s="72"/>
      <c r="I192" s="35" t="s">
        <v>1441</v>
      </c>
      <c r="J192" s="62" t="s">
        <v>1441</v>
      </c>
      <c r="K192" s="105">
        <v>3200</v>
      </c>
      <c r="L192" s="42"/>
      <c r="M192" s="42"/>
      <c r="N192" s="37"/>
    </row>
    <row r="193" spans="1:14" hidden="1" x14ac:dyDescent="0.25">
      <c r="A193" s="258" t="s">
        <v>1269</v>
      </c>
      <c r="B193" s="258" t="s">
        <v>1431</v>
      </c>
      <c r="C193" s="258" t="s">
        <v>1442</v>
      </c>
      <c r="D193" s="258"/>
      <c r="E193" s="26">
        <f>SUM(E194:E195)</f>
        <v>913</v>
      </c>
      <c r="F193" s="25"/>
      <c r="G193" s="25"/>
      <c r="H193" s="25"/>
      <c r="I193" s="32" t="s">
        <v>1442</v>
      </c>
      <c r="J193" s="32"/>
      <c r="K193" s="26">
        <f>SUM(K194:K195)</f>
        <v>1400</v>
      </c>
      <c r="L193" s="264">
        <v>1</v>
      </c>
      <c r="M193" s="264">
        <v>1</v>
      </c>
      <c r="N193" s="265"/>
    </row>
    <row r="194" spans="1:14" hidden="1" x14ac:dyDescent="0.25">
      <c r="A194" s="262" t="s">
        <v>1269</v>
      </c>
      <c r="B194" s="263" t="s">
        <v>1431</v>
      </c>
      <c r="C194" s="259" t="s">
        <v>1442</v>
      </c>
      <c r="D194" s="259" t="s">
        <v>1442</v>
      </c>
      <c r="E194" s="52">
        <v>833</v>
      </c>
      <c r="F194" s="35"/>
      <c r="G194" s="72"/>
      <c r="H194" s="72"/>
      <c r="I194" s="35" t="s">
        <v>1442</v>
      </c>
      <c r="J194" s="62" t="s">
        <v>1442</v>
      </c>
      <c r="K194" s="105">
        <v>1240</v>
      </c>
      <c r="L194" s="42"/>
      <c r="M194" s="42"/>
      <c r="N194" s="37"/>
    </row>
    <row r="195" spans="1:14" hidden="1" x14ac:dyDescent="0.25">
      <c r="A195" s="262" t="s">
        <v>1269</v>
      </c>
      <c r="B195" s="263" t="s">
        <v>1431</v>
      </c>
      <c r="C195" s="259" t="s">
        <v>1442</v>
      </c>
      <c r="D195" s="259" t="s">
        <v>1443</v>
      </c>
      <c r="E195" s="52">
        <v>80</v>
      </c>
      <c r="F195" s="35"/>
      <c r="G195" s="72"/>
      <c r="H195" s="72"/>
      <c r="I195" s="35" t="s">
        <v>1442</v>
      </c>
      <c r="J195" s="72" t="s">
        <v>1443</v>
      </c>
      <c r="K195" s="268">
        <v>160</v>
      </c>
      <c r="L195" s="132"/>
      <c r="M195" s="132"/>
      <c r="N195" s="37"/>
    </row>
    <row r="196" spans="1:14" hidden="1" x14ac:dyDescent="0.25">
      <c r="A196" s="258" t="s">
        <v>1269</v>
      </c>
      <c r="B196" s="258" t="s">
        <v>1431</v>
      </c>
      <c r="C196" s="258" t="s">
        <v>1444</v>
      </c>
      <c r="D196" s="258"/>
      <c r="E196" s="26">
        <f>E197</f>
        <v>391</v>
      </c>
      <c r="F196" s="25"/>
      <c r="G196" s="25"/>
      <c r="H196" s="25"/>
      <c r="I196" s="32" t="s">
        <v>1444</v>
      </c>
      <c r="J196" s="32"/>
      <c r="K196" s="26">
        <f>K197</f>
        <v>504</v>
      </c>
      <c r="L196" s="264">
        <v>1</v>
      </c>
      <c r="M196" s="264">
        <v>1</v>
      </c>
      <c r="N196" s="265"/>
    </row>
    <row r="197" spans="1:14" hidden="1" x14ac:dyDescent="0.25">
      <c r="A197" s="262" t="s">
        <v>1269</v>
      </c>
      <c r="B197" s="263" t="s">
        <v>1431</v>
      </c>
      <c r="C197" s="259" t="s">
        <v>1444</v>
      </c>
      <c r="D197" s="259" t="s">
        <v>1444</v>
      </c>
      <c r="E197" s="52">
        <v>391</v>
      </c>
      <c r="F197" s="35"/>
      <c r="G197" s="72"/>
      <c r="H197" s="72"/>
      <c r="I197" s="35" t="s">
        <v>1444</v>
      </c>
      <c r="J197" s="62" t="s">
        <v>1444</v>
      </c>
      <c r="K197" s="105">
        <v>504</v>
      </c>
      <c r="L197" s="42"/>
      <c r="M197" s="42"/>
      <c r="N197" s="37"/>
    </row>
    <row r="198" spans="1:14" hidden="1" x14ac:dyDescent="0.25">
      <c r="A198" s="258" t="s">
        <v>1269</v>
      </c>
      <c r="B198" s="258" t="s">
        <v>1431</v>
      </c>
      <c r="C198" s="258" t="s">
        <v>1445</v>
      </c>
      <c r="D198" s="258"/>
      <c r="E198" s="26">
        <f>SUM(E199:E200)</f>
        <v>1606</v>
      </c>
      <c r="F198" s="25"/>
      <c r="G198" s="25"/>
      <c r="H198" s="25"/>
      <c r="I198" s="32" t="s">
        <v>1446</v>
      </c>
      <c r="J198" s="32"/>
      <c r="K198" s="26">
        <f>SUM(K199:K200)</f>
        <v>2366</v>
      </c>
      <c r="L198" s="264">
        <v>2</v>
      </c>
      <c r="M198" s="264">
        <v>2</v>
      </c>
      <c r="N198" s="265"/>
    </row>
    <row r="199" spans="1:14" hidden="1" x14ac:dyDescent="0.25">
      <c r="A199" s="262" t="s">
        <v>1269</v>
      </c>
      <c r="B199" s="263" t="s">
        <v>1431</v>
      </c>
      <c r="C199" s="259" t="s">
        <v>1446</v>
      </c>
      <c r="D199" s="259" t="s">
        <v>1446</v>
      </c>
      <c r="E199" s="52">
        <v>1037</v>
      </c>
      <c r="F199" s="35"/>
      <c r="G199" s="72"/>
      <c r="H199" s="72"/>
      <c r="I199" s="35" t="s">
        <v>1446</v>
      </c>
      <c r="J199" s="62" t="s">
        <v>1446</v>
      </c>
      <c r="K199" s="105">
        <v>1640</v>
      </c>
      <c r="L199" s="42"/>
      <c r="M199" s="42"/>
      <c r="N199" s="37"/>
    </row>
    <row r="200" spans="1:14" hidden="1" x14ac:dyDescent="0.25">
      <c r="A200" s="262" t="s">
        <v>1269</v>
      </c>
      <c r="B200" s="263" t="s">
        <v>1431</v>
      </c>
      <c r="C200" s="259" t="s">
        <v>1447</v>
      </c>
      <c r="D200" s="259" t="s">
        <v>1447</v>
      </c>
      <c r="E200" s="52">
        <v>569</v>
      </c>
      <c r="F200" s="35"/>
      <c r="G200" s="72"/>
      <c r="H200" s="72"/>
      <c r="I200" s="35" t="s">
        <v>1446</v>
      </c>
      <c r="J200" s="62" t="s">
        <v>1447</v>
      </c>
      <c r="K200" s="105">
        <v>726</v>
      </c>
      <c r="L200" s="43"/>
      <c r="M200" s="43"/>
      <c r="N200" s="37"/>
    </row>
    <row r="201" spans="1:14" hidden="1" x14ac:dyDescent="0.25">
      <c r="A201" s="258" t="s">
        <v>1269</v>
      </c>
      <c r="B201" s="258" t="s">
        <v>1431</v>
      </c>
      <c r="C201" s="258" t="s">
        <v>1448</v>
      </c>
      <c r="D201" s="258"/>
      <c r="E201" s="26">
        <f>E202</f>
        <v>1786</v>
      </c>
      <c r="F201" s="25"/>
      <c r="G201" s="25"/>
      <c r="H201" s="25"/>
      <c r="I201" s="32" t="s">
        <v>1449</v>
      </c>
      <c r="J201" s="32"/>
      <c r="K201" s="26">
        <f>K202</f>
        <v>3600</v>
      </c>
      <c r="L201" s="84">
        <v>1</v>
      </c>
      <c r="M201" s="84">
        <v>1</v>
      </c>
      <c r="N201" s="265"/>
    </row>
    <row r="202" spans="1:14" hidden="1" x14ac:dyDescent="0.25">
      <c r="A202" s="262" t="s">
        <v>1269</v>
      </c>
      <c r="B202" s="263" t="s">
        <v>1431</v>
      </c>
      <c r="C202" s="259" t="s">
        <v>1448</v>
      </c>
      <c r="D202" s="259" t="s">
        <v>1448</v>
      </c>
      <c r="E202" s="52">
        <v>1786</v>
      </c>
      <c r="F202" s="35"/>
      <c r="G202" s="72"/>
      <c r="H202" s="72"/>
      <c r="I202" s="62" t="s">
        <v>1449</v>
      </c>
      <c r="J202" s="62" t="s">
        <v>1449</v>
      </c>
      <c r="K202" s="105">
        <v>3600</v>
      </c>
      <c r="L202" s="42"/>
      <c r="M202" s="42"/>
      <c r="N202" s="37"/>
    </row>
    <row r="203" spans="1:14" hidden="1" x14ac:dyDescent="0.25">
      <c r="A203" s="258" t="s">
        <v>1269</v>
      </c>
      <c r="B203" s="258" t="s">
        <v>1431</v>
      </c>
      <c r="C203" s="258" t="s">
        <v>1450</v>
      </c>
      <c r="D203" s="258"/>
      <c r="E203" s="26">
        <f>E204</f>
        <v>1153</v>
      </c>
      <c r="F203" s="25"/>
      <c r="G203" s="25"/>
      <c r="H203" s="25"/>
      <c r="I203" s="32" t="s">
        <v>1450</v>
      </c>
      <c r="J203" s="32"/>
      <c r="K203" s="26">
        <f>K204</f>
        <v>2750</v>
      </c>
      <c r="L203" s="264">
        <v>1</v>
      </c>
      <c r="M203" s="264">
        <v>1</v>
      </c>
      <c r="N203" s="265"/>
    </row>
    <row r="204" spans="1:14" hidden="1" x14ac:dyDescent="0.25">
      <c r="A204" s="262" t="s">
        <v>1269</v>
      </c>
      <c r="B204" s="263" t="s">
        <v>1431</v>
      </c>
      <c r="C204" s="259" t="s">
        <v>1450</v>
      </c>
      <c r="D204" s="259" t="s">
        <v>1450</v>
      </c>
      <c r="E204" s="52">
        <v>1153</v>
      </c>
      <c r="F204" s="35"/>
      <c r="G204" s="72"/>
      <c r="H204" s="72"/>
      <c r="I204" s="35" t="s">
        <v>1450</v>
      </c>
      <c r="J204" s="62" t="s">
        <v>1450</v>
      </c>
      <c r="K204" s="105">
        <v>2750</v>
      </c>
      <c r="L204" s="42"/>
      <c r="M204" s="42"/>
      <c r="N204" s="37"/>
    </row>
    <row r="205" spans="1:14" hidden="1" x14ac:dyDescent="0.25">
      <c r="A205" s="258" t="s">
        <v>1269</v>
      </c>
      <c r="B205" s="258" t="s">
        <v>1431</v>
      </c>
      <c r="C205" s="258" t="s">
        <v>1451</v>
      </c>
      <c r="D205" s="258"/>
      <c r="E205" s="26">
        <f>SUM(E206:E207)</f>
        <v>2219</v>
      </c>
      <c r="F205" s="25"/>
      <c r="G205" s="25"/>
      <c r="H205" s="25"/>
      <c r="I205" s="32" t="s">
        <v>1452</v>
      </c>
      <c r="J205" s="32"/>
      <c r="K205" s="26">
        <f>SUM(K206:K207)</f>
        <v>2400</v>
      </c>
      <c r="L205" s="264">
        <v>1</v>
      </c>
      <c r="M205" s="264">
        <v>1</v>
      </c>
      <c r="N205" s="265"/>
    </row>
    <row r="206" spans="1:14" hidden="1" x14ac:dyDescent="0.25">
      <c r="A206" s="262" t="s">
        <v>1269</v>
      </c>
      <c r="B206" s="263" t="s">
        <v>1431</v>
      </c>
      <c r="C206" s="259" t="s">
        <v>1451</v>
      </c>
      <c r="D206" s="259" t="s">
        <v>1451</v>
      </c>
      <c r="E206" s="52">
        <v>2095</v>
      </c>
      <c r="F206" s="35"/>
      <c r="G206" s="72"/>
      <c r="H206" s="72"/>
      <c r="I206" s="269" t="s">
        <v>1452</v>
      </c>
      <c r="J206" s="269" t="s">
        <v>1452</v>
      </c>
      <c r="K206" s="105">
        <v>2280</v>
      </c>
      <c r="L206" s="42"/>
      <c r="M206" s="42"/>
      <c r="N206" s="37"/>
    </row>
    <row r="207" spans="1:14" hidden="1" x14ac:dyDescent="0.25">
      <c r="A207" s="262" t="s">
        <v>1269</v>
      </c>
      <c r="B207" s="263" t="s">
        <v>1431</v>
      </c>
      <c r="C207" s="259" t="s">
        <v>1451</v>
      </c>
      <c r="D207" s="259" t="s">
        <v>1453</v>
      </c>
      <c r="E207" s="52">
        <v>124</v>
      </c>
      <c r="F207" s="35"/>
      <c r="G207" s="72"/>
      <c r="H207" s="72"/>
      <c r="I207" s="269" t="s">
        <v>1452</v>
      </c>
      <c r="J207" s="72" t="s">
        <v>1454</v>
      </c>
      <c r="K207" s="105">
        <v>120</v>
      </c>
      <c r="L207" s="132"/>
      <c r="M207" s="132"/>
      <c r="N207" s="37"/>
    </row>
    <row r="208" spans="1:14" hidden="1" x14ac:dyDescent="0.25">
      <c r="A208" s="255" t="s">
        <v>1269</v>
      </c>
      <c r="B208" s="255" t="s">
        <v>1455</v>
      </c>
      <c r="C208" s="256"/>
      <c r="D208" s="255"/>
      <c r="E208" s="20">
        <f>E209+E212+E214+E216+E222+E224+E227+E229+E231+E233+E236+E241+E245+E248+E250+E252</f>
        <v>38721</v>
      </c>
      <c r="F208" s="204"/>
      <c r="G208" s="204"/>
      <c r="H208" s="204"/>
      <c r="I208" s="19"/>
      <c r="J208" s="19"/>
      <c r="K208" s="213"/>
      <c r="L208" s="213">
        <f>SUM(L209:L253)</f>
        <v>32</v>
      </c>
      <c r="M208" s="213">
        <f>SUM(M209:M253)</f>
        <v>36</v>
      </c>
      <c r="N208" s="21"/>
    </row>
    <row r="209" spans="1:15" hidden="1" x14ac:dyDescent="0.25">
      <c r="A209" s="258" t="s">
        <v>1269</v>
      </c>
      <c r="B209" s="258" t="s">
        <v>1455</v>
      </c>
      <c r="C209" s="258" t="s">
        <v>1456</v>
      </c>
      <c r="D209" s="258"/>
      <c r="E209" s="26">
        <f>SUM(E210:E211)</f>
        <v>2806</v>
      </c>
      <c r="F209" s="25"/>
      <c r="G209" s="25"/>
      <c r="H209" s="25"/>
      <c r="I209" s="32" t="s">
        <v>1456</v>
      </c>
      <c r="J209" s="32"/>
      <c r="K209" s="26">
        <f>SUM(K210:K211)</f>
        <v>3688</v>
      </c>
      <c r="L209" s="264">
        <v>2</v>
      </c>
      <c r="M209" s="264">
        <v>2</v>
      </c>
      <c r="N209" s="265"/>
    </row>
    <row r="210" spans="1:15" hidden="1" x14ac:dyDescent="0.25">
      <c r="A210" s="262" t="s">
        <v>1269</v>
      </c>
      <c r="B210" s="263" t="s">
        <v>1455</v>
      </c>
      <c r="C210" s="262" t="s">
        <v>1457</v>
      </c>
      <c r="D210" s="262" t="s">
        <v>1457</v>
      </c>
      <c r="E210" s="36">
        <v>1869</v>
      </c>
      <c r="F210" s="187"/>
      <c r="G210" s="72"/>
      <c r="H210" s="72"/>
      <c r="I210" s="62" t="s">
        <v>1457</v>
      </c>
      <c r="J210" s="62" t="s">
        <v>1457</v>
      </c>
      <c r="K210" s="42">
        <v>2457</v>
      </c>
      <c r="L210" s="42"/>
      <c r="M210" s="42"/>
      <c r="N210" s="37"/>
    </row>
    <row r="211" spans="1:15" hidden="1" x14ac:dyDescent="0.25">
      <c r="A211" s="262" t="s">
        <v>1269</v>
      </c>
      <c r="B211" s="263" t="s">
        <v>1455</v>
      </c>
      <c r="C211" s="262" t="s">
        <v>1458</v>
      </c>
      <c r="D211" s="262" t="s">
        <v>1458</v>
      </c>
      <c r="E211" s="36">
        <v>937</v>
      </c>
      <c r="F211" s="187"/>
      <c r="G211" s="72"/>
      <c r="H211" s="72"/>
      <c r="I211" s="72" t="s">
        <v>1458</v>
      </c>
      <c r="J211" s="72" t="s">
        <v>1458</v>
      </c>
      <c r="K211" s="42">
        <v>1231</v>
      </c>
      <c r="L211" s="43"/>
      <c r="M211" s="43"/>
      <c r="N211" s="37"/>
      <c r="O211" s="24" t="s">
        <v>1229</v>
      </c>
    </row>
    <row r="212" spans="1:15" hidden="1" x14ac:dyDescent="0.25">
      <c r="A212" s="258" t="s">
        <v>1269</v>
      </c>
      <c r="B212" s="258" t="s">
        <v>1455</v>
      </c>
      <c r="C212" s="258" t="s">
        <v>1459</v>
      </c>
      <c r="D212" s="258"/>
      <c r="E212" s="26">
        <f>E213</f>
        <v>1108</v>
      </c>
      <c r="F212" s="25"/>
      <c r="G212" s="25"/>
      <c r="H212" s="25"/>
      <c r="I212" s="32" t="s">
        <v>1459</v>
      </c>
      <c r="J212" s="32"/>
      <c r="K212" s="26">
        <f>K213</f>
        <v>1250</v>
      </c>
      <c r="L212" s="264">
        <v>1</v>
      </c>
      <c r="M212" s="264">
        <v>1</v>
      </c>
      <c r="N212" s="265"/>
    </row>
    <row r="213" spans="1:15" hidden="1" x14ac:dyDescent="0.25">
      <c r="A213" s="262" t="s">
        <v>1269</v>
      </c>
      <c r="B213" s="263" t="s">
        <v>1455</v>
      </c>
      <c r="C213" s="262" t="s">
        <v>1459</v>
      </c>
      <c r="D213" s="262" t="s">
        <v>1459</v>
      </c>
      <c r="E213" s="36">
        <v>1108</v>
      </c>
      <c r="F213" s="187"/>
      <c r="G213" s="72"/>
      <c r="H213" s="72"/>
      <c r="I213" s="34" t="s">
        <v>1459</v>
      </c>
      <c r="J213" s="62" t="s">
        <v>1459</v>
      </c>
      <c r="K213" s="42">
        <v>1250</v>
      </c>
      <c r="L213" s="42"/>
      <c r="M213" s="42"/>
      <c r="N213" s="37"/>
    </row>
    <row r="214" spans="1:15" hidden="1" x14ac:dyDescent="0.25">
      <c r="A214" s="258" t="s">
        <v>1269</v>
      </c>
      <c r="B214" s="258" t="s">
        <v>1455</v>
      </c>
      <c r="C214" s="258" t="s">
        <v>1460</v>
      </c>
      <c r="D214" s="258"/>
      <c r="E214" s="26">
        <f>E215</f>
        <v>2646</v>
      </c>
      <c r="F214" s="25"/>
      <c r="G214" s="25"/>
      <c r="H214" s="25"/>
      <c r="I214" s="32" t="s">
        <v>1460</v>
      </c>
      <c r="J214" s="32"/>
      <c r="K214" s="26">
        <f>K215</f>
        <v>3190</v>
      </c>
      <c r="L214" s="264">
        <v>2</v>
      </c>
      <c r="M214" s="264">
        <v>2</v>
      </c>
      <c r="N214" s="265"/>
    </row>
    <row r="215" spans="1:15" hidden="1" x14ac:dyDescent="0.25">
      <c r="A215" s="262" t="s">
        <v>1269</v>
      </c>
      <c r="B215" s="263" t="s">
        <v>1455</v>
      </c>
      <c r="C215" s="262" t="s">
        <v>1460</v>
      </c>
      <c r="D215" s="262" t="s">
        <v>1460</v>
      </c>
      <c r="E215" s="36">
        <v>2646</v>
      </c>
      <c r="F215" s="187"/>
      <c r="G215" s="72"/>
      <c r="H215" s="72"/>
      <c r="I215" s="34" t="s">
        <v>1460</v>
      </c>
      <c r="J215" s="62" t="s">
        <v>1460</v>
      </c>
      <c r="K215" s="42">
        <v>3190</v>
      </c>
      <c r="L215" s="42"/>
      <c r="M215" s="42"/>
      <c r="N215" s="37"/>
    </row>
    <row r="216" spans="1:15" hidden="1" x14ac:dyDescent="0.25">
      <c r="A216" s="258" t="s">
        <v>1269</v>
      </c>
      <c r="B216" s="258" t="s">
        <v>1455</v>
      </c>
      <c r="C216" s="258" t="s">
        <v>1461</v>
      </c>
      <c r="D216" s="258"/>
      <c r="E216" s="26">
        <v>232</v>
      </c>
      <c r="F216" s="25"/>
      <c r="G216" s="25"/>
      <c r="H216" s="25"/>
      <c r="I216" s="32" t="s">
        <v>1461</v>
      </c>
      <c r="J216" s="32"/>
      <c r="K216" s="26">
        <f>K217</f>
        <v>350</v>
      </c>
      <c r="L216" s="264">
        <v>1</v>
      </c>
      <c r="M216" s="264">
        <v>1</v>
      </c>
      <c r="N216" s="265"/>
    </row>
    <row r="217" spans="1:15" hidden="1" x14ac:dyDescent="0.25">
      <c r="A217" s="262" t="s">
        <v>1269</v>
      </c>
      <c r="B217" s="263" t="s">
        <v>1455</v>
      </c>
      <c r="C217" s="262" t="s">
        <v>1461</v>
      </c>
      <c r="D217" s="262" t="s">
        <v>1462</v>
      </c>
      <c r="E217" s="36">
        <v>93</v>
      </c>
      <c r="F217" s="187" t="s">
        <v>6</v>
      </c>
      <c r="G217" s="72"/>
      <c r="H217" s="72"/>
      <c r="I217" s="34" t="s">
        <v>1462</v>
      </c>
      <c r="J217" s="269" t="s">
        <v>1462</v>
      </c>
      <c r="K217" s="42">
        <v>350</v>
      </c>
      <c r="L217" s="42"/>
      <c r="M217" s="42"/>
      <c r="N217" s="37"/>
    </row>
    <row r="218" spans="1:15" hidden="1" x14ac:dyDescent="0.25">
      <c r="A218" s="262" t="s">
        <v>1269</v>
      </c>
      <c r="B218" s="263" t="s">
        <v>1455</v>
      </c>
      <c r="C218" s="262" t="s">
        <v>1461</v>
      </c>
      <c r="D218" s="262" t="s">
        <v>1463</v>
      </c>
      <c r="E218" s="36">
        <v>69</v>
      </c>
      <c r="F218" s="187" t="s">
        <v>6</v>
      </c>
      <c r="G218" s="72"/>
      <c r="H218" s="72"/>
      <c r="I218" s="34" t="s">
        <v>1462</v>
      </c>
      <c r="J218" s="35"/>
      <c r="K218" s="51"/>
      <c r="L218" s="43"/>
      <c r="M218" s="43"/>
      <c r="N218" s="37"/>
    </row>
    <row r="219" spans="1:15" hidden="1" x14ac:dyDescent="0.25">
      <c r="A219" s="262" t="s">
        <v>1269</v>
      </c>
      <c r="B219" s="263" t="s">
        <v>1455</v>
      </c>
      <c r="C219" s="262" t="s">
        <v>1461</v>
      </c>
      <c r="D219" s="262" t="s">
        <v>1464</v>
      </c>
      <c r="E219" s="36">
        <v>58</v>
      </c>
      <c r="F219" s="187" t="s">
        <v>6</v>
      </c>
      <c r="G219" s="72"/>
      <c r="H219" s="72"/>
      <c r="I219" s="34" t="s">
        <v>1462</v>
      </c>
      <c r="J219" s="35"/>
      <c r="K219" s="51"/>
      <c r="L219" s="43"/>
      <c r="M219" s="43"/>
      <c r="N219" s="37"/>
    </row>
    <row r="220" spans="1:15" hidden="1" x14ac:dyDescent="0.25">
      <c r="A220" s="262" t="s">
        <v>1269</v>
      </c>
      <c r="B220" s="263" t="s">
        <v>1455</v>
      </c>
      <c r="C220" s="262" t="s">
        <v>1461</v>
      </c>
      <c r="D220" s="262" t="s">
        <v>1465</v>
      </c>
      <c r="E220" s="36" t="s">
        <v>137</v>
      </c>
      <c r="F220" s="187" t="s">
        <v>6</v>
      </c>
      <c r="G220" s="72"/>
      <c r="H220" s="72"/>
      <c r="I220" s="34" t="s">
        <v>1462</v>
      </c>
      <c r="J220" s="35"/>
      <c r="K220" s="51"/>
      <c r="L220" s="43"/>
      <c r="M220" s="43"/>
      <c r="N220" s="37"/>
    </row>
    <row r="221" spans="1:15" hidden="1" x14ac:dyDescent="0.25">
      <c r="A221" s="262" t="s">
        <v>1269</v>
      </c>
      <c r="B221" s="263" t="s">
        <v>1455</v>
      </c>
      <c r="C221" s="262" t="s">
        <v>1461</v>
      </c>
      <c r="D221" s="262" t="s">
        <v>1466</v>
      </c>
      <c r="E221" s="36" t="s">
        <v>137</v>
      </c>
      <c r="F221" s="187" t="s">
        <v>6</v>
      </c>
      <c r="G221" s="72"/>
      <c r="H221" s="72"/>
      <c r="I221" s="34" t="s">
        <v>1462</v>
      </c>
      <c r="J221" s="35"/>
      <c r="K221" s="51"/>
      <c r="L221" s="43"/>
      <c r="M221" s="43"/>
      <c r="N221" s="37"/>
    </row>
    <row r="222" spans="1:15" hidden="1" x14ac:dyDescent="0.25">
      <c r="A222" s="258" t="s">
        <v>1269</v>
      </c>
      <c r="B222" s="258" t="s">
        <v>1455</v>
      </c>
      <c r="C222" s="258" t="s">
        <v>1467</v>
      </c>
      <c r="D222" s="258"/>
      <c r="E222" s="26">
        <f>E223</f>
        <v>2034</v>
      </c>
      <c r="F222" s="25"/>
      <c r="G222" s="25"/>
      <c r="H222" s="25"/>
      <c r="I222" s="32" t="s">
        <v>1467</v>
      </c>
      <c r="J222" s="32"/>
      <c r="K222" s="26">
        <f>K223</f>
        <v>2890</v>
      </c>
      <c r="L222" s="264">
        <v>2</v>
      </c>
      <c r="M222" s="264">
        <v>2</v>
      </c>
      <c r="N222" s="265"/>
    </row>
    <row r="223" spans="1:15" hidden="1" x14ac:dyDescent="0.25">
      <c r="A223" s="262" t="s">
        <v>1269</v>
      </c>
      <c r="B223" s="263" t="s">
        <v>1455</v>
      </c>
      <c r="C223" s="262" t="s">
        <v>1467</v>
      </c>
      <c r="D223" s="262" t="s">
        <v>1467</v>
      </c>
      <c r="E223" s="36">
        <v>2034</v>
      </c>
      <c r="F223" s="187"/>
      <c r="G223" s="72"/>
      <c r="H223" s="72"/>
      <c r="I223" s="34" t="s">
        <v>1467</v>
      </c>
      <c r="J223" s="62" t="s">
        <v>1467</v>
      </c>
      <c r="K223" s="42">
        <v>2890</v>
      </c>
      <c r="L223" s="42"/>
      <c r="M223" s="42"/>
      <c r="N223" s="37"/>
    </row>
    <row r="224" spans="1:15" hidden="1" x14ac:dyDescent="0.25">
      <c r="A224" s="258" t="s">
        <v>1269</v>
      </c>
      <c r="B224" s="258" t="s">
        <v>1455</v>
      </c>
      <c r="C224" s="258" t="s">
        <v>1468</v>
      </c>
      <c r="D224" s="258"/>
      <c r="E224" s="26">
        <f>SUM(E225:E226)</f>
        <v>2492</v>
      </c>
      <c r="F224" s="25"/>
      <c r="G224" s="25"/>
      <c r="H224" s="25"/>
      <c r="I224" s="32" t="s">
        <v>1468</v>
      </c>
      <c r="J224" s="32"/>
      <c r="K224" s="26">
        <f>SUM(K225:K226)</f>
        <v>2850</v>
      </c>
      <c r="L224" s="84">
        <v>2</v>
      </c>
      <c r="M224" s="84">
        <v>2</v>
      </c>
      <c r="N224" s="265"/>
    </row>
    <row r="225" spans="1:14" hidden="1" x14ac:dyDescent="0.25">
      <c r="A225" s="262" t="s">
        <v>1269</v>
      </c>
      <c r="B225" s="263" t="s">
        <v>1455</v>
      </c>
      <c r="C225" s="262" t="s">
        <v>1469</v>
      </c>
      <c r="D225" s="262" t="s">
        <v>1469</v>
      </c>
      <c r="E225" s="36">
        <v>1916</v>
      </c>
      <c r="F225" s="187"/>
      <c r="G225" s="72"/>
      <c r="H225" s="72"/>
      <c r="I225" s="62" t="s">
        <v>1469</v>
      </c>
      <c r="J225" s="62" t="s">
        <v>1469</v>
      </c>
      <c r="K225" s="42">
        <v>2400</v>
      </c>
      <c r="L225" s="42"/>
      <c r="M225" s="42"/>
      <c r="N225" s="37"/>
    </row>
    <row r="226" spans="1:14" hidden="1" x14ac:dyDescent="0.25">
      <c r="A226" s="262" t="s">
        <v>1269</v>
      </c>
      <c r="B226" s="263" t="s">
        <v>1455</v>
      </c>
      <c r="C226" s="262" t="s">
        <v>1470</v>
      </c>
      <c r="D226" s="262" t="s">
        <v>1470</v>
      </c>
      <c r="E226" s="36">
        <v>576</v>
      </c>
      <c r="F226" s="187"/>
      <c r="G226" s="72"/>
      <c r="H226" s="72"/>
      <c r="I226" s="72" t="s">
        <v>1470</v>
      </c>
      <c r="J226" s="72" t="s">
        <v>1470</v>
      </c>
      <c r="K226" s="42">
        <v>450</v>
      </c>
      <c r="L226" s="43"/>
      <c r="M226" s="43"/>
      <c r="N226" s="37"/>
    </row>
    <row r="227" spans="1:14" hidden="1" x14ac:dyDescent="0.25">
      <c r="A227" s="258" t="s">
        <v>1269</v>
      </c>
      <c r="B227" s="258" t="s">
        <v>1455</v>
      </c>
      <c r="C227" s="258" t="s">
        <v>1471</v>
      </c>
      <c r="D227" s="258"/>
      <c r="E227" s="26">
        <f>E228</f>
        <v>2188</v>
      </c>
      <c r="F227" s="25"/>
      <c r="G227" s="25"/>
      <c r="H227" s="25"/>
      <c r="I227" s="32" t="s">
        <v>1471</v>
      </c>
      <c r="J227" s="32"/>
      <c r="K227" s="26">
        <f>K228</f>
        <v>2645</v>
      </c>
      <c r="L227" s="264">
        <v>2</v>
      </c>
      <c r="M227" s="264">
        <v>3</v>
      </c>
      <c r="N227" s="265"/>
    </row>
    <row r="228" spans="1:14" hidden="1" x14ac:dyDescent="0.25">
      <c r="A228" s="262" t="s">
        <v>1269</v>
      </c>
      <c r="B228" s="263" t="s">
        <v>1455</v>
      </c>
      <c r="C228" s="262" t="s">
        <v>1471</v>
      </c>
      <c r="D228" s="262" t="s">
        <v>1471</v>
      </c>
      <c r="E228" s="36">
        <v>2188</v>
      </c>
      <c r="F228" s="187"/>
      <c r="G228" s="72"/>
      <c r="H228" s="72"/>
      <c r="I228" s="34" t="s">
        <v>1471</v>
      </c>
      <c r="J228" s="62" t="s">
        <v>1471</v>
      </c>
      <c r="K228" s="42">
        <v>2645</v>
      </c>
      <c r="L228" s="42"/>
      <c r="M228" s="42"/>
      <c r="N228" s="37"/>
    </row>
    <row r="229" spans="1:14" x14ac:dyDescent="0.25">
      <c r="A229" s="258" t="s">
        <v>1269</v>
      </c>
      <c r="B229" s="258" t="s">
        <v>1455</v>
      </c>
      <c r="C229" s="258" t="s">
        <v>1472</v>
      </c>
      <c r="D229" s="258"/>
      <c r="E229" s="26">
        <f>E230</f>
        <v>3962</v>
      </c>
      <c r="F229" s="25"/>
      <c r="G229" s="25"/>
      <c r="H229" s="25"/>
      <c r="I229" s="32" t="s">
        <v>1472</v>
      </c>
      <c r="J229" s="32"/>
      <c r="K229" s="26">
        <f>K230</f>
        <v>4425</v>
      </c>
      <c r="L229" s="264">
        <v>2</v>
      </c>
      <c r="M229" s="264">
        <v>2</v>
      </c>
      <c r="N229" s="265"/>
    </row>
    <row r="230" spans="1:14" x14ac:dyDescent="0.25">
      <c r="A230" s="262" t="s">
        <v>1269</v>
      </c>
      <c r="B230" s="263" t="s">
        <v>1455</v>
      </c>
      <c r="C230" s="262" t="s">
        <v>1472</v>
      </c>
      <c r="D230" s="262" t="s">
        <v>1472</v>
      </c>
      <c r="E230" s="36">
        <v>3962</v>
      </c>
      <c r="F230" s="187"/>
      <c r="G230" s="72"/>
      <c r="H230" s="72"/>
      <c r="I230" s="34" t="s">
        <v>1472</v>
      </c>
      <c r="J230" s="62" t="s">
        <v>1472</v>
      </c>
      <c r="K230" s="42">
        <v>4425</v>
      </c>
      <c r="L230" s="42"/>
      <c r="M230" s="42"/>
      <c r="N230" s="37"/>
    </row>
    <row r="231" spans="1:14" hidden="1" x14ac:dyDescent="0.25">
      <c r="A231" s="258" t="s">
        <v>1269</v>
      </c>
      <c r="B231" s="258" t="s">
        <v>1455</v>
      </c>
      <c r="C231" s="258" t="s">
        <v>1473</v>
      </c>
      <c r="D231" s="258"/>
      <c r="E231" s="26">
        <f>E232</f>
        <v>620</v>
      </c>
      <c r="F231" s="25"/>
      <c r="G231" s="25"/>
      <c r="H231" s="25"/>
      <c r="I231" s="32" t="s">
        <v>1473</v>
      </c>
      <c r="J231" s="32"/>
      <c r="K231" s="26">
        <f>K232</f>
        <v>1050</v>
      </c>
      <c r="L231" s="264">
        <v>1</v>
      </c>
      <c r="M231" s="264">
        <v>1</v>
      </c>
      <c r="N231" s="265"/>
    </row>
    <row r="232" spans="1:14" hidden="1" x14ac:dyDescent="0.25">
      <c r="A232" s="262" t="s">
        <v>1269</v>
      </c>
      <c r="B232" s="263" t="s">
        <v>1455</v>
      </c>
      <c r="C232" s="262" t="s">
        <v>1473</v>
      </c>
      <c r="D232" s="262" t="s">
        <v>1473</v>
      </c>
      <c r="E232" s="36">
        <v>620</v>
      </c>
      <c r="F232" s="187"/>
      <c r="G232" s="72"/>
      <c r="H232" s="72"/>
      <c r="I232" s="34" t="s">
        <v>1473</v>
      </c>
      <c r="J232" s="62" t="s">
        <v>1473</v>
      </c>
      <c r="K232" s="42">
        <v>1050</v>
      </c>
      <c r="L232" s="42"/>
      <c r="M232" s="42"/>
      <c r="N232" s="37"/>
    </row>
    <row r="233" spans="1:14" hidden="1" x14ac:dyDescent="0.25">
      <c r="A233" s="258" t="s">
        <v>1269</v>
      </c>
      <c r="B233" s="258" t="s">
        <v>1455</v>
      </c>
      <c r="C233" s="258" t="s">
        <v>1474</v>
      </c>
      <c r="D233" s="258"/>
      <c r="E233" s="26">
        <f>SUM(E234:E235)</f>
        <v>2568</v>
      </c>
      <c r="F233" s="25"/>
      <c r="G233" s="25"/>
      <c r="H233" s="25"/>
      <c r="I233" s="32" t="s">
        <v>1474</v>
      </c>
      <c r="J233" s="32"/>
      <c r="K233" s="26">
        <f>K234</f>
        <v>3100</v>
      </c>
      <c r="L233" s="264">
        <v>2</v>
      </c>
      <c r="M233" s="264">
        <v>2</v>
      </c>
      <c r="N233" s="265"/>
    </row>
    <row r="234" spans="1:14" hidden="1" x14ac:dyDescent="0.25">
      <c r="A234" s="262" t="s">
        <v>1269</v>
      </c>
      <c r="B234" s="263" t="s">
        <v>1455</v>
      </c>
      <c r="C234" s="262" t="s">
        <v>1474</v>
      </c>
      <c r="D234" s="262" t="s">
        <v>1474</v>
      </c>
      <c r="E234" s="36">
        <v>2297</v>
      </c>
      <c r="F234" s="187"/>
      <c r="G234" s="72"/>
      <c r="H234" s="72"/>
      <c r="I234" s="34" t="s">
        <v>1474</v>
      </c>
      <c r="J234" s="62" t="s">
        <v>1474</v>
      </c>
      <c r="K234" s="42">
        <v>3100</v>
      </c>
      <c r="L234" s="42"/>
      <c r="M234" s="42"/>
      <c r="N234" s="37"/>
    </row>
    <row r="235" spans="1:14" hidden="1" x14ac:dyDescent="0.25">
      <c r="A235" s="262" t="s">
        <v>1269</v>
      </c>
      <c r="B235" s="263" t="s">
        <v>1455</v>
      </c>
      <c r="C235" s="262" t="s">
        <v>1474</v>
      </c>
      <c r="D235" s="262" t="s">
        <v>1475</v>
      </c>
      <c r="E235" s="36">
        <v>271</v>
      </c>
      <c r="F235" s="187"/>
      <c r="G235" s="72"/>
      <c r="H235" s="72"/>
      <c r="I235" s="34" t="s">
        <v>1474</v>
      </c>
      <c r="J235" s="35"/>
      <c r="K235" s="51"/>
      <c r="L235" s="43"/>
      <c r="M235" s="43"/>
      <c r="N235" s="37"/>
    </row>
    <row r="236" spans="1:14" ht="25.5" x14ac:dyDescent="0.25">
      <c r="A236" s="258" t="s">
        <v>1269</v>
      </c>
      <c r="B236" s="258" t="s">
        <v>1455</v>
      </c>
      <c r="C236" s="258" t="s">
        <v>1476</v>
      </c>
      <c r="D236" s="258"/>
      <c r="E236" s="26">
        <f>SUM(E237:E240)</f>
        <v>3735</v>
      </c>
      <c r="F236" s="25"/>
      <c r="G236" s="25"/>
      <c r="H236" s="25"/>
      <c r="I236" s="32" t="s">
        <v>1476</v>
      </c>
      <c r="J236" s="32"/>
      <c r="K236" s="26">
        <f>SUM(K237:K240)</f>
        <v>5560</v>
      </c>
      <c r="L236" s="84">
        <v>3</v>
      </c>
      <c r="M236" s="84">
        <v>3</v>
      </c>
      <c r="N236" s="265"/>
    </row>
    <row r="237" spans="1:14" hidden="1" x14ac:dyDescent="0.25">
      <c r="A237" s="262" t="s">
        <v>1269</v>
      </c>
      <c r="B237" s="263" t="s">
        <v>1455</v>
      </c>
      <c r="C237" s="262" t="s">
        <v>1477</v>
      </c>
      <c r="D237" s="262" t="s">
        <v>1477</v>
      </c>
      <c r="E237" s="36">
        <v>735</v>
      </c>
      <c r="F237" s="187"/>
      <c r="G237" s="72"/>
      <c r="H237" s="72"/>
      <c r="I237" s="62" t="s">
        <v>1477</v>
      </c>
      <c r="J237" s="62" t="s">
        <v>1477</v>
      </c>
      <c r="K237" s="42">
        <v>1000</v>
      </c>
      <c r="L237" s="225"/>
      <c r="M237" s="225"/>
      <c r="N237" s="37"/>
    </row>
    <row r="238" spans="1:14" hidden="1" x14ac:dyDescent="0.25">
      <c r="A238" s="262" t="s">
        <v>1269</v>
      </c>
      <c r="B238" s="263" t="s">
        <v>1455</v>
      </c>
      <c r="C238" s="262" t="s">
        <v>1477</v>
      </c>
      <c r="D238" s="262" t="s">
        <v>1478</v>
      </c>
      <c r="E238" s="36">
        <v>178</v>
      </c>
      <c r="F238" s="187"/>
      <c r="G238" s="72"/>
      <c r="H238" s="72"/>
      <c r="I238" s="62" t="s">
        <v>1477</v>
      </c>
      <c r="J238" s="72" t="s">
        <v>1478</v>
      </c>
      <c r="K238" s="42">
        <v>200</v>
      </c>
      <c r="L238" s="42"/>
      <c r="M238" s="42"/>
      <c r="N238" s="37"/>
    </row>
    <row r="239" spans="1:14" hidden="1" x14ac:dyDescent="0.25">
      <c r="A239" s="262" t="s">
        <v>1269</v>
      </c>
      <c r="B239" s="263" t="s">
        <v>1455</v>
      </c>
      <c r="C239" s="262" t="s">
        <v>1479</v>
      </c>
      <c r="D239" s="262" t="s">
        <v>1479</v>
      </c>
      <c r="E239" s="36">
        <v>2003</v>
      </c>
      <c r="F239" s="187"/>
      <c r="G239" s="72"/>
      <c r="H239" s="72"/>
      <c r="I239" s="72" t="s">
        <v>1479</v>
      </c>
      <c r="J239" s="72" t="s">
        <v>1479</v>
      </c>
      <c r="K239" s="42">
        <v>2700</v>
      </c>
      <c r="L239" s="225"/>
      <c r="M239" s="225"/>
      <c r="N239" s="37"/>
    </row>
    <row r="240" spans="1:14" hidden="1" x14ac:dyDescent="0.25">
      <c r="A240" s="262" t="s">
        <v>1269</v>
      </c>
      <c r="B240" s="263" t="s">
        <v>1455</v>
      </c>
      <c r="C240" s="262" t="s">
        <v>1480</v>
      </c>
      <c r="D240" s="262" t="s">
        <v>1480</v>
      </c>
      <c r="E240" s="36">
        <v>819</v>
      </c>
      <c r="F240" s="187"/>
      <c r="G240" s="72"/>
      <c r="H240" s="72"/>
      <c r="I240" s="72" t="s">
        <v>1480</v>
      </c>
      <c r="J240" s="72" t="s">
        <v>1480</v>
      </c>
      <c r="K240" s="42">
        <v>1660</v>
      </c>
      <c r="L240" s="43"/>
      <c r="M240" s="43"/>
      <c r="N240" s="37"/>
    </row>
    <row r="241" spans="1:14" hidden="1" x14ac:dyDescent="0.25">
      <c r="A241" s="258" t="s">
        <v>1269</v>
      </c>
      <c r="B241" s="258" t="s">
        <v>1455</v>
      </c>
      <c r="C241" s="258" t="s">
        <v>1481</v>
      </c>
      <c r="D241" s="258"/>
      <c r="E241" s="26">
        <f>SUM(E242:E244)</f>
        <v>2211</v>
      </c>
      <c r="F241" s="25"/>
      <c r="G241" s="25"/>
      <c r="H241" s="25"/>
      <c r="I241" s="32" t="s">
        <v>1482</v>
      </c>
      <c r="J241" s="32"/>
      <c r="K241" s="26">
        <f>SUM(K242:K244)</f>
        <v>3011</v>
      </c>
      <c r="L241" s="264">
        <v>2</v>
      </c>
      <c r="M241" s="264">
        <v>3</v>
      </c>
      <c r="N241" s="265"/>
    </row>
    <row r="242" spans="1:14" hidden="1" x14ac:dyDescent="0.25">
      <c r="A242" s="262" t="s">
        <v>1269</v>
      </c>
      <c r="B242" s="263" t="s">
        <v>1455</v>
      </c>
      <c r="C242" s="262" t="s">
        <v>1482</v>
      </c>
      <c r="D242" s="262" t="s">
        <v>1482</v>
      </c>
      <c r="E242" s="36">
        <v>1624</v>
      </c>
      <c r="F242" s="187"/>
      <c r="G242" s="72"/>
      <c r="H242" s="72"/>
      <c r="I242" s="62" t="s">
        <v>1482</v>
      </c>
      <c r="J242" s="62" t="s">
        <v>1482</v>
      </c>
      <c r="K242" s="42">
        <v>2083</v>
      </c>
      <c r="L242" s="42"/>
      <c r="M242" s="42"/>
      <c r="N242" s="37"/>
    </row>
    <row r="243" spans="1:14" hidden="1" x14ac:dyDescent="0.25">
      <c r="A243" s="262" t="s">
        <v>1269</v>
      </c>
      <c r="B243" s="263" t="s">
        <v>1455</v>
      </c>
      <c r="C243" s="262" t="s">
        <v>1482</v>
      </c>
      <c r="D243" s="262" t="s">
        <v>1483</v>
      </c>
      <c r="E243" s="36">
        <v>88</v>
      </c>
      <c r="F243" s="187"/>
      <c r="G243" s="72"/>
      <c r="H243" s="72"/>
      <c r="I243" s="62" t="s">
        <v>1482</v>
      </c>
      <c r="J243" s="72" t="s">
        <v>1483</v>
      </c>
      <c r="K243" s="42">
        <v>155</v>
      </c>
      <c r="L243" s="132"/>
      <c r="M243" s="132"/>
      <c r="N243" s="37"/>
    </row>
    <row r="244" spans="1:14" hidden="1" x14ac:dyDescent="0.25">
      <c r="A244" s="262" t="s">
        <v>1269</v>
      </c>
      <c r="B244" s="263" t="s">
        <v>1455</v>
      </c>
      <c r="C244" s="262" t="s">
        <v>1484</v>
      </c>
      <c r="D244" s="262" t="s">
        <v>1484</v>
      </c>
      <c r="E244" s="36">
        <v>499</v>
      </c>
      <c r="F244" s="187"/>
      <c r="G244" s="72"/>
      <c r="H244" s="72"/>
      <c r="I244" s="62" t="s">
        <v>1482</v>
      </c>
      <c r="J244" s="72" t="s">
        <v>1484</v>
      </c>
      <c r="K244" s="42">
        <v>773</v>
      </c>
      <c r="L244" s="43"/>
      <c r="M244" s="43"/>
      <c r="N244" s="37"/>
    </row>
    <row r="245" spans="1:14" ht="25.5" hidden="1" x14ac:dyDescent="0.25">
      <c r="A245" s="258" t="s">
        <v>1269</v>
      </c>
      <c r="B245" s="258" t="s">
        <v>1455</v>
      </c>
      <c r="C245" s="258" t="s">
        <v>1485</v>
      </c>
      <c r="D245" s="258"/>
      <c r="E245" s="26">
        <f>SUM(E246:E247)</f>
        <v>2367</v>
      </c>
      <c r="F245" s="25"/>
      <c r="G245" s="25"/>
      <c r="H245" s="25"/>
      <c r="I245" s="32" t="s">
        <v>1485</v>
      </c>
      <c r="J245" s="32"/>
      <c r="K245" s="26">
        <f>SUM(K246:K247)</f>
        <v>2960</v>
      </c>
      <c r="L245" s="264">
        <v>2</v>
      </c>
      <c r="M245" s="264">
        <v>4</v>
      </c>
      <c r="N245" s="265"/>
    </row>
    <row r="246" spans="1:14" hidden="1" x14ac:dyDescent="0.25">
      <c r="A246" s="262" t="s">
        <v>1269</v>
      </c>
      <c r="B246" s="263" t="s">
        <v>1455</v>
      </c>
      <c r="C246" s="262" t="s">
        <v>1486</v>
      </c>
      <c r="D246" s="262" t="s">
        <v>1486</v>
      </c>
      <c r="E246" s="36">
        <v>1277</v>
      </c>
      <c r="F246" s="187"/>
      <c r="G246" s="72"/>
      <c r="H246" s="72"/>
      <c r="I246" s="62" t="s">
        <v>1486</v>
      </c>
      <c r="J246" s="62" t="s">
        <v>1486</v>
      </c>
      <c r="K246" s="42">
        <v>1585</v>
      </c>
      <c r="L246" s="42"/>
      <c r="M246" s="42"/>
      <c r="N246" s="37"/>
    </row>
    <row r="247" spans="1:14" hidden="1" x14ac:dyDescent="0.25">
      <c r="A247" s="262" t="s">
        <v>1269</v>
      </c>
      <c r="B247" s="263" t="s">
        <v>1455</v>
      </c>
      <c r="C247" s="262" t="s">
        <v>1487</v>
      </c>
      <c r="D247" s="262" t="s">
        <v>1487</v>
      </c>
      <c r="E247" s="36">
        <v>1090</v>
      </c>
      <c r="F247" s="187"/>
      <c r="G247" s="72"/>
      <c r="H247" s="72"/>
      <c r="I247" s="72" t="s">
        <v>1487</v>
      </c>
      <c r="J247" s="72" t="s">
        <v>1487</v>
      </c>
      <c r="K247" s="42">
        <v>1375</v>
      </c>
      <c r="L247" s="43"/>
      <c r="M247" s="43"/>
      <c r="N247" s="37"/>
    </row>
    <row r="248" spans="1:14" x14ac:dyDescent="0.25">
      <c r="A248" s="258" t="s">
        <v>1269</v>
      </c>
      <c r="B248" s="258" t="s">
        <v>1455</v>
      </c>
      <c r="C248" s="258" t="s">
        <v>1488</v>
      </c>
      <c r="D248" s="258"/>
      <c r="E248" s="26">
        <f>E249</f>
        <v>4891</v>
      </c>
      <c r="F248" s="25"/>
      <c r="G248" s="25"/>
      <c r="H248" s="25"/>
      <c r="I248" s="32" t="s">
        <v>1488</v>
      </c>
      <c r="J248" s="32"/>
      <c r="K248" s="26">
        <f>K249</f>
        <v>8005</v>
      </c>
      <c r="L248" s="264">
        <v>4</v>
      </c>
      <c r="M248" s="264">
        <v>4</v>
      </c>
      <c r="N248" s="265"/>
    </row>
    <row r="249" spans="1:14" x14ac:dyDescent="0.25">
      <c r="A249" s="262" t="s">
        <v>1269</v>
      </c>
      <c r="B249" s="263" t="s">
        <v>1455</v>
      </c>
      <c r="C249" s="262" t="s">
        <v>1488</v>
      </c>
      <c r="D249" s="262" t="s">
        <v>1488</v>
      </c>
      <c r="E249" s="36">
        <v>4891</v>
      </c>
      <c r="F249" s="187"/>
      <c r="G249" s="72"/>
      <c r="H249" s="72"/>
      <c r="I249" s="62" t="s">
        <v>1488</v>
      </c>
      <c r="J249" s="62" t="s">
        <v>1488</v>
      </c>
      <c r="K249" s="42">
        <v>8005</v>
      </c>
      <c r="L249" s="42"/>
      <c r="M249" s="42"/>
      <c r="N249" s="37"/>
    </row>
    <row r="250" spans="1:14" hidden="1" x14ac:dyDescent="0.25">
      <c r="A250" s="258" t="s">
        <v>1269</v>
      </c>
      <c r="B250" s="258" t="s">
        <v>1455</v>
      </c>
      <c r="C250" s="258" t="s">
        <v>996</v>
      </c>
      <c r="D250" s="258"/>
      <c r="E250" s="26">
        <f>E251</f>
        <v>2186</v>
      </c>
      <c r="F250" s="25"/>
      <c r="G250" s="25"/>
      <c r="H250" s="25"/>
      <c r="I250" s="32" t="s">
        <v>996</v>
      </c>
      <c r="J250" s="32"/>
      <c r="K250" s="26">
        <f>K251</f>
        <v>2630</v>
      </c>
      <c r="L250" s="264">
        <v>2</v>
      </c>
      <c r="M250" s="264">
        <v>2</v>
      </c>
      <c r="N250" s="265"/>
    </row>
    <row r="251" spans="1:14" hidden="1" x14ac:dyDescent="0.25">
      <c r="A251" s="262" t="s">
        <v>1269</v>
      </c>
      <c r="B251" s="263" t="s">
        <v>1455</v>
      </c>
      <c r="C251" s="262" t="s">
        <v>996</v>
      </c>
      <c r="D251" s="262" t="s">
        <v>996</v>
      </c>
      <c r="E251" s="36">
        <v>2186</v>
      </c>
      <c r="F251" s="187"/>
      <c r="G251" s="58" t="s">
        <v>87</v>
      </c>
      <c r="H251" s="58"/>
      <c r="I251" s="62" t="s">
        <v>996</v>
      </c>
      <c r="J251" s="62" t="s">
        <v>996</v>
      </c>
      <c r="K251" s="42">
        <v>2630</v>
      </c>
      <c r="L251" s="42"/>
      <c r="M251" s="42"/>
      <c r="N251" s="37"/>
    </row>
    <row r="252" spans="1:14" hidden="1" x14ac:dyDescent="0.25">
      <c r="A252" s="258" t="s">
        <v>1269</v>
      </c>
      <c r="B252" s="258" t="s">
        <v>1455</v>
      </c>
      <c r="C252" s="258" t="s">
        <v>1489</v>
      </c>
      <c r="D252" s="258"/>
      <c r="E252" s="26">
        <f>E253</f>
        <v>2675</v>
      </c>
      <c r="F252" s="25"/>
      <c r="G252" s="25"/>
      <c r="H252" s="25"/>
      <c r="I252" s="32" t="s">
        <v>1490</v>
      </c>
      <c r="J252" s="32"/>
      <c r="K252" s="26">
        <f>K253</f>
        <v>3738</v>
      </c>
      <c r="L252" s="264">
        <v>2</v>
      </c>
      <c r="M252" s="264">
        <v>2</v>
      </c>
      <c r="N252" s="265"/>
    </row>
    <row r="253" spans="1:14" hidden="1" x14ac:dyDescent="0.25">
      <c r="A253" s="262" t="s">
        <v>1269</v>
      </c>
      <c r="B253" s="263" t="s">
        <v>1455</v>
      </c>
      <c r="C253" s="262" t="s">
        <v>1489</v>
      </c>
      <c r="D253" s="262" t="s">
        <v>1490</v>
      </c>
      <c r="E253" s="36">
        <v>2675</v>
      </c>
      <c r="F253" s="187"/>
      <c r="G253" s="72"/>
      <c r="H253" s="72"/>
      <c r="I253" s="62" t="s">
        <v>1490</v>
      </c>
      <c r="J253" s="62" t="s">
        <v>1490</v>
      </c>
      <c r="K253" s="42">
        <v>3738</v>
      </c>
      <c r="L253" s="42"/>
      <c r="M253" s="42"/>
      <c r="N253" s="37"/>
    </row>
    <row r="254" spans="1:14" hidden="1" x14ac:dyDescent="0.25">
      <c r="A254" s="255" t="s">
        <v>1269</v>
      </c>
      <c r="B254" s="255" t="s">
        <v>1491</v>
      </c>
      <c r="C254" s="256"/>
      <c r="D254" s="255"/>
      <c r="E254" s="20">
        <f>E255+E256+E262+E271+E276+E281+E296+E301+E309+E317+E322+E329</f>
        <v>41678</v>
      </c>
      <c r="F254" s="204"/>
      <c r="G254" s="204"/>
      <c r="H254" s="204"/>
      <c r="I254" s="19"/>
      <c r="J254" s="19"/>
      <c r="K254" s="213"/>
      <c r="L254" s="213">
        <f>SUM(L255:L333)</f>
        <v>33</v>
      </c>
      <c r="M254" s="213">
        <f>SUM(M255:M333)</f>
        <v>33</v>
      </c>
      <c r="N254" s="21"/>
    </row>
    <row r="255" spans="1:14" x14ac:dyDescent="0.25">
      <c r="A255" s="258" t="s">
        <v>1269</v>
      </c>
      <c r="B255" s="258" t="s">
        <v>1491</v>
      </c>
      <c r="C255" s="258" t="s">
        <v>1492</v>
      </c>
      <c r="D255" s="258"/>
      <c r="E255" s="26">
        <v>5918</v>
      </c>
      <c r="F255" s="25"/>
      <c r="G255" s="25"/>
      <c r="H255" s="25"/>
      <c r="I255" s="25"/>
      <c r="J255" s="25"/>
      <c r="K255" s="200"/>
      <c r="L255" s="200"/>
      <c r="M255" s="200"/>
      <c r="N255" s="27"/>
    </row>
    <row r="256" spans="1:14" hidden="1" x14ac:dyDescent="0.25">
      <c r="A256" s="258" t="s">
        <v>1269</v>
      </c>
      <c r="B256" s="258" t="s">
        <v>1491</v>
      </c>
      <c r="C256" s="258" t="s">
        <v>1493</v>
      </c>
      <c r="D256" s="258"/>
      <c r="E256" s="26">
        <f>SUM(E257:E261)</f>
        <v>928</v>
      </c>
      <c r="F256" s="25"/>
      <c r="G256" s="25"/>
      <c r="H256" s="25"/>
      <c r="I256" s="32" t="s">
        <v>1493</v>
      </c>
      <c r="J256" s="32"/>
      <c r="K256" s="26">
        <f>SUM(K257:K261)</f>
        <v>1070</v>
      </c>
      <c r="L256" s="264">
        <v>1</v>
      </c>
      <c r="M256" s="264">
        <v>1</v>
      </c>
      <c r="N256" s="265"/>
    </row>
    <row r="257" spans="1:14" hidden="1" x14ac:dyDescent="0.25">
      <c r="A257" s="262" t="s">
        <v>1269</v>
      </c>
      <c r="B257" s="263" t="s">
        <v>1491</v>
      </c>
      <c r="C257" s="262" t="s">
        <v>1493</v>
      </c>
      <c r="D257" s="262" t="s">
        <v>1493</v>
      </c>
      <c r="E257" s="36">
        <v>278</v>
      </c>
      <c r="F257" s="187"/>
      <c r="G257" s="72"/>
      <c r="H257" s="72"/>
      <c r="I257" s="34" t="s">
        <v>1493</v>
      </c>
      <c r="J257" s="34" t="s">
        <v>1493</v>
      </c>
      <c r="K257" s="273">
        <v>298</v>
      </c>
      <c r="L257" s="274"/>
      <c r="M257" s="274"/>
      <c r="N257" s="37"/>
    </row>
    <row r="258" spans="1:14" hidden="1" x14ac:dyDescent="0.25">
      <c r="A258" s="262" t="s">
        <v>1269</v>
      </c>
      <c r="B258" s="263" t="s">
        <v>1491</v>
      </c>
      <c r="C258" s="262" t="s">
        <v>1493</v>
      </c>
      <c r="D258" s="262" t="s">
        <v>1494</v>
      </c>
      <c r="E258" s="36">
        <v>117</v>
      </c>
      <c r="F258" s="187"/>
      <c r="G258" s="72"/>
      <c r="H258" s="72"/>
      <c r="I258" s="34" t="s">
        <v>1493</v>
      </c>
      <c r="J258" s="34" t="s">
        <v>1494</v>
      </c>
      <c r="K258" s="273">
        <v>140</v>
      </c>
      <c r="L258" s="274"/>
      <c r="M258" s="274"/>
      <c r="N258" s="37"/>
    </row>
    <row r="259" spans="1:14" hidden="1" x14ac:dyDescent="0.25">
      <c r="A259" s="262" t="s">
        <v>1269</v>
      </c>
      <c r="B259" s="263" t="s">
        <v>1491</v>
      </c>
      <c r="C259" s="262" t="s">
        <v>1493</v>
      </c>
      <c r="D259" s="262" t="s">
        <v>1495</v>
      </c>
      <c r="E259" s="36">
        <v>272</v>
      </c>
      <c r="F259" s="187"/>
      <c r="G259" s="72"/>
      <c r="H259" s="72"/>
      <c r="I259" s="34" t="s">
        <v>1493</v>
      </c>
      <c r="J259" s="34" t="s">
        <v>1495</v>
      </c>
      <c r="K259" s="273">
        <v>306</v>
      </c>
      <c r="L259" s="274"/>
      <c r="M259" s="274"/>
      <c r="N259" s="689" t="s">
        <v>706</v>
      </c>
    </row>
    <row r="260" spans="1:14" hidden="1" x14ac:dyDescent="0.25">
      <c r="A260" s="262" t="s">
        <v>1269</v>
      </c>
      <c r="B260" s="263" t="s">
        <v>1491</v>
      </c>
      <c r="C260" s="262" t="s">
        <v>1493</v>
      </c>
      <c r="D260" s="262" t="s">
        <v>1496</v>
      </c>
      <c r="E260" s="36">
        <v>132</v>
      </c>
      <c r="F260" s="187"/>
      <c r="G260" s="72"/>
      <c r="H260" s="72"/>
      <c r="I260" s="34" t="s">
        <v>1493</v>
      </c>
      <c r="J260" s="34" t="s">
        <v>1496</v>
      </c>
      <c r="K260" s="273">
        <v>200</v>
      </c>
      <c r="L260" s="274"/>
      <c r="M260" s="274"/>
      <c r="N260" s="689"/>
    </row>
    <row r="261" spans="1:14" hidden="1" x14ac:dyDescent="0.25">
      <c r="A261" s="262" t="s">
        <v>1269</v>
      </c>
      <c r="B261" s="263" t="s">
        <v>1491</v>
      </c>
      <c r="C261" s="262" t="s">
        <v>1493</v>
      </c>
      <c r="D261" s="262" t="s">
        <v>1497</v>
      </c>
      <c r="E261" s="36">
        <v>129</v>
      </c>
      <c r="F261" s="187"/>
      <c r="G261" s="72"/>
      <c r="H261" s="72"/>
      <c r="I261" s="34" t="s">
        <v>1493</v>
      </c>
      <c r="J261" s="34" t="s">
        <v>1498</v>
      </c>
      <c r="K261" s="273">
        <v>126</v>
      </c>
      <c r="L261" s="274"/>
      <c r="M261" s="274"/>
      <c r="N261" s="37"/>
    </row>
    <row r="262" spans="1:14" x14ac:dyDescent="0.25">
      <c r="A262" s="258" t="s">
        <v>1269</v>
      </c>
      <c r="B262" s="258" t="s">
        <v>1491</v>
      </c>
      <c r="C262" s="258" t="s">
        <v>1499</v>
      </c>
      <c r="D262" s="258"/>
      <c r="E262" s="26">
        <f>SUM(E263:E270)</f>
        <v>4651</v>
      </c>
      <c r="F262" s="25"/>
      <c r="G262" s="25"/>
      <c r="H262" s="25"/>
      <c r="I262" s="32" t="s">
        <v>1499</v>
      </c>
      <c r="J262" s="32"/>
      <c r="K262" s="26">
        <f>SUM(K263:K270)</f>
        <v>6353</v>
      </c>
      <c r="L262" s="264">
        <v>4</v>
      </c>
      <c r="M262" s="264">
        <v>4</v>
      </c>
      <c r="N262" s="265"/>
    </row>
    <row r="263" spans="1:14" hidden="1" x14ac:dyDescent="0.25">
      <c r="A263" s="262" t="s">
        <v>1269</v>
      </c>
      <c r="B263" s="263" t="s">
        <v>1491</v>
      </c>
      <c r="C263" s="262" t="s">
        <v>1499</v>
      </c>
      <c r="D263" s="262" t="s">
        <v>1499</v>
      </c>
      <c r="E263" s="36">
        <v>1555</v>
      </c>
      <c r="F263" s="187"/>
      <c r="G263" s="72"/>
      <c r="H263" s="72"/>
      <c r="I263" s="62" t="s">
        <v>1499</v>
      </c>
      <c r="J263" s="34" t="s">
        <v>1499</v>
      </c>
      <c r="K263" s="60">
        <v>2287</v>
      </c>
      <c r="L263" s="274"/>
      <c r="M263" s="274"/>
      <c r="N263" s="37"/>
    </row>
    <row r="264" spans="1:14" hidden="1" x14ac:dyDescent="0.25">
      <c r="A264" s="262" t="s">
        <v>1269</v>
      </c>
      <c r="B264" s="263" t="s">
        <v>1491</v>
      </c>
      <c r="C264" s="262" t="s">
        <v>1499</v>
      </c>
      <c r="D264" s="262" t="s">
        <v>1234</v>
      </c>
      <c r="E264" s="36">
        <v>316</v>
      </c>
      <c r="F264" s="187"/>
      <c r="G264" s="72"/>
      <c r="H264" s="72"/>
      <c r="I264" s="62" t="s">
        <v>1499</v>
      </c>
      <c r="J264" s="34" t="s">
        <v>1234</v>
      </c>
      <c r="K264" s="273">
        <v>391</v>
      </c>
      <c r="L264" s="274"/>
      <c r="M264" s="274"/>
      <c r="N264" s="37"/>
    </row>
    <row r="265" spans="1:14" hidden="1" x14ac:dyDescent="0.25">
      <c r="A265" s="262" t="s">
        <v>1269</v>
      </c>
      <c r="B265" s="263" t="s">
        <v>1491</v>
      </c>
      <c r="C265" s="262" t="s">
        <v>1499</v>
      </c>
      <c r="D265" s="262" t="s">
        <v>1500</v>
      </c>
      <c r="E265" s="36">
        <v>246</v>
      </c>
      <c r="F265" s="187"/>
      <c r="G265" s="72"/>
      <c r="H265" s="72"/>
      <c r="I265" s="62" t="s">
        <v>1499</v>
      </c>
      <c r="J265" s="34" t="s">
        <v>1500</v>
      </c>
      <c r="K265" s="60">
        <v>425</v>
      </c>
      <c r="L265" s="274"/>
      <c r="M265" s="274"/>
      <c r="N265" s="37"/>
    </row>
    <row r="266" spans="1:14" hidden="1" x14ac:dyDescent="0.25">
      <c r="A266" s="262" t="s">
        <v>1269</v>
      </c>
      <c r="B266" s="263" t="s">
        <v>1491</v>
      </c>
      <c r="C266" s="262" t="s">
        <v>1499</v>
      </c>
      <c r="D266" s="262" t="s">
        <v>1501</v>
      </c>
      <c r="E266" s="36">
        <v>360</v>
      </c>
      <c r="F266" s="187"/>
      <c r="G266" s="72"/>
      <c r="H266" s="72"/>
      <c r="I266" s="62" t="s">
        <v>1499</v>
      </c>
      <c r="J266" s="34" t="s">
        <v>1501</v>
      </c>
      <c r="K266" s="273">
        <v>383</v>
      </c>
      <c r="L266" s="274"/>
      <c r="M266" s="274"/>
      <c r="N266" s="37"/>
    </row>
    <row r="267" spans="1:14" hidden="1" x14ac:dyDescent="0.25">
      <c r="A267" s="262" t="s">
        <v>1269</v>
      </c>
      <c r="B267" s="263" t="s">
        <v>1491</v>
      </c>
      <c r="C267" s="262" t="s">
        <v>1499</v>
      </c>
      <c r="D267" s="262" t="s">
        <v>1502</v>
      </c>
      <c r="E267" s="36">
        <v>447</v>
      </c>
      <c r="F267" s="187"/>
      <c r="G267" s="72"/>
      <c r="H267" s="72"/>
      <c r="I267" s="62" t="s">
        <v>1499</v>
      </c>
      <c r="J267" s="34" t="s">
        <v>1502</v>
      </c>
      <c r="K267" s="273">
        <v>624</v>
      </c>
      <c r="L267" s="274"/>
      <c r="M267" s="274"/>
      <c r="N267" s="37"/>
    </row>
    <row r="268" spans="1:14" hidden="1" x14ac:dyDescent="0.25">
      <c r="A268" s="262" t="s">
        <v>1269</v>
      </c>
      <c r="B268" s="263" t="s">
        <v>1491</v>
      </c>
      <c r="C268" s="262" t="s">
        <v>1499</v>
      </c>
      <c r="D268" s="262" t="s">
        <v>1503</v>
      </c>
      <c r="E268" s="36">
        <v>730</v>
      </c>
      <c r="F268" s="187"/>
      <c r="G268" s="72"/>
      <c r="H268" s="72"/>
      <c r="I268" s="62" t="s">
        <v>1499</v>
      </c>
      <c r="J268" s="34" t="s">
        <v>1503</v>
      </c>
      <c r="K268" s="273">
        <v>833</v>
      </c>
      <c r="L268" s="274"/>
      <c r="M268" s="274"/>
      <c r="N268" s="37"/>
    </row>
    <row r="269" spans="1:14" hidden="1" x14ac:dyDescent="0.25">
      <c r="A269" s="262" t="s">
        <v>1269</v>
      </c>
      <c r="B269" s="263" t="s">
        <v>1491</v>
      </c>
      <c r="C269" s="262" t="s">
        <v>1499</v>
      </c>
      <c r="D269" s="262" t="s">
        <v>1504</v>
      </c>
      <c r="E269" s="36">
        <v>456</v>
      </c>
      <c r="F269" s="187"/>
      <c r="G269" s="72"/>
      <c r="H269" s="72"/>
      <c r="I269" s="62" t="s">
        <v>1499</v>
      </c>
      <c r="J269" s="34" t="s">
        <v>1504</v>
      </c>
      <c r="K269" s="273">
        <v>584</v>
      </c>
      <c r="L269" s="274"/>
      <c r="M269" s="274"/>
      <c r="N269" s="37"/>
    </row>
    <row r="270" spans="1:14" hidden="1" x14ac:dyDescent="0.25">
      <c r="A270" s="262" t="s">
        <v>1269</v>
      </c>
      <c r="B270" s="263" t="s">
        <v>1491</v>
      </c>
      <c r="C270" s="262" t="s">
        <v>1499</v>
      </c>
      <c r="D270" s="262" t="s">
        <v>1505</v>
      </c>
      <c r="E270" s="36">
        <v>541</v>
      </c>
      <c r="F270" s="187"/>
      <c r="G270" s="72"/>
      <c r="H270" s="72"/>
      <c r="I270" s="62" t="s">
        <v>1499</v>
      </c>
      <c r="J270" s="34" t="s">
        <v>1505</v>
      </c>
      <c r="K270" s="273">
        <v>826</v>
      </c>
      <c r="L270" s="274"/>
      <c r="M270" s="274"/>
      <c r="N270" s="37"/>
    </row>
    <row r="271" spans="1:14" hidden="1" x14ac:dyDescent="0.25">
      <c r="A271" s="258" t="s">
        <v>1269</v>
      </c>
      <c r="B271" s="258" t="s">
        <v>1491</v>
      </c>
      <c r="C271" s="258" t="s">
        <v>1506</v>
      </c>
      <c r="D271" s="258"/>
      <c r="E271" s="26">
        <f>SUM(E272:E275)</f>
        <v>2281</v>
      </c>
      <c r="F271" s="25"/>
      <c r="G271" s="25"/>
      <c r="H271" s="25"/>
      <c r="I271" s="32" t="s">
        <v>1506</v>
      </c>
      <c r="J271" s="32"/>
      <c r="K271" s="26">
        <f>SUM(K272:K275)</f>
        <v>3026</v>
      </c>
      <c r="L271" s="264">
        <v>2</v>
      </c>
      <c r="M271" s="264">
        <v>2</v>
      </c>
      <c r="N271" s="265"/>
    </row>
    <row r="272" spans="1:14" hidden="1" x14ac:dyDescent="0.25">
      <c r="A272" s="262" t="s">
        <v>1269</v>
      </c>
      <c r="B272" s="263" t="s">
        <v>1491</v>
      </c>
      <c r="C272" s="262" t="s">
        <v>1506</v>
      </c>
      <c r="D272" s="262" t="s">
        <v>1506</v>
      </c>
      <c r="E272" s="36">
        <v>888</v>
      </c>
      <c r="F272" s="187"/>
      <c r="G272" s="72"/>
      <c r="H272" s="72"/>
      <c r="I272" s="62" t="s">
        <v>1506</v>
      </c>
      <c r="J272" s="34" t="s">
        <v>1506</v>
      </c>
      <c r="K272" s="275">
        <v>1200</v>
      </c>
      <c r="L272" s="274"/>
      <c r="M272" s="274"/>
      <c r="N272" s="37"/>
    </row>
    <row r="273" spans="1:16" hidden="1" x14ac:dyDescent="0.25">
      <c r="A273" s="262" t="s">
        <v>1269</v>
      </c>
      <c r="B273" s="263" t="s">
        <v>1491</v>
      </c>
      <c r="C273" s="262" t="s">
        <v>1506</v>
      </c>
      <c r="D273" s="262" t="s">
        <v>1507</v>
      </c>
      <c r="E273" s="36">
        <v>513</v>
      </c>
      <c r="F273" s="187"/>
      <c r="G273" s="72"/>
      <c r="H273" s="72"/>
      <c r="I273" s="62" t="s">
        <v>1506</v>
      </c>
      <c r="J273" s="34" t="s">
        <v>1507</v>
      </c>
      <c r="K273" s="275">
        <v>645</v>
      </c>
      <c r="L273" s="274"/>
      <c r="M273" s="274"/>
      <c r="N273" s="37"/>
    </row>
    <row r="274" spans="1:16" hidden="1" x14ac:dyDescent="0.25">
      <c r="A274" s="262" t="s">
        <v>1269</v>
      </c>
      <c r="B274" s="263" t="s">
        <v>1491</v>
      </c>
      <c r="C274" s="262" t="s">
        <v>1506</v>
      </c>
      <c r="D274" s="262" t="s">
        <v>1508</v>
      </c>
      <c r="E274" s="36">
        <v>436</v>
      </c>
      <c r="F274" s="187"/>
      <c r="G274" s="72"/>
      <c r="H274" s="72"/>
      <c r="I274" s="62" t="s">
        <v>1506</v>
      </c>
      <c r="J274" s="34" t="s">
        <v>1508</v>
      </c>
      <c r="K274" s="275">
        <v>556</v>
      </c>
      <c r="L274" s="274"/>
      <c r="M274" s="274"/>
      <c r="N274" s="37"/>
    </row>
    <row r="275" spans="1:16" hidden="1" x14ac:dyDescent="0.25">
      <c r="A275" s="262" t="s">
        <v>1269</v>
      </c>
      <c r="B275" s="263" t="s">
        <v>1491</v>
      </c>
      <c r="C275" s="262" t="s">
        <v>1506</v>
      </c>
      <c r="D275" s="262" t="s">
        <v>1509</v>
      </c>
      <c r="E275" s="36">
        <v>444</v>
      </c>
      <c r="F275" s="187"/>
      <c r="G275" s="72"/>
      <c r="H275" s="72"/>
      <c r="I275" s="62" t="s">
        <v>1506</v>
      </c>
      <c r="J275" s="34" t="s">
        <v>1509</v>
      </c>
      <c r="K275" s="275">
        <v>625</v>
      </c>
      <c r="L275" s="274"/>
      <c r="M275" s="274"/>
      <c r="N275" s="59"/>
      <c r="O275" s="276"/>
      <c r="P275" s="277"/>
    </row>
    <row r="276" spans="1:16" hidden="1" x14ac:dyDescent="0.25">
      <c r="A276" s="258" t="s">
        <v>1269</v>
      </c>
      <c r="B276" s="258" t="s">
        <v>1491</v>
      </c>
      <c r="C276" s="258" t="s">
        <v>1460</v>
      </c>
      <c r="D276" s="258"/>
      <c r="E276" s="26">
        <f>SUM(E277:E280)</f>
        <v>2302</v>
      </c>
      <c r="F276" s="25"/>
      <c r="G276" s="25"/>
      <c r="H276" s="25"/>
      <c r="I276" s="32" t="s">
        <v>1460</v>
      </c>
      <c r="J276" s="32"/>
      <c r="K276" s="26">
        <f>SUM(K277:K280)</f>
        <v>3194</v>
      </c>
      <c r="L276" s="264">
        <v>2</v>
      </c>
      <c r="M276" s="264">
        <v>2</v>
      </c>
      <c r="N276" s="265"/>
    </row>
    <row r="277" spans="1:16" hidden="1" x14ac:dyDescent="0.25">
      <c r="A277" s="262" t="s">
        <v>1269</v>
      </c>
      <c r="B277" s="263" t="s">
        <v>1491</v>
      </c>
      <c r="C277" s="262" t="s">
        <v>1460</v>
      </c>
      <c r="D277" s="262" t="s">
        <v>1460</v>
      </c>
      <c r="E277" s="36">
        <v>1036</v>
      </c>
      <c r="F277" s="187"/>
      <c r="G277" s="72"/>
      <c r="H277" s="72"/>
      <c r="I277" s="34" t="s">
        <v>1460</v>
      </c>
      <c r="J277" s="34" t="s">
        <v>1460</v>
      </c>
      <c r="K277" s="275">
        <v>1536</v>
      </c>
      <c r="L277" s="274"/>
      <c r="M277" s="274"/>
      <c r="N277" s="37"/>
    </row>
    <row r="278" spans="1:16" hidden="1" x14ac:dyDescent="0.25">
      <c r="A278" s="262" t="s">
        <v>1269</v>
      </c>
      <c r="B278" s="263" t="s">
        <v>1491</v>
      </c>
      <c r="C278" s="262" t="s">
        <v>1460</v>
      </c>
      <c r="D278" s="262" t="s">
        <v>1510</v>
      </c>
      <c r="E278" s="36">
        <v>532</v>
      </c>
      <c r="F278" s="187"/>
      <c r="G278" s="72"/>
      <c r="H278" s="72"/>
      <c r="I278" s="34" t="s">
        <v>1460</v>
      </c>
      <c r="J278" s="34" t="s">
        <v>1510</v>
      </c>
      <c r="K278" s="275">
        <v>639</v>
      </c>
      <c r="L278" s="274"/>
      <c r="M278" s="274"/>
      <c r="N278" s="37"/>
    </row>
    <row r="279" spans="1:16" hidden="1" x14ac:dyDescent="0.25">
      <c r="A279" s="262" t="s">
        <v>1269</v>
      </c>
      <c r="B279" s="263" t="s">
        <v>1491</v>
      </c>
      <c r="C279" s="262" t="s">
        <v>1460</v>
      </c>
      <c r="D279" s="262" t="s">
        <v>1511</v>
      </c>
      <c r="E279" s="36">
        <v>504</v>
      </c>
      <c r="F279" s="187"/>
      <c r="G279" s="72"/>
      <c r="H279" s="72"/>
      <c r="I279" s="34" t="s">
        <v>1460</v>
      </c>
      <c r="J279" s="34" t="s">
        <v>1511</v>
      </c>
      <c r="K279" s="275">
        <v>708</v>
      </c>
      <c r="L279" s="274"/>
      <c r="M279" s="274"/>
      <c r="N279" s="37"/>
    </row>
    <row r="280" spans="1:16" hidden="1" x14ac:dyDescent="0.25">
      <c r="A280" s="262" t="s">
        <v>1269</v>
      </c>
      <c r="B280" s="263" t="s">
        <v>1491</v>
      </c>
      <c r="C280" s="262" t="s">
        <v>1460</v>
      </c>
      <c r="D280" s="262" t="s">
        <v>1512</v>
      </c>
      <c r="E280" s="36">
        <v>230</v>
      </c>
      <c r="F280" s="187"/>
      <c r="G280" s="72"/>
      <c r="H280" s="72"/>
      <c r="I280" s="34" t="s">
        <v>1460</v>
      </c>
      <c r="J280" s="34" t="s">
        <v>1512</v>
      </c>
      <c r="K280" s="275">
        <v>311</v>
      </c>
      <c r="L280" s="274"/>
      <c r="M280" s="274"/>
      <c r="N280" s="37"/>
    </row>
    <row r="281" spans="1:16" ht="25.5" x14ac:dyDescent="0.25">
      <c r="A281" s="258" t="s">
        <v>1269</v>
      </c>
      <c r="B281" s="258" t="s">
        <v>1491</v>
      </c>
      <c r="C281" s="258" t="s">
        <v>1513</v>
      </c>
      <c r="D281" s="258"/>
      <c r="E281" s="26">
        <f>SUM(E282:E295)</f>
        <v>10764</v>
      </c>
      <c r="F281" s="25"/>
      <c r="G281" s="25"/>
      <c r="H281" s="25"/>
      <c r="I281" s="32" t="s">
        <v>1513</v>
      </c>
      <c r="J281" s="32"/>
      <c r="K281" s="26">
        <f>SUM(K282:K295)</f>
        <v>14568</v>
      </c>
      <c r="L281" s="264">
        <v>9</v>
      </c>
      <c r="M281" s="264">
        <v>9</v>
      </c>
      <c r="N281" s="265"/>
    </row>
    <row r="282" spans="1:16" x14ac:dyDescent="0.25">
      <c r="A282" s="262" t="s">
        <v>1269</v>
      </c>
      <c r="B282" s="263" t="s">
        <v>1491</v>
      </c>
      <c r="C282" s="262" t="s">
        <v>1514</v>
      </c>
      <c r="D282" s="262" t="s">
        <v>1514</v>
      </c>
      <c r="E282" s="36">
        <v>3238</v>
      </c>
      <c r="F282" s="187"/>
      <c r="G282" s="72"/>
      <c r="H282" s="72"/>
      <c r="I282" s="62" t="s">
        <v>1514</v>
      </c>
      <c r="J282" s="62" t="s">
        <v>1514</v>
      </c>
      <c r="K282" s="275">
        <v>4580</v>
      </c>
      <c r="L282" s="274"/>
      <c r="M282" s="274"/>
      <c r="N282" s="37"/>
    </row>
    <row r="283" spans="1:16" hidden="1" x14ac:dyDescent="0.25">
      <c r="A283" s="262" t="s">
        <v>1269</v>
      </c>
      <c r="B283" s="263" t="s">
        <v>1491</v>
      </c>
      <c r="C283" s="262" t="s">
        <v>1514</v>
      </c>
      <c r="D283" s="262" t="s">
        <v>1515</v>
      </c>
      <c r="E283" s="36">
        <v>2243</v>
      </c>
      <c r="F283" s="187"/>
      <c r="G283" s="72"/>
      <c r="H283" s="72"/>
      <c r="I283" s="62" t="s">
        <v>1514</v>
      </c>
      <c r="J283" s="62" t="s">
        <v>1515</v>
      </c>
      <c r="K283" s="275">
        <v>2699</v>
      </c>
      <c r="L283" s="274"/>
      <c r="M283" s="274"/>
      <c r="N283" s="37"/>
    </row>
    <row r="284" spans="1:16" hidden="1" x14ac:dyDescent="0.25">
      <c r="A284" s="262" t="s">
        <v>1269</v>
      </c>
      <c r="B284" s="263" t="s">
        <v>1491</v>
      </c>
      <c r="C284" s="262" t="s">
        <v>1514</v>
      </c>
      <c r="D284" s="262" t="s">
        <v>1516</v>
      </c>
      <c r="E284" s="36">
        <v>1786</v>
      </c>
      <c r="F284" s="187"/>
      <c r="G284" s="72"/>
      <c r="H284" s="72"/>
      <c r="I284" s="62" t="s">
        <v>1514</v>
      </c>
      <c r="J284" s="62" t="s">
        <v>1516</v>
      </c>
      <c r="K284" s="273">
        <v>2381</v>
      </c>
      <c r="L284" s="274"/>
      <c r="M284" s="274"/>
      <c r="N284" s="37"/>
    </row>
    <row r="285" spans="1:16" hidden="1" x14ac:dyDescent="0.25">
      <c r="A285" s="262" t="s">
        <v>1269</v>
      </c>
      <c r="B285" s="263" t="s">
        <v>1491</v>
      </c>
      <c r="C285" s="262" t="s">
        <v>1514</v>
      </c>
      <c r="D285" s="262" t="s">
        <v>1517</v>
      </c>
      <c r="E285" s="36">
        <v>2012</v>
      </c>
      <c r="F285" s="187"/>
      <c r="G285" s="72"/>
      <c r="H285" s="72"/>
      <c r="I285" s="62" t="s">
        <v>1514</v>
      </c>
      <c r="J285" s="62" t="s">
        <v>1488</v>
      </c>
      <c r="K285" s="273">
        <v>2727</v>
      </c>
      <c r="L285" s="274"/>
      <c r="M285" s="274"/>
      <c r="N285" s="37"/>
    </row>
    <row r="286" spans="1:16" hidden="1" x14ac:dyDescent="0.25">
      <c r="A286" s="262" t="s">
        <v>1269</v>
      </c>
      <c r="B286" s="263" t="s">
        <v>1491</v>
      </c>
      <c r="C286" s="262" t="s">
        <v>712</v>
      </c>
      <c r="D286" s="262" t="s">
        <v>1518</v>
      </c>
      <c r="E286" s="36">
        <v>133</v>
      </c>
      <c r="F286" s="187"/>
      <c r="G286" s="72"/>
      <c r="H286" s="72"/>
      <c r="I286" s="278" t="s">
        <v>712</v>
      </c>
      <c r="J286" s="690" t="s">
        <v>712</v>
      </c>
      <c r="K286" s="691">
        <v>352</v>
      </c>
      <c r="L286" s="274"/>
      <c r="M286" s="274"/>
      <c r="N286" s="37"/>
    </row>
    <row r="287" spans="1:16" hidden="1" x14ac:dyDescent="0.25">
      <c r="A287" s="262" t="s">
        <v>1269</v>
      </c>
      <c r="B287" s="263" t="s">
        <v>1491</v>
      </c>
      <c r="C287" s="262" t="s">
        <v>712</v>
      </c>
      <c r="D287" s="262" t="s">
        <v>1519</v>
      </c>
      <c r="E287" s="36">
        <v>92</v>
      </c>
      <c r="F287" s="187"/>
      <c r="G287" s="72"/>
      <c r="H287" s="72"/>
      <c r="I287" s="62" t="s">
        <v>712</v>
      </c>
      <c r="J287" s="690"/>
      <c r="K287" s="691"/>
      <c r="L287" s="42"/>
      <c r="M287" s="42"/>
      <c r="N287" s="37"/>
    </row>
    <row r="288" spans="1:16" hidden="1" x14ac:dyDescent="0.25">
      <c r="A288" s="262" t="s">
        <v>1269</v>
      </c>
      <c r="B288" s="263" t="s">
        <v>1491</v>
      </c>
      <c r="C288" s="262" t="s">
        <v>712</v>
      </c>
      <c r="D288" s="262" t="s">
        <v>1520</v>
      </c>
      <c r="E288" s="36">
        <v>61</v>
      </c>
      <c r="F288" s="187"/>
      <c r="G288" s="72"/>
      <c r="H288" s="72"/>
      <c r="I288" s="278" t="s">
        <v>712</v>
      </c>
      <c r="J288" s="46" t="s">
        <v>1521</v>
      </c>
      <c r="K288" s="60">
        <v>106</v>
      </c>
      <c r="L288" s="274"/>
      <c r="M288" s="274"/>
      <c r="N288" s="37"/>
    </row>
    <row r="289" spans="1:14" hidden="1" x14ac:dyDescent="0.25">
      <c r="A289" s="262" t="s">
        <v>1269</v>
      </c>
      <c r="B289" s="263" t="s">
        <v>1491</v>
      </c>
      <c r="C289" s="262" t="s">
        <v>712</v>
      </c>
      <c r="D289" s="262" t="s">
        <v>1522</v>
      </c>
      <c r="E289" s="36">
        <v>47</v>
      </c>
      <c r="F289" s="187"/>
      <c r="G289" s="72"/>
      <c r="H289" s="72"/>
      <c r="I289" s="278" t="s">
        <v>712</v>
      </c>
      <c r="J289" s="679" t="s">
        <v>1523</v>
      </c>
      <c r="K289" s="691">
        <v>248</v>
      </c>
      <c r="L289" s="42"/>
      <c r="M289" s="42"/>
      <c r="N289" s="37"/>
    </row>
    <row r="290" spans="1:14" hidden="1" x14ac:dyDescent="0.25">
      <c r="A290" s="262" t="s">
        <v>1269</v>
      </c>
      <c r="B290" s="263" t="s">
        <v>1491</v>
      </c>
      <c r="C290" s="262" t="s">
        <v>712</v>
      </c>
      <c r="D290" s="262" t="s">
        <v>1524</v>
      </c>
      <c r="E290" s="36">
        <v>160</v>
      </c>
      <c r="F290" s="187"/>
      <c r="G290" s="72"/>
      <c r="H290" s="72"/>
      <c r="I290" s="278" t="s">
        <v>712</v>
      </c>
      <c r="J290" s="679"/>
      <c r="K290" s="691"/>
      <c r="L290" s="42"/>
      <c r="M290" s="42"/>
      <c r="N290" s="37"/>
    </row>
    <row r="291" spans="1:14" hidden="1" x14ac:dyDescent="0.25">
      <c r="A291" s="262" t="s">
        <v>1269</v>
      </c>
      <c r="B291" s="263" t="s">
        <v>1491</v>
      </c>
      <c r="C291" s="262" t="s">
        <v>1525</v>
      </c>
      <c r="D291" s="262" t="s">
        <v>1525</v>
      </c>
      <c r="E291" s="36">
        <v>607</v>
      </c>
      <c r="F291" s="187"/>
      <c r="G291" s="72"/>
      <c r="H291" s="72"/>
      <c r="I291" s="62" t="s">
        <v>1525</v>
      </c>
      <c r="J291" s="34" t="s">
        <v>1525</v>
      </c>
      <c r="K291" s="273">
        <v>802</v>
      </c>
      <c r="L291" s="42"/>
      <c r="M291" s="42"/>
      <c r="N291" s="37"/>
    </row>
    <row r="292" spans="1:14" hidden="1" x14ac:dyDescent="0.25">
      <c r="A292" s="262" t="s">
        <v>1269</v>
      </c>
      <c r="B292" s="263" t="s">
        <v>1491</v>
      </c>
      <c r="C292" s="262" t="s">
        <v>1525</v>
      </c>
      <c r="D292" s="262" t="s">
        <v>1526</v>
      </c>
      <c r="E292" s="36">
        <v>27</v>
      </c>
      <c r="F292" s="187"/>
      <c r="G292" s="72"/>
      <c r="H292" s="72"/>
      <c r="I292" s="62" t="s">
        <v>1525</v>
      </c>
      <c r="J292" s="34" t="s">
        <v>1526</v>
      </c>
      <c r="K292" s="273">
        <v>46</v>
      </c>
      <c r="L292" s="43"/>
      <c r="M292" s="43"/>
      <c r="N292" s="37"/>
    </row>
    <row r="293" spans="1:14" hidden="1" x14ac:dyDescent="0.25">
      <c r="A293" s="262" t="s">
        <v>1269</v>
      </c>
      <c r="B293" s="263" t="s">
        <v>1491</v>
      </c>
      <c r="C293" s="262" t="s">
        <v>1525</v>
      </c>
      <c r="D293" s="262" t="s">
        <v>1527</v>
      </c>
      <c r="E293" s="36">
        <v>156</v>
      </c>
      <c r="F293" s="187"/>
      <c r="G293" s="72"/>
      <c r="H293" s="72"/>
      <c r="I293" s="62" t="s">
        <v>1525</v>
      </c>
      <c r="J293" s="34" t="s">
        <v>1528</v>
      </c>
      <c r="K293" s="273">
        <v>310</v>
      </c>
      <c r="L293" s="43"/>
      <c r="M293" s="43"/>
      <c r="N293" s="37"/>
    </row>
    <row r="294" spans="1:14" hidden="1" x14ac:dyDescent="0.25">
      <c r="A294" s="262" t="s">
        <v>1269</v>
      </c>
      <c r="B294" s="263" t="s">
        <v>1491</v>
      </c>
      <c r="C294" s="262" t="s">
        <v>1525</v>
      </c>
      <c r="D294" s="262" t="s">
        <v>1529</v>
      </c>
      <c r="E294" s="36">
        <v>118</v>
      </c>
      <c r="F294" s="187"/>
      <c r="G294" s="72"/>
      <c r="H294" s="72"/>
      <c r="I294" s="62" t="s">
        <v>1525</v>
      </c>
      <c r="J294" s="34" t="s">
        <v>1529</v>
      </c>
      <c r="K294" s="273">
        <v>157</v>
      </c>
      <c r="L294" s="43"/>
      <c r="M294" s="43"/>
      <c r="N294" s="37"/>
    </row>
    <row r="295" spans="1:14" hidden="1" x14ac:dyDescent="0.25">
      <c r="A295" s="262" t="s">
        <v>1269</v>
      </c>
      <c r="B295" s="263" t="s">
        <v>1491</v>
      </c>
      <c r="C295" s="262" t="s">
        <v>1525</v>
      </c>
      <c r="D295" s="262" t="s">
        <v>1530</v>
      </c>
      <c r="E295" s="36">
        <v>84</v>
      </c>
      <c r="F295" s="187"/>
      <c r="G295" s="72"/>
      <c r="H295" s="72"/>
      <c r="I295" s="62" t="s">
        <v>1525</v>
      </c>
      <c r="J295" s="34" t="s">
        <v>1530</v>
      </c>
      <c r="K295" s="273">
        <v>160</v>
      </c>
      <c r="L295" s="43"/>
      <c r="M295" s="43"/>
      <c r="N295" s="37"/>
    </row>
    <row r="296" spans="1:14" x14ac:dyDescent="0.25">
      <c r="A296" s="258" t="s">
        <v>1269</v>
      </c>
      <c r="B296" s="258" t="s">
        <v>1491</v>
      </c>
      <c r="C296" s="258" t="s">
        <v>1531</v>
      </c>
      <c r="D296" s="258"/>
      <c r="E296" s="26">
        <f>SUM(E297:E300)</f>
        <v>3059</v>
      </c>
      <c r="F296" s="25"/>
      <c r="G296" s="25"/>
      <c r="H296" s="25"/>
      <c r="I296" s="32" t="s">
        <v>1531</v>
      </c>
      <c r="J296" s="32"/>
      <c r="K296" s="26">
        <f>SUM(K297:K300)</f>
        <v>4032</v>
      </c>
      <c r="L296" s="264">
        <v>2</v>
      </c>
      <c r="M296" s="264">
        <v>2</v>
      </c>
      <c r="N296" s="265"/>
    </row>
    <row r="297" spans="1:14" hidden="1" x14ac:dyDescent="0.25">
      <c r="A297" s="262" t="s">
        <v>1269</v>
      </c>
      <c r="B297" s="263" t="s">
        <v>1491</v>
      </c>
      <c r="C297" s="262" t="s">
        <v>1531</v>
      </c>
      <c r="D297" s="262" t="s">
        <v>1531</v>
      </c>
      <c r="E297" s="36">
        <v>1802</v>
      </c>
      <c r="F297" s="187"/>
      <c r="G297" s="58" t="s">
        <v>87</v>
      </c>
      <c r="H297" s="58"/>
      <c r="I297" s="34" t="s">
        <v>1531</v>
      </c>
      <c r="J297" s="34" t="s">
        <v>1531</v>
      </c>
      <c r="K297" s="105">
        <v>2299</v>
      </c>
      <c r="L297" s="274"/>
      <c r="M297" s="274"/>
      <c r="N297" s="37"/>
    </row>
    <row r="298" spans="1:14" hidden="1" x14ac:dyDescent="0.25">
      <c r="A298" s="262" t="s">
        <v>1269</v>
      </c>
      <c r="B298" s="263" t="s">
        <v>1491</v>
      </c>
      <c r="C298" s="262" t="s">
        <v>1531</v>
      </c>
      <c r="D298" s="262" t="s">
        <v>1532</v>
      </c>
      <c r="E298" s="36">
        <v>783</v>
      </c>
      <c r="F298" s="187"/>
      <c r="G298" s="72"/>
      <c r="H298" s="72"/>
      <c r="I298" s="34" t="s">
        <v>1531</v>
      </c>
      <c r="J298" s="34" t="s">
        <v>1532</v>
      </c>
      <c r="K298" s="105">
        <v>849</v>
      </c>
      <c r="L298" s="274"/>
      <c r="M298" s="274"/>
      <c r="N298" s="37"/>
    </row>
    <row r="299" spans="1:14" hidden="1" x14ac:dyDescent="0.25">
      <c r="A299" s="262" t="s">
        <v>1269</v>
      </c>
      <c r="B299" s="263" t="s">
        <v>1491</v>
      </c>
      <c r="C299" s="262" t="s">
        <v>1531</v>
      </c>
      <c r="D299" s="262" t="s">
        <v>1533</v>
      </c>
      <c r="E299" s="36">
        <v>95</v>
      </c>
      <c r="F299" s="187"/>
      <c r="G299" s="72"/>
      <c r="H299" s="72"/>
      <c r="I299" s="34" t="s">
        <v>1531</v>
      </c>
      <c r="J299" s="35" t="s">
        <v>1533</v>
      </c>
      <c r="K299" s="105">
        <v>74</v>
      </c>
      <c r="L299" s="274"/>
      <c r="M299" s="274"/>
      <c r="N299" s="37"/>
    </row>
    <row r="300" spans="1:14" hidden="1" x14ac:dyDescent="0.25">
      <c r="A300" s="262" t="s">
        <v>1269</v>
      </c>
      <c r="B300" s="263" t="s">
        <v>1491</v>
      </c>
      <c r="C300" s="262" t="s">
        <v>1531</v>
      </c>
      <c r="D300" s="262" t="s">
        <v>1534</v>
      </c>
      <c r="E300" s="36">
        <v>379</v>
      </c>
      <c r="F300" s="187"/>
      <c r="G300" s="72"/>
      <c r="H300" s="72"/>
      <c r="I300" s="34" t="s">
        <v>1531</v>
      </c>
      <c r="J300" s="34" t="s">
        <v>1534</v>
      </c>
      <c r="K300" s="105">
        <v>810</v>
      </c>
      <c r="L300" s="274"/>
      <c r="M300" s="274"/>
      <c r="N300" s="37"/>
    </row>
    <row r="301" spans="1:14" hidden="1" x14ac:dyDescent="0.25">
      <c r="A301" s="258" t="s">
        <v>1269</v>
      </c>
      <c r="B301" s="258" t="s">
        <v>1491</v>
      </c>
      <c r="C301" s="258" t="s">
        <v>1535</v>
      </c>
      <c r="D301" s="258"/>
      <c r="E301" s="26">
        <f>SUM(E302:E308)</f>
        <v>2128</v>
      </c>
      <c r="F301" s="25"/>
      <c r="G301" s="25"/>
      <c r="H301" s="25"/>
      <c r="I301" s="32" t="s">
        <v>1535</v>
      </c>
      <c r="J301" s="32"/>
      <c r="K301" s="26">
        <f>SUM(K302:K308)</f>
        <v>3368</v>
      </c>
      <c r="L301" s="264">
        <v>2</v>
      </c>
      <c r="M301" s="264">
        <v>2</v>
      </c>
      <c r="N301" s="265"/>
    </row>
    <row r="302" spans="1:14" hidden="1" x14ac:dyDescent="0.25">
      <c r="A302" s="262" t="s">
        <v>1269</v>
      </c>
      <c r="B302" s="263" t="s">
        <v>1491</v>
      </c>
      <c r="C302" s="262" t="s">
        <v>1535</v>
      </c>
      <c r="D302" s="262" t="s">
        <v>1535</v>
      </c>
      <c r="E302" s="36">
        <v>578</v>
      </c>
      <c r="F302" s="187"/>
      <c r="G302" s="72"/>
      <c r="H302" s="72"/>
      <c r="I302" s="279" t="s">
        <v>1536</v>
      </c>
      <c r="J302" s="34" t="s">
        <v>1537</v>
      </c>
      <c r="K302" s="273">
        <v>1034</v>
      </c>
      <c r="L302" s="274"/>
      <c r="M302" s="274"/>
      <c r="N302" s="37"/>
    </row>
    <row r="303" spans="1:14" hidden="1" x14ac:dyDescent="0.25">
      <c r="A303" s="262" t="s">
        <v>1269</v>
      </c>
      <c r="B303" s="263" t="s">
        <v>1491</v>
      </c>
      <c r="C303" s="262" t="s">
        <v>1535</v>
      </c>
      <c r="D303" s="262" t="s">
        <v>1538</v>
      </c>
      <c r="E303" s="36">
        <v>85</v>
      </c>
      <c r="F303" s="187"/>
      <c r="G303" s="72"/>
      <c r="H303" s="72"/>
      <c r="I303" s="279" t="s">
        <v>1536</v>
      </c>
      <c r="J303" s="34" t="s">
        <v>1538</v>
      </c>
      <c r="K303" s="275"/>
      <c r="L303" s="274"/>
      <c r="M303" s="274"/>
      <c r="N303" s="37"/>
    </row>
    <row r="304" spans="1:14" hidden="1" x14ac:dyDescent="0.25">
      <c r="A304" s="262" t="s">
        <v>1269</v>
      </c>
      <c r="B304" s="263" t="s">
        <v>1491</v>
      </c>
      <c r="C304" s="262" t="s">
        <v>1535</v>
      </c>
      <c r="D304" s="262" t="s">
        <v>1539</v>
      </c>
      <c r="E304" s="36">
        <v>480</v>
      </c>
      <c r="F304" s="187"/>
      <c r="G304" s="72"/>
      <c r="H304" s="72"/>
      <c r="I304" s="279" t="s">
        <v>1536</v>
      </c>
      <c r="J304" s="34" t="s">
        <v>1539</v>
      </c>
      <c r="K304" s="273">
        <v>580</v>
      </c>
      <c r="L304" s="274"/>
      <c r="M304" s="274"/>
      <c r="N304" s="37"/>
    </row>
    <row r="305" spans="1:14" hidden="1" x14ac:dyDescent="0.25">
      <c r="A305" s="262" t="s">
        <v>1269</v>
      </c>
      <c r="B305" s="263" t="s">
        <v>1491</v>
      </c>
      <c r="C305" s="262" t="s">
        <v>1535</v>
      </c>
      <c r="D305" s="262" t="s">
        <v>1540</v>
      </c>
      <c r="E305" s="36">
        <v>416</v>
      </c>
      <c r="F305" s="187"/>
      <c r="G305" s="72"/>
      <c r="H305" s="72"/>
      <c r="I305" s="279" t="s">
        <v>1536</v>
      </c>
      <c r="J305" s="34" t="s">
        <v>1541</v>
      </c>
      <c r="K305" s="273">
        <v>750</v>
      </c>
      <c r="L305" s="274"/>
      <c r="M305" s="274"/>
      <c r="N305" s="37"/>
    </row>
    <row r="306" spans="1:14" hidden="1" x14ac:dyDescent="0.25">
      <c r="A306" s="262" t="s">
        <v>1269</v>
      </c>
      <c r="B306" s="263" t="s">
        <v>1491</v>
      </c>
      <c r="C306" s="262" t="s">
        <v>1535</v>
      </c>
      <c r="D306" s="262" t="s">
        <v>1542</v>
      </c>
      <c r="E306" s="36">
        <v>377</v>
      </c>
      <c r="F306" s="187"/>
      <c r="G306" s="72"/>
      <c r="H306" s="72"/>
      <c r="I306" s="279" t="s">
        <v>1536</v>
      </c>
      <c r="J306" s="34" t="s">
        <v>1542</v>
      </c>
      <c r="K306" s="273">
        <v>704</v>
      </c>
      <c r="L306" s="132"/>
      <c r="M306" s="132"/>
      <c r="N306" s="37"/>
    </row>
    <row r="307" spans="1:14" ht="15.75" hidden="1" customHeight="1" x14ac:dyDescent="0.25">
      <c r="A307" s="262" t="s">
        <v>1269</v>
      </c>
      <c r="B307" s="263" t="s">
        <v>1491</v>
      </c>
      <c r="C307" s="262" t="s">
        <v>1535</v>
      </c>
      <c r="D307" s="262" t="s">
        <v>1543</v>
      </c>
      <c r="E307" s="36">
        <v>68</v>
      </c>
      <c r="F307" s="187"/>
      <c r="G307" s="72"/>
      <c r="H307" s="72"/>
      <c r="I307" s="279" t="s">
        <v>1536</v>
      </c>
      <c r="J307" s="686" t="s">
        <v>1544</v>
      </c>
      <c r="K307" s="687">
        <v>300</v>
      </c>
      <c r="L307" s="274"/>
      <c r="M307" s="274"/>
      <c r="N307" s="37"/>
    </row>
    <row r="308" spans="1:14" hidden="1" x14ac:dyDescent="0.25">
      <c r="A308" s="262" t="s">
        <v>1269</v>
      </c>
      <c r="B308" s="263" t="s">
        <v>1491</v>
      </c>
      <c r="C308" s="262" t="s">
        <v>1535</v>
      </c>
      <c r="D308" s="262" t="s">
        <v>1545</v>
      </c>
      <c r="E308" s="36">
        <v>124</v>
      </c>
      <c r="F308" s="187"/>
      <c r="G308" s="72"/>
      <c r="H308" s="72"/>
      <c r="I308" s="279" t="s">
        <v>1536</v>
      </c>
      <c r="J308" s="686"/>
      <c r="K308" s="687"/>
      <c r="L308" s="43"/>
      <c r="M308" s="43"/>
      <c r="N308" s="37"/>
    </row>
    <row r="309" spans="1:14" hidden="1" x14ac:dyDescent="0.25">
      <c r="A309" s="258" t="s">
        <v>1269</v>
      </c>
      <c r="B309" s="258" t="s">
        <v>1491</v>
      </c>
      <c r="C309" s="258" t="s">
        <v>1546</v>
      </c>
      <c r="D309" s="258"/>
      <c r="E309" s="26">
        <f>SUM(E310:E316)</f>
        <v>2053</v>
      </c>
      <c r="F309" s="25"/>
      <c r="G309" s="25"/>
      <c r="H309" s="25"/>
      <c r="I309" s="32" t="s">
        <v>1546</v>
      </c>
      <c r="J309" s="32"/>
      <c r="K309" s="26">
        <f>SUM(K310:K316)</f>
        <v>2820</v>
      </c>
      <c r="L309" s="264">
        <v>2</v>
      </c>
      <c r="M309" s="264">
        <v>2</v>
      </c>
      <c r="N309" s="265"/>
    </row>
    <row r="310" spans="1:14" hidden="1" x14ac:dyDescent="0.25">
      <c r="A310" s="262" t="s">
        <v>1269</v>
      </c>
      <c r="B310" s="263" t="s">
        <v>1491</v>
      </c>
      <c r="C310" s="262" t="s">
        <v>1546</v>
      </c>
      <c r="D310" s="262" t="s">
        <v>1546</v>
      </c>
      <c r="E310" s="36">
        <v>502</v>
      </c>
      <c r="F310" s="187"/>
      <c r="G310" s="72"/>
      <c r="H310" s="72"/>
      <c r="I310" s="34" t="s">
        <v>1546</v>
      </c>
      <c r="J310" s="34" t="s">
        <v>1546</v>
      </c>
      <c r="K310" s="275">
        <v>782</v>
      </c>
      <c r="L310" s="274"/>
      <c r="M310" s="274"/>
      <c r="N310" s="37"/>
    </row>
    <row r="311" spans="1:14" hidden="1" x14ac:dyDescent="0.25">
      <c r="A311" s="262" t="s">
        <v>1269</v>
      </c>
      <c r="B311" s="263" t="s">
        <v>1491</v>
      </c>
      <c r="C311" s="262" t="s">
        <v>1546</v>
      </c>
      <c r="D311" s="262" t="s">
        <v>1547</v>
      </c>
      <c r="E311" s="36">
        <v>376</v>
      </c>
      <c r="F311" s="187"/>
      <c r="G311" s="72"/>
      <c r="H311" s="72"/>
      <c r="I311" s="34" t="s">
        <v>1546</v>
      </c>
      <c r="J311" s="34" t="s">
        <v>1547</v>
      </c>
      <c r="K311" s="275">
        <v>268</v>
      </c>
      <c r="L311" s="274"/>
      <c r="M311" s="274"/>
      <c r="N311" s="37"/>
    </row>
    <row r="312" spans="1:14" hidden="1" x14ac:dyDescent="0.25">
      <c r="A312" s="262" t="s">
        <v>1269</v>
      </c>
      <c r="B312" s="263" t="s">
        <v>1491</v>
      </c>
      <c r="C312" s="262" t="s">
        <v>1546</v>
      </c>
      <c r="D312" s="262" t="s">
        <v>937</v>
      </c>
      <c r="E312" s="36">
        <v>205</v>
      </c>
      <c r="F312" s="187"/>
      <c r="G312" s="72"/>
      <c r="H312" s="72"/>
      <c r="I312" s="34" t="s">
        <v>1546</v>
      </c>
      <c r="J312" s="34" t="s">
        <v>937</v>
      </c>
      <c r="K312" s="275">
        <v>286</v>
      </c>
      <c r="L312" s="274"/>
      <c r="M312" s="274"/>
      <c r="N312" s="37"/>
    </row>
    <row r="313" spans="1:14" hidden="1" x14ac:dyDescent="0.25">
      <c r="A313" s="262" t="s">
        <v>1269</v>
      </c>
      <c r="B313" s="263" t="s">
        <v>1491</v>
      </c>
      <c r="C313" s="262" t="s">
        <v>1546</v>
      </c>
      <c r="D313" s="262" t="s">
        <v>1548</v>
      </c>
      <c r="E313" s="36">
        <v>444</v>
      </c>
      <c r="F313" s="187"/>
      <c r="G313" s="72"/>
      <c r="H313" s="72"/>
      <c r="I313" s="34" t="s">
        <v>1546</v>
      </c>
      <c r="J313" s="34" t="s">
        <v>1548</v>
      </c>
      <c r="K313" s="275">
        <v>585</v>
      </c>
      <c r="L313" s="274"/>
      <c r="M313" s="274"/>
      <c r="N313" s="37"/>
    </row>
    <row r="314" spans="1:14" hidden="1" x14ac:dyDescent="0.25">
      <c r="A314" s="262" t="s">
        <v>1269</v>
      </c>
      <c r="B314" s="263" t="s">
        <v>1491</v>
      </c>
      <c r="C314" s="262" t="s">
        <v>1546</v>
      </c>
      <c r="D314" s="262" t="s">
        <v>1549</v>
      </c>
      <c r="E314" s="36">
        <v>357</v>
      </c>
      <c r="F314" s="187"/>
      <c r="G314" s="72"/>
      <c r="H314" s="72"/>
      <c r="I314" s="34" t="s">
        <v>1546</v>
      </c>
      <c r="J314" s="34" t="s">
        <v>1549</v>
      </c>
      <c r="K314" s="275">
        <v>583</v>
      </c>
      <c r="L314" s="274"/>
      <c r="M314" s="274"/>
      <c r="N314" s="37"/>
    </row>
    <row r="315" spans="1:14" hidden="1" x14ac:dyDescent="0.25">
      <c r="A315" s="262" t="s">
        <v>1269</v>
      </c>
      <c r="B315" s="263" t="s">
        <v>1491</v>
      </c>
      <c r="C315" s="262" t="s">
        <v>1546</v>
      </c>
      <c r="D315" s="262" t="s">
        <v>1550</v>
      </c>
      <c r="E315" s="36">
        <v>75</v>
      </c>
      <c r="F315" s="187"/>
      <c r="G315" s="72"/>
      <c r="H315" s="72"/>
      <c r="I315" s="34" t="s">
        <v>1546</v>
      </c>
      <c r="J315" s="34" t="s">
        <v>1550</v>
      </c>
      <c r="K315" s="275">
        <v>158</v>
      </c>
      <c r="L315" s="274"/>
      <c r="M315" s="274"/>
      <c r="N315" s="37"/>
    </row>
    <row r="316" spans="1:14" hidden="1" x14ac:dyDescent="0.25">
      <c r="A316" s="262" t="s">
        <v>1269</v>
      </c>
      <c r="B316" s="263" t="s">
        <v>1491</v>
      </c>
      <c r="C316" s="262" t="s">
        <v>1546</v>
      </c>
      <c r="D316" s="262" t="s">
        <v>1551</v>
      </c>
      <c r="E316" s="36">
        <v>94</v>
      </c>
      <c r="F316" s="187"/>
      <c r="G316" s="72"/>
      <c r="H316" s="72"/>
      <c r="I316" s="34" t="s">
        <v>1546</v>
      </c>
      <c r="J316" s="34" t="s">
        <v>1551</v>
      </c>
      <c r="K316" s="275">
        <v>158</v>
      </c>
      <c r="L316" s="274"/>
      <c r="M316" s="274"/>
      <c r="N316" s="37"/>
    </row>
    <row r="317" spans="1:14" hidden="1" x14ac:dyDescent="0.25">
      <c r="A317" s="258" t="s">
        <v>1269</v>
      </c>
      <c r="B317" s="258" t="s">
        <v>1491</v>
      </c>
      <c r="C317" s="258" t="s">
        <v>1552</v>
      </c>
      <c r="D317" s="258"/>
      <c r="E317" s="26">
        <f>SUM(E318:E321)</f>
        <v>2418</v>
      </c>
      <c r="F317" s="25"/>
      <c r="G317" s="25"/>
      <c r="H317" s="25"/>
      <c r="I317" s="32" t="s">
        <v>1552</v>
      </c>
      <c r="J317" s="32"/>
      <c r="K317" s="26">
        <f>SUM(K318:K321)</f>
        <v>3390</v>
      </c>
      <c r="L317" s="264">
        <v>4</v>
      </c>
      <c r="M317" s="264">
        <v>4</v>
      </c>
      <c r="N317" s="265"/>
    </row>
    <row r="318" spans="1:14" hidden="1" x14ac:dyDescent="0.25">
      <c r="A318" s="262" t="s">
        <v>1269</v>
      </c>
      <c r="B318" s="263" t="s">
        <v>1491</v>
      </c>
      <c r="C318" s="262" t="s">
        <v>1553</v>
      </c>
      <c r="D318" s="262" t="s">
        <v>512</v>
      </c>
      <c r="E318" s="36">
        <v>1299</v>
      </c>
      <c r="F318" s="187"/>
      <c r="G318" s="72"/>
      <c r="H318" s="72"/>
      <c r="I318" s="278" t="s">
        <v>512</v>
      </c>
      <c r="J318" s="278" t="s">
        <v>512</v>
      </c>
      <c r="K318" s="105">
        <v>1902</v>
      </c>
      <c r="L318" s="274"/>
      <c r="M318" s="274"/>
      <c r="N318" s="37"/>
    </row>
    <row r="319" spans="1:14" hidden="1" x14ac:dyDescent="0.25">
      <c r="A319" s="262" t="s">
        <v>1269</v>
      </c>
      <c r="B319" s="263" t="s">
        <v>1491</v>
      </c>
      <c r="C319" s="262" t="s">
        <v>1553</v>
      </c>
      <c r="D319" s="262" t="s">
        <v>1554</v>
      </c>
      <c r="E319" s="36">
        <v>433</v>
      </c>
      <c r="F319" s="187"/>
      <c r="G319" s="72"/>
      <c r="H319" s="72"/>
      <c r="I319" s="278" t="s">
        <v>512</v>
      </c>
      <c r="J319" s="278" t="s">
        <v>1554</v>
      </c>
      <c r="K319" s="105">
        <v>543</v>
      </c>
      <c r="L319" s="42"/>
      <c r="M319" s="42"/>
      <c r="N319" s="37"/>
    </row>
    <row r="320" spans="1:14" hidden="1" x14ac:dyDescent="0.25">
      <c r="A320" s="262" t="s">
        <v>1269</v>
      </c>
      <c r="B320" s="263" t="s">
        <v>1491</v>
      </c>
      <c r="C320" s="262" t="s">
        <v>1555</v>
      </c>
      <c r="D320" s="262" t="s">
        <v>1555</v>
      </c>
      <c r="E320" s="36">
        <v>618</v>
      </c>
      <c r="F320" s="187"/>
      <c r="G320" s="72"/>
      <c r="H320" s="72"/>
      <c r="I320" s="278" t="s">
        <v>1556</v>
      </c>
      <c r="J320" s="278" t="s">
        <v>1556</v>
      </c>
      <c r="K320" s="275">
        <v>845</v>
      </c>
      <c r="L320" s="42"/>
      <c r="M320" s="42"/>
      <c r="N320" s="37"/>
    </row>
    <row r="321" spans="1:14" hidden="1" x14ac:dyDescent="0.25">
      <c r="A321" s="262" t="s">
        <v>1269</v>
      </c>
      <c r="B321" s="263" t="s">
        <v>1491</v>
      </c>
      <c r="C321" s="262" t="s">
        <v>1555</v>
      </c>
      <c r="D321" s="262" t="s">
        <v>1557</v>
      </c>
      <c r="E321" s="36">
        <v>68</v>
      </c>
      <c r="F321" s="187"/>
      <c r="G321" s="72"/>
      <c r="H321" s="72"/>
      <c r="I321" s="278" t="s">
        <v>1556</v>
      </c>
      <c r="J321" s="62" t="s">
        <v>1557</v>
      </c>
      <c r="K321" s="105">
        <v>100</v>
      </c>
      <c r="L321" s="43"/>
      <c r="M321" s="43"/>
      <c r="N321" s="37"/>
    </row>
    <row r="322" spans="1:14" hidden="1" x14ac:dyDescent="0.25">
      <c r="A322" s="258" t="s">
        <v>1269</v>
      </c>
      <c r="B322" s="258" t="s">
        <v>1491</v>
      </c>
      <c r="C322" s="258" t="s">
        <v>1558</v>
      </c>
      <c r="D322" s="258"/>
      <c r="E322" s="26">
        <f>SUM(E323:E328)</f>
        <v>2765</v>
      </c>
      <c r="F322" s="25"/>
      <c r="G322" s="25"/>
      <c r="H322" s="25"/>
      <c r="I322" s="32" t="s">
        <v>1558</v>
      </c>
      <c r="J322" s="32"/>
      <c r="K322" s="26">
        <f>SUM(K323:K328)</f>
        <v>5316</v>
      </c>
      <c r="L322" s="264">
        <v>2</v>
      </c>
      <c r="M322" s="264">
        <v>2</v>
      </c>
      <c r="N322" s="265"/>
    </row>
    <row r="323" spans="1:14" hidden="1" x14ac:dyDescent="0.25">
      <c r="A323" s="262" t="s">
        <v>1269</v>
      </c>
      <c r="B323" s="263" t="s">
        <v>1491</v>
      </c>
      <c r="C323" s="262" t="s">
        <v>1558</v>
      </c>
      <c r="D323" s="262" t="s">
        <v>1558</v>
      </c>
      <c r="E323" s="36">
        <v>632</v>
      </c>
      <c r="F323" s="187"/>
      <c r="G323" s="72"/>
      <c r="H323" s="72"/>
      <c r="I323" s="34" t="s">
        <v>1558</v>
      </c>
      <c r="J323" s="34" t="s">
        <v>1558</v>
      </c>
      <c r="K323" s="275">
        <v>1450</v>
      </c>
      <c r="L323" s="274"/>
      <c r="M323" s="274"/>
      <c r="N323" s="37"/>
    </row>
    <row r="324" spans="1:14" hidden="1" x14ac:dyDescent="0.25">
      <c r="A324" s="262" t="s">
        <v>1269</v>
      </c>
      <c r="B324" s="263" t="s">
        <v>1491</v>
      </c>
      <c r="C324" s="262" t="s">
        <v>1558</v>
      </c>
      <c r="D324" s="262" t="s">
        <v>1559</v>
      </c>
      <c r="E324" s="36">
        <v>291</v>
      </c>
      <c r="F324" s="187"/>
      <c r="G324" s="72"/>
      <c r="H324" s="72"/>
      <c r="I324" s="34" t="s">
        <v>1558</v>
      </c>
      <c r="J324" s="34" t="s">
        <v>1560</v>
      </c>
      <c r="K324" s="275">
        <v>636</v>
      </c>
      <c r="L324" s="274"/>
      <c r="M324" s="274"/>
      <c r="N324" s="37"/>
    </row>
    <row r="325" spans="1:14" hidden="1" x14ac:dyDescent="0.25">
      <c r="A325" s="262" t="s">
        <v>1269</v>
      </c>
      <c r="B325" s="263" t="s">
        <v>1491</v>
      </c>
      <c r="C325" s="262" t="s">
        <v>1558</v>
      </c>
      <c r="D325" s="262" t="s">
        <v>1561</v>
      </c>
      <c r="E325" s="36">
        <v>779</v>
      </c>
      <c r="F325" s="187"/>
      <c r="G325" s="72"/>
      <c r="H325" s="72"/>
      <c r="I325" s="34" t="s">
        <v>1558</v>
      </c>
      <c r="J325" s="34" t="s">
        <v>1561</v>
      </c>
      <c r="K325" s="275">
        <v>1352</v>
      </c>
      <c r="L325" s="274"/>
      <c r="M325" s="274"/>
      <c r="N325" s="37"/>
    </row>
    <row r="326" spans="1:14" hidden="1" x14ac:dyDescent="0.25">
      <c r="A326" s="262" t="s">
        <v>1269</v>
      </c>
      <c r="B326" s="263" t="s">
        <v>1491</v>
      </c>
      <c r="C326" s="262" t="s">
        <v>1558</v>
      </c>
      <c r="D326" s="262" t="s">
        <v>1562</v>
      </c>
      <c r="E326" s="36">
        <v>233</v>
      </c>
      <c r="F326" s="187"/>
      <c r="G326" s="72"/>
      <c r="H326" s="72"/>
      <c r="I326" s="34" t="s">
        <v>1558</v>
      </c>
      <c r="J326" s="34" t="s">
        <v>1562</v>
      </c>
      <c r="K326" s="275">
        <v>408</v>
      </c>
      <c r="L326" s="274"/>
      <c r="M326" s="274"/>
      <c r="N326" s="37"/>
    </row>
    <row r="327" spans="1:14" hidden="1" x14ac:dyDescent="0.25">
      <c r="A327" s="262" t="s">
        <v>1269</v>
      </c>
      <c r="B327" s="263" t="s">
        <v>1491</v>
      </c>
      <c r="C327" s="262" t="s">
        <v>1558</v>
      </c>
      <c r="D327" s="262" t="s">
        <v>1563</v>
      </c>
      <c r="E327" s="36">
        <v>729</v>
      </c>
      <c r="F327" s="187"/>
      <c r="G327" s="72"/>
      <c r="H327" s="72"/>
      <c r="I327" s="34" t="s">
        <v>1558</v>
      </c>
      <c r="J327" s="34" t="s">
        <v>1563</v>
      </c>
      <c r="K327" s="275">
        <v>1270</v>
      </c>
      <c r="L327" s="274"/>
      <c r="M327" s="274"/>
      <c r="N327" s="37"/>
    </row>
    <row r="328" spans="1:14" hidden="1" x14ac:dyDescent="0.25">
      <c r="A328" s="262" t="s">
        <v>1269</v>
      </c>
      <c r="B328" s="263" t="s">
        <v>1491</v>
      </c>
      <c r="C328" s="262" t="s">
        <v>1558</v>
      </c>
      <c r="D328" s="262" t="s">
        <v>1564</v>
      </c>
      <c r="E328" s="36">
        <v>101</v>
      </c>
      <c r="F328" s="187"/>
      <c r="G328" s="72"/>
      <c r="H328" s="72"/>
      <c r="I328" s="34" t="s">
        <v>1558</v>
      </c>
      <c r="J328" s="34" t="s">
        <v>1564</v>
      </c>
      <c r="K328" s="275">
        <v>200</v>
      </c>
      <c r="L328" s="274"/>
      <c r="M328" s="274"/>
      <c r="N328" s="37"/>
    </row>
    <row r="329" spans="1:14" hidden="1" x14ac:dyDescent="0.25">
      <c r="A329" s="258" t="s">
        <v>1269</v>
      </c>
      <c r="B329" s="258" t="s">
        <v>1491</v>
      </c>
      <c r="C329" s="258" t="s">
        <v>1565</v>
      </c>
      <c r="D329" s="258"/>
      <c r="E329" s="26">
        <f>SUM(E330:E333)</f>
        <v>2411</v>
      </c>
      <c r="F329" s="25"/>
      <c r="G329" s="25"/>
      <c r="H329" s="25"/>
      <c r="I329" s="32" t="s">
        <v>1565</v>
      </c>
      <c r="J329" s="32"/>
      <c r="K329" s="26">
        <f>SUM(K330:K333)</f>
        <v>3058</v>
      </c>
      <c r="L329" s="264">
        <v>3</v>
      </c>
      <c r="M329" s="264">
        <v>3</v>
      </c>
      <c r="N329" s="265"/>
    </row>
    <row r="330" spans="1:14" hidden="1" x14ac:dyDescent="0.25">
      <c r="A330" s="262" t="s">
        <v>1269</v>
      </c>
      <c r="B330" s="263" t="s">
        <v>1491</v>
      </c>
      <c r="C330" s="262" t="s">
        <v>1565</v>
      </c>
      <c r="D330" s="262" t="s">
        <v>1565</v>
      </c>
      <c r="E330" s="36">
        <v>1044</v>
      </c>
      <c r="F330" s="187"/>
      <c r="G330" s="72"/>
      <c r="H330" s="72"/>
      <c r="I330" s="34" t="s">
        <v>1565</v>
      </c>
      <c r="J330" s="34" t="s">
        <v>1566</v>
      </c>
      <c r="K330" s="275">
        <v>1304</v>
      </c>
      <c r="L330" s="274"/>
      <c r="M330" s="274"/>
      <c r="N330" s="37"/>
    </row>
    <row r="331" spans="1:14" hidden="1" x14ac:dyDescent="0.25">
      <c r="A331" s="262" t="s">
        <v>1269</v>
      </c>
      <c r="B331" s="263" t="s">
        <v>1491</v>
      </c>
      <c r="C331" s="262" t="s">
        <v>1565</v>
      </c>
      <c r="D331" s="262" t="s">
        <v>1567</v>
      </c>
      <c r="E331" s="36">
        <v>694</v>
      </c>
      <c r="F331" s="187"/>
      <c r="G331" s="72"/>
      <c r="H331" s="72"/>
      <c r="I331" s="34" t="s">
        <v>1565</v>
      </c>
      <c r="J331" s="34" t="s">
        <v>1567</v>
      </c>
      <c r="K331" s="275">
        <v>907</v>
      </c>
      <c r="L331" s="274"/>
      <c r="M331" s="274"/>
      <c r="N331" s="37"/>
    </row>
    <row r="332" spans="1:14" hidden="1" x14ac:dyDescent="0.25">
      <c r="A332" s="262" t="s">
        <v>1269</v>
      </c>
      <c r="B332" s="263" t="s">
        <v>1491</v>
      </c>
      <c r="C332" s="262" t="s">
        <v>1565</v>
      </c>
      <c r="D332" s="262" t="s">
        <v>1568</v>
      </c>
      <c r="E332" s="36">
        <v>164</v>
      </c>
      <c r="F332" s="187"/>
      <c r="G332" s="72"/>
      <c r="H332" s="72"/>
      <c r="I332" s="34" t="s">
        <v>1565</v>
      </c>
      <c r="J332" s="34" t="s">
        <v>1569</v>
      </c>
      <c r="K332" s="275">
        <v>190</v>
      </c>
      <c r="L332" s="274"/>
      <c r="M332" s="274"/>
      <c r="N332" s="65"/>
    </row>
    <row r="333" spans="1:14" hidden="1" x14ac:dyDescent="0.25">
      <c r="A333" s="262" t="s">
        <v>1269</v>
      </c>
      <c r="B333" s="263" t="s">
        <v>1491</v>
      </c>
      <c r="C333" s="262" t="s">
        <v>1565</v>
      </c>
      <c r="D333" s="262" t="s">
        <v>1570</v>
      </c>
      <c r="E333" s="36">
        <v>509</v>
      </c>
      <c r="F333" s="187"/>
      <c r="G333" s="72"/>
      <c r="H333" s="72"/>
      <c r="I333" s="34" t="s">
        <v>1565</v>
      </c>
      <c r="J333" s="34" t="s">
        <v>1570</v>
      </c>
      <c r="K333" s="275">
        <v>657</v>
      </c>
      <c r="L333" s="274"/>
      <c r="M333" s="274"/>
      <c r="N333" s="65" t="s">
        <v>1571</v>
      </c>
    </row>
    <row r="334" spans="1:14" hidden="1" x14ac:dyDescent="0.25">
      <c r="A334" s="255" t="s">
        <v>1269</v>
      </c>
      <c r="B334" s="255" t="s">
        <v>1572</v>
      </c>
      <c r="C334" s="256"/>
      <c r="D334" s="255"/>
      <c r="E334" s="20">
        <f>E335+E336+E341+E354+E357+E361+E364+E367+E370+E373+E376+E379+E385+E388+E390+E392+E396</f>
        <v>51761</v>
      </c>
      <c r="F334" s="204"/>
      <c r="G334" s="204"/>
      <c r="H334" s="204"/>
      <c r="I334" s="19"/>
      <c r="J334" s="19"/>
      <c r="K334" s="213"/>
      <c r="L334" s="213">
        <f>SUM(L335:L397)</f>
        <v>27</v>
      </c>
      <c r="M334" s="213">
        <f>SUM(M335:M397)</f>
        <v>29</v>
      </c>
      <c r="N334" s="21"/>
    </row>
    <row r="335" spans="1:14" x14ac:dyDescent="0.25">
      <c r="A335" s="258" t="s">
        <v>1269</v>
      </c>
      <c r="B335" s="258" t="s">
        <v>1572</v>
      </c>
      <c r="C335" s="258" t="s">
        <v>1573</v>
      </c>
      <c r="D335" s="258"/>
      <c r="E335" s="26">
        <v>10871</v>
      </c>
      <c r="F335" s="25"/>
      <c r="G335" s="25"/>
      <c r="H335" s="25"/>
      <c r="I335" s="25"/>
      <c r="J335" s="25"/>
      <c r="K335" s="200"/>
      <c r="L335" s="200"/>
      <c r="M335" s="200"/>
      <c r="N335" s="27"/>
    </row>
    <row r="336" spans="1:14" hidden="1" x14ac:dyDescent="0.25">
      <c r="A336" s="258" t="s">
        <v>1269</v>
      </c>
      <c r="B336" s="258" t="s">
        <v>1572</v>
      </c>
      <c r="C336" s="258" t="s">
        <v>1574</v>
      </c>
      <c r="D336" s="258"/>
      <c r="E336" s="26">
        <v>2455</v>
      </c>
      <c r="F336" s="25"/>
      <c r="G336" s="25"/>
      <c r="H336" s="25"/>
      <c r="I336" s="32" t="s">
        <v>1574</v>
      </c>
      <c r="J336" s="32"/>
      <c r="K336" s="26">
        <f>SUM(K337:K339)</f>
        <v>2604</v>
      </c>
      <c r="L336" s="264">
        <v>2</v>
      </c>
      <c r="M336" s="264">
        <v>2</v>
      </c>
      <c r="N336" s="265"/>
    </row>
    <row r="337" spans="1:14" hidden="1" x14ac:dyDescent="0.25">
      <c r="A337" s="262" t="s">
        <v>1269</v>
      </c>
      <c r="B337" s="263" t="s">
        <v>1572</v>
      </c>
      <c r="C337" s="262" t="s">
        <v>1574</v>
      </c>
      <c r="D337" s="262" t="s">
        <v>1574</v>
      </c>
      <c r="E337" s="36">
        <v>2307</v>
      </c>
      <c r="F337" s="187"/>
      <c r="G337" s="72"/>
      <c r="H337" s="72"/>
      <c r="I337" s="62" t="s">
        <v>1574</v>
      </c>
      <c r="J337" s="62" t="s">
        <v>1574</v>
      </c>
      <c r="K337" s="42">
        <v>2504</v>
      </c>
      <c r="L337" s="42"/>
      <c r="M337" s="42"/>
      <c r="N337" s="37"/>
    </row>
    <row r="338" spans="1:14" hidden="1" x14ac:dyDescent="0.25">
      <c r="A338" s="262" t="s">
        <v>1269</v>
      </c>
      <c r="B338" s="263" t="s">
        <v>1572</v>
      </c>
      <c r="C338" s="262" t="s">
        <v>1574</v>
      </c>
      <c r="D338" s="262" t="s">
        <v>1575</v>
      </c>
      <c r="E338" s="36">
        <v>73</v>
      </c>
      <c r="F338" s="187" t="s">
        <v>6</v>
      </c>
      <c r="G338" s="72"/>
      <c r="H338" s="72"/>
      <c r="I338" s="62" t="s">
        <v>1574</v>
      </c>
      <c r="J338" s="62" t="s">
        <v>1575</v>
      </c>
      <c r="K338" s="42">
        <v>86</v>
      </c>
      <c r="L338" s="42"/>
      <c r="M338" s="42"/>
      <c r="N338" s="37"/>
    </row>
    <row r="339" spans="1:14" hidden="1" x14ac:dyDescent="0.25">
      <c r="A339" s="262" t="s">
        <v>1269</v>
      </c>
      <c r="B339" s="263" t="s">
        <v>1572</v>
      </c>
      <c r="C339" s="262" t="s">
        <v>1574</v>
      </c>
      <c r="D339" s="262" t="s">
        <v>1576</v>
      </c>
      <c r="E339" s="36" t="s">
        <v>137</v>
      </c>
      <c r="F339" s="187" t="s">
        <v>6</v>
      </c>
      <c r="G339" s="72"/>
      <c r="H339" s="72"/>
      <c r="I339" s="62" t="s">
        <v>1574</v>
      </c>
      <c r="J339" s="62" t="s">
        <v>1576</v>
      </c>
      <c r="K339" s="42">
        <v>14</v>
      </c>
      <c r="L339" s="42"/>
      <c r="M339" s="42"/>
      <c r="N339" s="37"/>
    </row>
    <row r="340" spans="1:14" hidden="1" x14ac:dyDescent="0.25">
      <c r="A340" s="262" t="s">
        <v>1269</v>
      </c>
      <c r="B340" s="263" t="s">
        <v>1572</v>
      </c>
      <c r="C340" s="262" t="s">
        <v>1574</v>
      </c>
      <c r="D340" s="262" t="s">
        <v>1577</v>
      </c>
      <c r="E340" s="36">
        <v>66</v>
      </c>
      <c r="F340" s="187"/>
      <c r="G340" s="72"/>
      <c r="H340" s="72"/>
      <c r="I340" s="62" t="s">
        <v>1574</v>
      </c>
      <c r="J340" s="35"/>
      <c r="K340" s="51"/>
      <c r="L340" s="43"/>
      <c r="M340" s="43"/>
      <c r="N340" s="37"/>
    </row>
    <row r="341" spans="1:14" hidden="1" x14ac:dyDescent="0.25">
      <c r="A341" s="258" t="s">
        <v>1269</v>
      </c>
      <c r="B341" s="258" t="s">
        <v>1572</v>
      </c>
      <c r="C341" s="258" t="s">
        <v>1578</v>
      </c>
      <c r="D341" s="258"/>
      <c r="E341" s="26">
        <f>SUM(E342:E353)</f>
        <v>1206</v>
      </c>
      <c r="F341" s="25"/>
      <c r="G341" s="25"/>
      <c r="H341" s="25"/>
      <c r="I341" s="32" t="s">
        <v>1578</v>
      </c>
      <c r="J341" s="32"/>
      <c r="K341" s="26">
        <f>SUM(K342:K353)</f>
        <v>1684</v>
      </c>
      <c r="L341" s="264">
        <v>1</v>
      </c>
      <c r="M341" s="264">
        <v>3</v>
      </c>
      <c r="N341" s="265"/>
    </row>
    <row r="342" spans="1:14" hidden="1" x14ac:dyDescent="0.25">
      <c r="A342" s="262" t="s">
        <v>1269</v>
      </c>
      <c r="B342" s="263" t="s">
        <v>1572</v>
      </c>
      <c r="C342" s="262" t="s">
        <v>1579</v>
      </c>
      <c r="D342" s="262" t="s">
        <v>1579</v>
      </c>
      <c r="E342" s="36">
        <v>681</v>
      </c>
      <c r="F342" s="187" t="s">
        <v>6</v>
      </c>
      <c r="G342" s="72"/>
      <c r="H342" s="72"/>
      <c r="I342" s="278" t="s">
        <v>1579</v>
      </c>
      <c r="J342" s="278" t="s">
        <v>1579</v>
      </c>
      <c r="K342" s="280">
        <v>871</v>
      </c>
      <c r="L342" s="43"/>
      <c r="M342" s="274"/>
      <c r="N342" s="37"/>
    </row>
    <row r="343" spans="1:14" hidden="1" x14ac:dyDescent="0.25">
      <c r="A343" s="262" t="s">
        <v>1269</v>
      </c>
      <c r="B343" s="263" t="s">
        <v>1572</v>
      </c>
      <c r="C343" s="262" t="s">
        <v>1579</v>
      </c>
      <c r="D343" s="262" t="s">
        <v>1580</v>
      </c>
      <c r="E343" s="36">
        <v>70</v>
      </c>
      <c r="F343" s="187" t="s">
        <v>6</v>
      </c>
      <c r="G343" s="72"/>
      <c r="H343" s="72"/>
      <c r="I343" s="278" t="s">
        <v>1579</v>
      </c>
      <c r="J343" s="281" t="s">
        <v>1580</v>
      </c>
      <c r="K343" s="280">
        <v>134</v>
      </c>
      <c r="L343" s="43"/>
      <c r="M343" s="274"/>
      <c r="N343" s="37"/>
    </row>
    <row r="344" spans="1:14" hidden="1" x14ac:dyDescent="0.25">
      <c r="A344" s="262" t="s">
        <v>1269</v>
      </c>
      <c r="B344" s="263" t="s">
        <v>1572</v>
      </c>
      <c r="C344" s="262" t="s">
        <v>1579</v>
      </c>
      <c r="D344" s="262" t="s">
        <v>1581</v>
      </c>
      <c r="E344" s="36">
        <v>19</v>
      </c>
      <c r="F344" s="187" t="s">
        <v>6</v>
      </c>
      <c r="G344" s="72"/>
      <c r="H344" s="72"/>
      <c r="I344" s="278" t="s">
        <v>1579</v>
      </c>
      <c r="J344" s="281" t="s">
        <v>1581</v>
      </c>
      <c r="K344" s="280">
        <v>24</v>
      </c>
      <c r="L344" s="43"/>
      <c r="M344" s="274"/>
      <c r="N344" s="37"/>
    </row>
    <row r="345" spans="1:14" hidden="1" x14ac:dyDescent="0.25">
      <c r="A345" s="262" t="s">
        <v>1269</v>
      </c>
      <c r="B345" s="263" t="s">
        <v>1572</v>
      </c>
      <c r="C345" s="262" t="s">
        <v>1579</v>
      </c>
      <c r="D345" s="262" t="s">
        <v>1582</v>
      </c>
      <c r="E345" s="36">
        <v>57</v>
      </c>
      <c r="F345" s="187" t="s">
        <v>6</v>
      </c>
      <c r="G345" s="72"/>
      <c r="H345" s="72"/>
      <c r="I345" s="278" t="s">
        <v>1579</v>
      </c>
      <c r="J345" s="278" t="s">
        <v>1582</v>
      </c>
      <c r="K345" s="280">
        <v>105</v>
      </c>
      <c r="L345" s="43"/>
      <c r="M345" s="274"/>
      <c r="N345" s="37"/>
    </row>
    <row r="346" spans="1:14" hidden="1" x14ac:dyDescent="0.25">
      <c r="A346" s="262" t="s">
        <v>1269</v>
      </c>
      <c r="B346" s="263" t="s">
        <v>1572</v>
      </c>
      <c r="C346" s="262" t="s">
        <v>1579</v>
      </c>
      <c r="D346" s="262" t="s">
        <v>1583</v>
      </c>
      <c r="E346" s="36">
        <v>61</v>
      </c>
      <c r="F346" s="187" t="s">
        <v>6</v>
      </c>
      <c r="G346" s="72"/>
      <c r="H346" s="72"/>
      <c r="I346" s="278" t="s">
        <v>1579</v>
      </c>
      <c r="J346" s="278" t="s">
        <v>1583</v>
      </c>
      <c r="K346" s="280">
        <v>105</v>
      </c>
      <c r="L346" s="43"/>
      <c r="M346" s="274"/>
      <c r="N346" s="37"/>
    </row>
    <row r="347" spans="1:14" hidden="1" x14ac:dyDescent="0.25">
      <c r="A347" s="262" t="s">
        <v>1269</v>
      </c>
      <c r="B347" s="263" t="s">
        <v>1572</v>
      </c>
      <c r="C347" s="262" t="s">
        <v>1584</v>
      </c>
      <c r="D347" s="262" t="s">
        <v>1584</v>
      </c>
      <c r="E347" s="36">
        <v>132</v>
      </c>
      <c r="F347" s="187" t="s">
        <v>6</v>
      </c>
      <c r="G347" s="72"/>
      <c r="H347" s="72"/>
      <c r="I347" s="278" t="s">
        <v>1584</v>
      </c>
      <c r="J347" s="278" t="s">
        <v>1584</v>
      </c>
      <c r="K347" s="280">
        <v>175</v>
      </c>
      <c r="L347" s="274"/>
      <c r="M347" s="274"/>
      <c r="N347" s="37"/>
    </row>
    <row r="348" spans="1:14" hidden="1" x14ac:dyDescent="0.25">
      <c r="A348" s="262" t="s">
        <v>1269</v>
      </c>
      <c r="B348" s="263" t="s">
        <v>1572</v>
      </c>
      <c r="C348" s="262" t="s">
        <v>1584</v>
      </c>
      <c r="D348" s="262" t="s">
        <v>1585</v>
      </c>
      <c r="E348" s="36">
        <v>0</v>
      </c>
      <c r="F348" s="187" t="s">
        <v>6</v>
      </c>
      <c r="G348" s="72"/>
      <c r="H348" s="72"/>
      <c r="I348" s="278" t="s">
        <v>1584</v>
      </c>
      <c r="J348" s="35"/>
      <c r="K348" s="51"/>
      <c r="L348" s="274"/>
      <c r="M348" s="274"/>
      <c r="N348" s="37"/>
    </row>
    <row r="349" spans="1:14" hidden="1" x14ac:dyDescent="0.25">
      <c r="A349" s="262" t="s">
        <v>1269</v>
      </c>
      <c r="B349" s="263" t="s">
        <v>1572</v>
      </c>
      <c r="C349" s="262" t="s">
        <v>1584</v>
      </c>
      <c r="D349" s="262" t="s">
        <v>1586</v>
      </c>
      <c r="E349" s="36">
        <v>74</v>
      </c>
      <c r="F349" s="187" t="s">
        <v>6</v>
      </c>
      <c r="G349" s="72"/>
      <c r="H349" s="72"/>
      <c r="I349" s="278" t="s">
        <v>1584</v>
      </c>
      <c r="J349" s="62" t="s">
        <v>1586</v>
      </c>
      <c r="K349" s="42">
        <v>123</v>
      </c>
      <c r="L349" s="274"/>
      <c r="M349" s="274"/>
      <c r="N349" s="37"/>
    </row>
    <row r="350" spans="1:14" hidden="1" x14ac:dyDescent="0.25">
      <c r="A350" s="262" t="s">
        <v>1269</v>
      </c>
      <c r="B350" s="263" t="s">
        <v>1572</v>
      </c>
      <c r="C350" s="262" t="s">
        <v>1584</v>
      </c>
      <c r="D350" s="262" t="s">
        <v>1587</v>
      </c>
      <c r="E350" s="36">
        <v>13</v>
      </c>
      <c r="F350" s="187" t="s">
        <v>6</v>
      </c>
      <c r="G350" s="72"/>
      <c r="H350" s="72"/>
      <c r="I350" s="278" t="s">
        <v>1584</v>
      </c>
      <c r="J350" s="39" t="s">
        <v>1587</v>
      </c>
      <c r="K350" s="42">
        <v>31</v>
      </c>
      <c r="L350" s="132"/>
      <c r="M350" s="132"/>
      <c r="N350" s="37"/>
    </row>
    <row r="351" spans="1:14" hidden="1" x14ac:dyDescent="0.25">
      <c r="A351" s="262" t="s">
        <v>1269</v>
      </c>
      <c r="B351" s="263" t="s">
        <v>1572</v>
      </c>
      <c r="C351" s="262" t="s">
        <v>1584</v>
      </c>
      <c r="D351" s="262" t="s">
        <v>1588</v>
      </c>
      <c r="E351" s="36">
        <v>19</v>
      </c>
      <c r="F351" s="187" t="s">
        <v>6</v>
      </c>
      <c r="G351" s="72"/>
      <c r="H351" s="72"/>
      <c r="I351" s="278" t="s">
        <v>1584</v>
      </c>
      <c r="J351" s="39" t="s">
        <v>1589</v>
      </c>
      <c r="K351" s="42">
        <v>26</v>
      </c>
      <c r="L351" s="43"/>
      <c r="M351" s="43"/>
      <c r="N351" s="37"/>
    </row>
    <row r="352" spans="1:14" hidden="1" x14ac:dyDescent="0.25">
      <c r="A352" s="262" t="s">
        <v>1269</v>
      </c>
      <c r="B352" s="263" t="s">
        <v>1572</v>
      </c>
      <c r="C352" s="262" t="s">
        <v>1584</v>
      </c>
      <c r="D352" s="262" t="s">
        <v>1590</v>
      </c>
      <c r="E352" s="36">
        <v>80</v>
      </c>
      <c r="F352" s="187" t="s">
        <v>6</v>
      </c>
      <c r="G352" s="72"/>
      <c r="H352" s="72"/>
      <c r="I352" s="278" t="s">
        <v>1584</v>
      </c>
      <c r="J352" s="62" t="s">
        <v>1590</v>
      </c>
      <c r="K352" s="42">
        <v>90</v>
      </c>
      <c r="L352" s="43"/>
      <c r="M352" s="43"/>
      <c r="N352" s="37"/>
    </row>
    <row r="353" spans="1:14" hidden="1" x14ac:dyDescent="0.25">
      <c r="A353" s="262" t="s">
        <v>1269</v>
      </c>
      <c r="B353" s="263" t="s">
        <v>1572</v>
      </c>
      <c r="C353" s="262" t="s">
        <v>1584</v>
      </c>
      <c r="D353" s="262" t="s">
        <v>1591</v>
      </c>
      <c r="E353" s="36">
        <v>0</v>
      </c>
      <c r="F353" s="187" t="s">
        <v>6</v>
      </c>
      <c r="G353" s="72"/>
      <c r="H353" s="72"/>
      <c r="I353" s="278" t="s">
        <v>1584</v>
      </c>
      <c r="J353" s="35"/>
      <c r="K353" s="51"/>
      <c r="L353" s="43"/>
      <c r="M353" s="43"/>
      <c r="N353" s="37"/>
    </row>
    <row r="354" spans="1:14" hidden="1" x14ac:dyDescent="0.25">
      <c r="A354" s="258" t="s">
        <v>1269</v>
      </c>
      <c r="B354" s="258" t="s">
        <v>1572</v>
      </c>
      <c r="C354" s="258" t="s">
        <v>1592</v>
      </c>
      <c r="D354" s="258"/>
      <c r="E354" s="26">
        <f>SUM(E355:E356)</f>
        <v>1740</v>
      </c>
      <c r="F354" s="25"/>
      <c r="G354" s="25"/>
      <c r="H354" s="25"/>
      <c r="I354" s="32" t="s">
        <v>1593</v>
      </c>
      <c r="J354" s="32"/>
      <c r="K354" s="26">
        <f>SUM(K355:K356)</f>
        <v>2077</v>
      </c>
      <c r="L354" s="264">
        <v>2</v>
      </c>
      <c r="M354" s="264">
        <v>2</v>
      </c>
      <c r="N354" s="265"/>
    </row>
    <row r="355" spans="1:14" hidden="1" x14ac:dyDescent="0.25">
      <c r="A355" s="262" t="s">
        <v>1269</v>
      </c>
      <c r="B355" s="263" t="s">
        <v>1572</v>
      </c>
      <c r="C355" s="262" t="s">
        <v>1594</v>
      </c>
      <c r="D355" s="262" t="s">
        <v>1594</v>
      </c>
      <c r="E355" s="36">
        <v>850</v>
      </c>
      <c r="F355" s="187"/>
      <c r="G355" s="72"/>
      <c r="H355" s="72"/>
      <c r="I355" s="34" t="s">
        <v>1593</v>
      </c>
      <c r="J355" s="62" t="s">
        <v>1594</v>
      </c>
      <c r="K355" s="42">
        <v>1002</v>
      </c>
      <c r="L355" s="42"/>
      <c r="M355" s="42"/>
      <c r="N355" s="37"/>
    </row>
    <row r="356" spans="1:14" hidden="1" x14ac:dyDescent="0.25">
      <c r="A356" s="262" t="s">
        <v>1269</v>
      </c>
      <c r="B356" s="263" t="s">
        <v>1572</v>
      </c>
      <c r="C356" s="262" t="s">
        <v>1595</v>
      </c>
      <c r="D356" s="262" t="s">
        <v>1595</v>
      </c>
      <c r="E356" s="36">
        <v>890</v>
      </c>
      <c r="F356" s="187"/>
      <c r="G356" s="72"/>
      <c r="H356" s="72"/>
      <c r="I356" s="35" t="s">
        <v>1593</v>
      </c>
      <c r="J356" s="62" t="s">
        <v>1595</v>
      </c>
      <c r="K356" s="42">
        <v>1075</v>
      </c>
      <c r="L356" s="43"/>
      <c r="M356" s="43"/>
      <c r="N356" s="37"/>
    </row>
    <row r="357" spans="1:14" hidden="1" x14ac:dyDescent="0.25">
      <c r="A357" s="258" t="s">
        <v>1269</v>
      </c>
      <c r="B357" s="258" t="s">
        <v>1572</v>
      </c>
      <c r="C357" s="258" t="s">
        <v>1596</v>
      </c>
      <c r="D357" s="258"/>
      <c r="E357" s="26">
        <f>SUM(E358:E360)</f>
        <v>1839</v>
      </c>
      <c r="F357" s="25"/>
      <c r="G357" s="25"/>
      <c r="H357" s="25"/>
      <c r="I357" s="32" t="s">
        <v>1596</v>
      </c>
      <c r="J357" s="32"/>
      <c r="K357" s="26">
        <f>SUM(K358:K360)</f>
        <v>3050</v>
      </c>
      <c r="L357" s="84">
        <v>1</v>
      </c>
      <c r="M357" s="84">
        <v>1</v>
      </c>
      <c r="N357" s="265"/>
    </row>
    <row r="358" spans="1:14" hidden="1" x14ac:dyDescent="0.25">
      <c r="A358" s="262" t="s">
        <v>1269</v>
      </c>
      <c r="B358" s="263" t="s">
        <v>1572</v>
      </c>
      <c r="C358" s="262" t="s">
        <v>1596</v>
      </c>
      <c r="D358" s="262" t="s">
        <v>1596</v>
      </c>
      <c r="E358" s="36">
        <v>621</v>
      </c>
      <c r="F358" s="187"/>
      <c r="G358" s="72"/>
      <c r="H358" s="72"/>
      <c r="I358" s="34" t="s">
        <v>1596</v>
      </c>
      <c r="J358" s="62" t="s">
        <v>1596</v>
      </c>
      <c r="K358" s="42">
        <v>980</v>
      </c>
      <c r="L358" s="42"/>
      <c r="M358" s="42"/>
      <c r="N358" s="37"/>
    </row>
    <row r="359" spans="1:14" hidden="1" x14ac:dyDescent="0.25">
      <c r="A359" s="262" t="s">
        <v>1269</v>
      </c>
      <c r="B359" s="263" t="s">
        <v>1572</v>
      </c>
      <c r="C359" s="262" t="s">
        <v>1596</v>
      </c>
      <c r="D359" s="262" t="s">
        <v>1597</v>
      </c>
      <c r="E359" s="36">
        <v>696</v>
      </c>
      <c r="F359" s="187"/>
      <c r="G359" s="72"/>
      <c r="H359" s="72"/>
      <c r="I359" s="34" t="s">
        <v>1596</v>
      </c>
      <c r="J359" s="214" t="s">
        <v>1597</v>
      </c>
      <c r="K359" s="42">
        <v>870</v>
      </c>
      <c r="L359" s="132"/>
      <c r="M359" s="132"/>
      <c r="N359" s="37"/>
    </row>
    <row r="360" spans="1:14" hidden="1" x14ac:dyDescent="0.25">
      <c r="A360" s="262" t="s">
        <v>1269</v>
      </c>
      <c r="B360" s="263" t="s">
        <v>1572</v>
      </c>
      <c r="C360" s="262" t="s">
        <v>1596</v>
      </c>
      <c r="D360" s="262" t="s">
        <v>1598</v>
      </c>
      <c r="E360" s="36">
        <v>522</v>
      </c>
      <c r="F360" s="187"/>
      <c r="G360" s="72"/>
      <c r="H360" s="72"/>
      <c r="I360" s="34" t="s">
        <v>1596</v>
      </c>
      <c r="J360" s="214" t="s">
        <v>1598</v>
      </c>
      <c r="K360" s="42">
        <v>1200</v>
      </c>
      <c r="L360" s="132"/>
      <c r="M360" s="132"/>
      <c r="N360" s="37"/>
    </row>
    <row r="361" spans="1:14" x14ac:dyDescent="0.25">
      <c r="A361" s="258" t="s">
        <v>1269</v>
      </c>
      <c r="B361" s="258" t="s">
        <v>1572</v>
      </c>
      <c r="C361" s="258" t="s">
        <v>1599</v>
      </c>
      <c r="D361" s="258"/>
      <c r="E361" s="26">
        <f>SUM(E362:E363)</f>
        <v>3266</v>
      </c>
      <c r="F361" s="25"/>
      <c r="G361" s="25"/>
      <c r="H361" s="25"/>
      <c r="I361" s="32" t="s">
        <v>1600</v>
      </c>
      <c r="J361" s="32"/>
      <c r="K361" s="26">
        <f>SUM(K362:K363)</f>
        <v>3965</v>
      </c>
      <c r="L361" s="264">
        <v>2</v>
      </c>
      <c r="M361" s="264">
        <v>2</v>
      </c>
      <c r="N361" s="265"/>
    </row>
    <row r="362" spans="1:14" hidden="1" x14ac:dyDescent="0.25">
      <c r="A362" s="262" t="s">
        <v>1269</v>
      </c>
      <c r="B362" s="263" t="s">
        <v>1572</v>
      </c>
      <c r="C362" s="262" t="s">
        <v>1600</v>
      </c>
      <c r="D362" s="262" t="s">
        <v>1600</v>
      </c>
      <c r="E362" s="36">
        <v>2771</v>
      </c>
      <c r="F362" s="187"/>
      <c r="G362" s="72"/>
      <c r="H362" s="72"/>
      <c r="I362" s="34" t="s">
        <v>1600</v>
      </c>
      <c r="J362" s="62" t="s">
        <v>1600</v>
      </c>
      <c r="K362" s="42">
        <v>3425</v>
      </c>
      <c r="L362" s="42"/>
      <c r="M362" s="42"/>
      <c r="N362" s="37"/>
    </row>
    <row r="363" spans="1:14" hidden="1" x14ac:dyDescent="0.25">
      <c r="A363" s="262" t="s">
        <v>1269</v>
      </c>
      <c r="B363" s="263" t="s">
        <v>1572</v>
      </c>
      <c r="C363" s="262" t="s">
        <v>1601</v>
      </c>
      <c r="D363" s="262" t="s">
        <v>1601</v>
      </c>
      <c r="E363" s="36">
        <v>495</v>
      </c>
      <c r="F363" s="187"/>
      <c r="G363" s="72"/>
      <c r="H363" s="72"/>
      <c r="I363" s="35" t="s">
        <v>1600</v>
      </c>
      <c r="J363" s="72" t="s">
        <v>1601</v>
      </c>
      <c r="K363" s="42">
        <v>540</v>
      </c>
      <c r="L363" s="43"/>
      <c r="M363" s="43"/>
      <c r="N363" s="65" t="s">
        <v>1602</v>
      </c>
    </row>
    <row r="364" spans="1:14" ht="25.5" hidden="1" x14ac:dyDescent="0.25">
      <c r="A364" s="258" t="s">
        <v>1269</v>
      </c>
      <c r="B364" s="258" t="s">
        <v>1572</v>
      </c>
      <c r="C364" s="258" t="s">
        <v>1603</v>
      </c>
      <c r="D364" s="258"/>
      <c r="E364" s="26">
        <f>SUM(E365:E366)</f>
        <v>1057</v>
      </c>
      <c r="F364" s="25"/>
      <c r="G364" s="25"/>
      <c r="H364" s="25"/>
      <c r="I364" s="32" t="s">
        <v>1604</v>
      </c>
      <c r="J364" s="32"/>
      <c r="K364" s="26">
        <f>SUM(K365:K366)</f>
        <v>1388</v>
      </c>
      <c r="L364" s="264">
        <v>1</v>
      </c>
      <c r="M364" s="264">
        <v>1</v>
      </c>
      <c r="N364" s="265"/>
    </row>
    <row r="365" spans="1:14" hidden="1" x14ac:dyDescent="0.25">
      <c r="A365" s="262" t="s">
        <v>1269</v>
      </c>
      <c r="B365" s="263" t="s">
        <v>1572</v>
      </c>
      <c r="C365" s="262" t="s">
        <v>1605</v>
      </c>
      <c r="D365" s="262" t="s">
        <v>1605</v>
      </c>
      <c r="E365" s="36">
        <v>983</v>
      </c>
      <c r="F365" s="187"/>
      <c r="G365" s="72"/>
      <c r="H365" s="72"/>
      <c r="I365" s="62" t="s">
        <v>1605</v>
      </c>
      <c r="J365" s="62" t="s">
        <v>1605</v>
      </c>
      <c r="K365" s="42">
        <v>1263</v>
      </c>
      <c r="L365" s="42"/>
      <c r="M365" s="42"/>
      <c r="N365" s="37"/>
    </row>
    <row r="366" spans="1:14" hidden="1" x14ac:dyDescent="0.25">
      <c r="A366" s="262" t="s">
        <v>1269</v>
      </c>
      <c r="B366" s="263" t="s">
        <v>1572</v>
      </c>
      <c r="C366" s="259" t="s">
        <v>1606</v>
      </c>
      <c r="D366" s="262" t="s">
        <v>1606</v>
      </c>
      <c r="E366" s="36">
        <v>74</v>
      </c>
      <c r="F366" s="187" t="s">
        <v>6</v>
      </c>
      <c r="G366" s="72"/>
      <c r="H366" s="72"/>
      <c r="I366" s="72" t="s">
        <v>1607</v>
      </c>
      <c r="J366" s="72" t="s">
        <v>1607</v>
      </c>
      <c r="K366" s="42">
        <v>125</v>
      </c>
      <c r="L366" s="43"/>
      <c r="M366" s="43"/>
      <c r="N366" s="37"/>
    </row>
    <row r="367" spans="1:14" x14ac:dyDescent="0.25">
      <c r="A367" s="258" t="s">
        <v>1269</v>
      </c>
      <c r="B367" s="258" t="s">
        <v>1572</v>
      </c>
      <c r="C367" s="258" t="s">
        <v>1608</v>
      </c>
      <c r="D367" s="258"/>
      <c r="E367" s="26">
        <f>SUM(E368:E369)</f>
        <v>4445</v>
      </c>
      <c r="F367" s="25"/>
      <c r="G367" s="25"/>
      <c r="H367" s="25"/>
      <c r="I367" s="32" t="s">
        <v>1608</v>
      </c>
      <c r="J367" s="32"/>
      <c r="K367" s="26">
        <f>SUM(K368:K369)</f>
        <v>5026</v>
      </c>
      <c r="L367" s="264">
        <v>1</v>
      </c>
      <c r="M367" s="264">
        <v>1</v>
      </c>
      <c r="N367" s="265"/>
    </row>
    <row r="368" spans="1:14" x14ac:dyDescent="0.25">
      <c r="A368" s="262" t="s">
        <v>1269</v>
      </c>
      <c r="B368" s="263" t="s">
        <v>1572</v>
      </c>
      <c r="C368" s="262" t="s">
        <v>1608</v>
      </c>
      <c r="D368" s="262" t="s">
        <v>1608</v>
      </c>
      <c r="E368" s="36">
        <v>3147</v>
      </c>
      <c r="F368" s="187"/>
      <c r="G368" s="72"/>
      <c r="H368" s="72"/>
      <c r="I368" s="278" t="s">
        <v>1608</v>
      </c>
      <c r="J368" s="278" t="s">
        <v>1608</v>
      </c>
      <c r="K368" s="42">
        <v>3882</v>
      </c>
      <c r="L368" s="274"/>
      <c r="M368" s="274"/>
      <c r="N368" s="37"/>
    </row>
    <row r="369" spans="1:14" hidden="1" x14ac:dyDescent="0.25">
      <c r="A369" s="262" t="s">
        <v>1269</v>
      </c>
      <c r="B369" s="263" t="s">
        <v>1572</v>
      </c>
      <c r="C369" s="262" t="s">
        <v>1608</v>
      </c>
      <c r="D369" s="262" t="s">
        <v>1609</v>
      </c>
      <c r="E369" s="36">
        <v>1298</v>
      </c>
      <c r="F369" s="187"/>
      <c r="G369" s="72"/>
      <c r="H369" s="72"/>
      <c r="I369" s="278" t="s">
        <v>1608</v>
      </c>
      <c r="J369" s="278" t="s">
        <v>1609</v>
      </c>
      <c r="K369" s="42">
        <v>1144</v>
      </c>
      <c r="L369" s="274"/>
      <c r="M369" s="274"/>
      <c r="N369" s="37"/>
    </row>
    <row r="370" spans="1:14" x14ac:dyDescent="0.25">
      <c r="A370" s="258" t="s">
        <v>1269</v>
      </c>
      <c r="B370" s="258" t="s">
        <v>1572</v>
      </c>
      <c r="C370" s="258" t="s">
        <v>1610</v>
      </c>
      <c r="D370" s="258"/>
      <c r="E370" s="26">
        <f>SUM(E371:E372)</f>
        <v>4607</v>
      </c>
      <c r="F370" s="25"/>
      <c r="G370" s="25"/>
      <c r="H370" s="25"/>
      <c r="I370" s="32" t="s">
        <v>1610</v>
      </c>
      <c r="J370" s="32"/>
      <c r="K370" s="26">
        <f>SUM(K371:K372)</f>
        <v>6300</v>
      </c>
      <c r="L370" s="84">
        <v>2</v>
      </c>
      <c r="M370" s="84">
        <v>2</v>
      </c>
      <c r="N370" s="265"/>
    </row>
    <row r="371" spans="1:14" hidden="1" x14ac:dyDescent="0.25">
      <c r="A371" s="262" t="s">
        <v>1269</v>
      </c>
      <c r="B371" s="263" t="s">
        <v>1572</v>
      </c>
      <c r="C371" s="262" t="s">
        <v>1610</v>
      </c>
      <c r="D371" s="262" t="s">
        <v>1611</v>
      </c>
      <c r="E371" s="36">
        <v>2169</v>
      </c>
      <c r="F371" s="187"/>
      <c r="G371" s="72"/>
      <c r="H371" s="72"/>
      <c r="I371" s="62" t="s">
        <v>1610</v>
      </c>
      <c r="J371" s="62" t="s">
        <v>1610</v>
      </c>
      <c r="K371" s="42">
        <v>2402</v>
      </c>
      <c r="L371" s="42"/>
      <c r="M371" s="42"/>
      <c r="N371" s="45" t="s">
        <v>1612</v>
      </c>
    </row>
    <row r="372" spans="1:14" hidden="1" x14ac:dyDescent="0.25">
      <c r="A372" s="262" t="s">
        <v>1269</v>
      </c>
      <c r="B372" s="263" t="s">
        <v>1572</v>
      </c>
      <c r="C372" s="262" t="s">
        <v>1610</v>
      </c>
      <c r="D372" s="262" t="s">
        <v>1613</v>
      </c>
      <c r="E372" s="36">
        <v>2438</v>
      </c>
      <c r="F372" s="187"/>
      <c r="G372" s="72"/>
      <c r="H372" s="72"/>
      <c r="I372" s="62" t="s">
        <v>1610</v>
      </c>
      <c r="J372" s="62" t="s">
        <v>1614</v>
      </c>
      <c r="K372" s="42">
        <v>3898</v>
      </c>
      <c r="L372" s="42"/>
      <c r="M372" s="42"/>
      <c r="N372" s="37"/>
    </row>
    <row r="373" spans="1:14" x14ac:dyDescent="0.25">
      <c r="A373" s="258" t="s">
        <v>1269</v>
      </c>
      <c r="B373" s="258" t="s">
        <v>1572</v>
      </c>
      <c r="C373" s="258" t="s">
        <v>1615</v>
      </c>
      <c r="D373" s="258"/>
      <c r="E373" s="26">
        <f>SUM(E374:E375)</f>
        <v>5980</v>
      </c>
      <c r="F373" s="25"/>
      <c r="G373" s="25"/>
      <c r="H373" s="25"/>
      <c r="I373" s="32" t="s">
        <v>1615</v>
      </c>
      <c r="J373" s="32"/>
      <c r="K373" s="26">
        <f>SUM(K374:K375)</f>
        <v>8681</v>
      </c>
      <c r="L373" s="264">
        <v>1</v>
      </c>
      <c r="M373" s="264">
        <v>1</v>
      </c>
      <c r="N373" s="265"/>
    </row>
    <row r="374" spans="1:14" x14ac:dyDescent="0.25">
      <c r="A374" s="262" t="s">
        <v>1269</v>
      </c>
      <c r="B374" s="263" t="s">
        <v>1572</v>
      </c>
      <c r="C374" s="262" t="s">
        <v>1615</v>
      </c>
      <c r="D374" s="262" t="s">
        <v>1616</v>
      </c>
      <c r="E374" s="36">
        <v>2959</v>
      </c>
      <c r="F374" s="187"/>
      <c r="G374" s="72"/>
      <c r="H374" s="72"/>
      <c r="I374" s="72" t="s">
        <v>1615</v>
      </c>
      <c r="J374" s="214" t="s">
        <v>1616</v>
      </c>
      <c r="K374" s="42">
        <v>4251</v>
      </c>
      <c r="L374" s="132"/>
      <c r="M374" s="132"/>
      <c r="N374" s="37"/>
    </row>
    <row r="375" spans="1:14" x14ac:dyDescent="0.25">
      <c r="A375" s="262" t="s">
        <v>1269</v>
      </c>
      <c r="B375" s="263" t="s">
        <v>1572</v>
      </c>
      <c r="C375" s="262" t="s">
        <v>1615</v>
      </c>
      <c r="D375" s="262" t="s">
        <v>1617</v>
      </c>
      <c r="E375" s="36">
        <v>3021</v>
      </c>
      <c r="F375" s="187"/>
      <c r="G375" s="72"/>
      <c r="H375" s="72"/>
      <c r="I375" s="72" t="s">
        <v>1615</v>
      </c>
      <c r="J375" s="214" t="s">
        <v>1617</v>
      </c>
      <c r="K375" s="42">
        <v>4430</v>
      </c>
      <c r="L375" s="132"/>
      <c r="M375" s="132"/>
      <c r="N375" s="37"/>
    </row>
    <row r="376" spans="1:14" hidden="1" x14ac:dyDescent="0.25">
      <c r="A376" s="258" t="s">
        <v>1269</v>
      </c>
      <c r="B376" s="258" t="s">
        <v>1572</v>
      </c>
      <c r="C376" s="258" t="s">
        <v>1618</v>
      </c>
      <c r="D376" s="258"/>
      <c r="E376" s="26">
        <f>SUM(E377:E378)</f>
        <v>2801</v>
      </c>
      <c r="F376" s="25"/>
      <c r="G376" s="25"/>
      <c r="H376" s="25"/>
      <c r="I376" s="32" t="s">
        <v>1618</v>
      </c>
      <c r="J376" s="32"/>
      <c r="K376" s="26">
        <f>SUM(K377:K378)</f>
        <v>3435</v>
      </c>
      <c r="L376" s="264">
        <v>2</v>
      </c>
      <c r="M376" s="264">
        <v>2</v>
      </c>
      <c r="N376" s="265"/>
    </row>
    <row r="377" spans="1:14" hidden="1" x14ac:dyDescent="0.25">
      <c r="A377" s="262" t="s">
        <v>1269</v>
      </c>
      <c r="B377" s="263" t="s">
        <v>1572</v>
      </c>
      <c r="C377" s="262" t="s">
        <v>1618</v>
      </c>
      <c r="D377" s="262" t="s">
        <v>1618</v>
      </c>
      <c r="E377" s="36">
        <v>2769</v>
      </c>
      <c r="F377" s="187"/>
      <c r="G377" s="72"/>
      <c r="H377" s="72"/>
      <c r="I377" s="34" t="s">
        <v>1618</v>
      </c>
      <c r="J377" s="62" t="s">
        <v>1618</v>
      </c>
      <c r="K377" s="42">
        <v>3387</v>
      </c>
      <c r="L377" s="42"/>
      <c r="M377" s="42"/>
      <c r="N377" s="37"/>
    </row>
    <row r="378" spans="1:14" hidden="1" x14ac:dyDescent="0.25">
      <c r="A378" s="262" t="s">
        <v>1269</v>
      </c>
      <c r="B378" s="263" t="s">
        <v>1572</v>
      </c>
      <c r="C378" s="262" t="s">
        <v>1618</v>
      </c>
      <c r="D378" s="262" t="s">
        <v>1619</v>
      </c>
      <c r="E378" s="36">
        <v>32</v>
      </c>
      <c r="F378" s="187"/>
      <c r="G378" s="72"/>
      <c r="H378" s="72"/>
      <c r="I378" s="34" t="s">
        <v>1618</v>
      </c>
      <c r="J378" s="39" t="s">
        <v>1620</v>
      </c>
      <c r="K378" s="42">
        <v>48</v>
      </c>
      <c r="L378" s="132"/>
      <c r="M378" s="132"/>
      <c r="N378" s="37"/>
    </row>
    <row r="379" spans="1:14" ht="25.5" x14ac:dyDescent="0.25">
      <c r="A379" s="258" t="s">
        <v>1269</v>
      </c>
      <c r="B379" s="258" t="s">
        <v>1572</v>
      </c>
      <c r="C379" s="258" t="s">
        <v>1621</v>
      </c>
      <c r="D379" s="258"/>
      <c r="E379" s="26">
        <f>SUM(E380:E384)</f>
        <v>3359</v>
      </c>
      <c r="F379" s="25"/>
      <c r="G379" s="25"/>
      <c r="H379" s="25"/>
      <c r="I379" s="32" t="s">
        <v>1622</v>
      </c>
      <c r="J379" s="32"/>
      <c r="K379" s="26">
        <f>SUM(K380:K384)</f>
        <v>3953</v>
      </c>
      <c r="L379" s="264">
        <v>4</v>
      </c>
      <c r="M379" s="264">
        <v>4</v>
      </c>
      <c r="N379" s="265"/>
    </row>
    <row r="380" spans="1:14" hidden="1" x14ac:dyDescent="0.25">
      <c r="A380" s="262" t="s">
        <v>1269</v>
      </c>
      <c r="B380" s="263" t="s">
        <v>1572</v>
      </c>
      <c r="C380" s="262" t="s">
        <v>1623</v>
      </c>
      <c r="D380" s="262" t="s">
        <v>1623</v>
      </c>
      <c r="E380" s="36">
        <v>578</v>
      </c>
      <c r="F380" s="187"/>
      <c r="G380" s="72"/>
      <c r="H380" s="72"/>
      <c r="I380" s="278" t="s">
        <v>1624</v>
      </c>
      <c r="J380" s="278" t="s">
        <v>1624</v>
      </c>
      <c r="K380" s="42">
        <v>645</v>
      </c>
      <c r="L380" s="274"/>
      <c r="M380" s="274"/>
      <c r="N380" s="37"/>
    </row>
    <row r="381" spans="1:14" hidden="1" x14ac:dyDescent="0.25">
      <c r="A381" s="262" t="s">
        <v>1269</v>
      </c>
      <c r="B381" s="263" t="s">
        <v>1572</v>
      </c>
      <c r="C381" s="262" t="s">
        <v>1625</v>
      </c>
      <c r="D381" s="262" t="s">
        <v>1626</v>
      </c>
      <c r="E381" s="36">
        <v>1013</v>
      </c>
      <c r="F381" s="187"/>
      <c r="G381" s="72"/>
      <c r="H381" s="72"/>
      <c r="I381" s="281" t="s">
        <v>1625</v>
      </c>
      <c r="J381" s="39" t="s">
        <v>1625</v>
      </c>
      <c r="K381" s="42">
        <v>1202</v>
      </c>
      <c r="L381" s="274"/>
      <c r="M381" s="274"/>
      <c r="N381" s="37"/>
    </row>
    <row r="382" spans="1:14" hidden="1" x14ac:dyDescent="0.25">
      <c r="A382" s="262" t="s">
        <v>1269</v>
      </c>
      <c r="B382" s="263" t="s">
        <v>1572</v>
      </c>
      <c r="C382" s="262" t="s">
        <v>1625</v>
      </c>
      <c r="D382" s="262" t="s">
        <v>1627</v>
      </c>
      <c r="E382" s="36">
        <v>26</v>
      </c>
      <c r="F382" s="187" t="s">
        <v>6</v>
      </c>
      <c r="G382" s="72"/>
      <c r="H382" s="72"/>
      <c r="I382" s="281" t="s">
        <v>1625</v>
      </c>
      <c r="J382" s="281" t="s">
        <v>1628</v>
      </c>
      <c r="K382" s="42">
        <v>38</v>
      </c>
      <c r="L382" s="274"/>
      <c r="M382" s="274"/>
      <c r="N382" s="37"/>
    </row>
    <row r="383" spans="1:14" hidden="1" x14ac:dyDescent="0.25">
      <c r="A383" s="262" t="s">
        <v>1269</v>
      </c>
      <c r="B383" s="263" t="s">
        <v>1572</v>
      </c>
      <c r="C383" s="262" t="s">
        <v>1629</v>
      </c>
      <c r="D383" s="262" t="s">
        <v>1629</v>
      </c>
      <c r="E383" s="36">
        <v>456</v>
      </c>
      <c r="F383" s="187"/>
      <c r="G383" s="72"/>
      <c r="H383" s="72"/>
      <c r="I383" s="72" t="s">
        <v>1629</v>
      </c>
      <c r="J383" s="72" t="s">
        <v>1629</v>
      </c>
      <c r="K383" s="42">
        <v>563</v>
      </c>
      <c r="L383" s="43"/>
      <c r="M383" s="43"/>
      <c r="N383" s="37"/>
    </row>
    <row r="384" spans="1:14" hidden="1" x14ac:dyDescent="0.25">
      <c r="A384" s="262" t="s">
        <v>1269</v>
      </c>
      <c r="B384" s="263" t="s">
        <v>1572</v>
      </c>
      <c r="C384" s="262" t="s">
        <v>1630</v>
      </c>
      <c r="D384" s="262" t="s">
        <v>1630</v>
      </c>
      <c r="E384" s="36">
        <v>1286</v>
      </c>
      <c r="F384" s="187"/>
      <c r="G384" s="72"/>
      <c r="H384" s="72"/>
      <c r="I384" s="278" t="s">
        <v>1630</v>
      </c>
      <c r="J384" s="278" t="s">
        <v>1630</v>
      </c>
      <c r="K384" s="42">
        <v>1505</v>
      </c>
      <c r="L384" s="43"/>
      <c r="M384" s="43"/>
      <c r="N384" s="37"/>
    </row>
    <row r="385" spans="1:14" hidden="1" x14ac:dyDescent="0.25">
      <c r="A385" s="258" t="s">
        <v>1269</v>
      </c>
      <c r="B385" s="258" t="s">
        <v>1572</v>
      </c>
      <c r="C385" s="258" t="s">
        <v>1631</v>
      </c>
      <c r="D385" s="258"/>
      <c r="E385" s="26">
        <f>SUM(E386:E387)</f>
        <v>2598</v>
      </c>
      <c r="F385" s="25"/>
      <c r="G385" s="25"/>
      <c r="H385" s="25"/>
      <c r="I385" s="32" t="s">
        <v>1632</v>
      </c>
      <c r="J385" s="32"/>
      <c r="K385" s="26">
        <f>SUM(K386:K387)</f>
        <v>3379</v>
      </c>
      <c r="L385" s="264">
        <v>2</v>
      </c>
      <c r="M385" s="264">
        <v>2</v>
      </c>
      <c r="N385" s="265"/>
    </row>
    <row r="386" spans="1:14" hidden="1" x14ac:dyDescent="0.25">
      <c r="A386" s="262" t="s">
        <v>1269</v>
      </c>
      <c r="B386" s="263" t="s">
        <v>1572</v>
      </c>
      <c r="C386" s="262" t="s">
        <v>1632</v>
      </c>
      <c r="D386" s="262" t="s">
        <v>1632</v>
      </c>
      <c r="E386" s="36">
        <v>1904</v>
      </c>
      <c r="F386" s="187"/>
      <c r="G386" s="72"/>
      <c r="H386" s="72"/>
      <c r="I386" s="62" t="s">
        <v>1632</v>
      </c>
      <c r="J386" s="62" t="s">
        <v>1632</v>
      </c>
      <c r="K386" s="42">
        <v>2365</v>
      </c>
      <c r="L386" s="42"/>
      <c r="M386" s="42"/>
      <c r="N386" s="37"/>
    </row>
    <row r="387" spans="1:14" hidden="1" x14ac:dyDescent="0.25">
      <c r="A387" s="262" t="s">
        <v>1269</v>
      </c>
      <c r="B387" s="263" t="s">
        <v>1572</v>
      </c>
      <c r="C387" s="262" t="s">
        <v>1633</v>
      </c>
      <c r="D387" s="262" t="s">
        <v>1633</v>
      </c>
      <c r="E387" s="36">
        <v>694</v>
      </c>
      <c r="F387" s="187"/>
      <c r="G387" s="72"/>
      <c r="H387" s="72"/>
      <c r="I387" s="62" t="s">
        <v>1632</v>
      </c>
      <c r="J387" s="62" t="s">
        <v>1633</v>
      </c>
      <c r="K387" s="42">
        <v>1014</v>
      </c>
      <c r="L387" s="43"/>
      <c r="M387" s="43"/>
      <c r="N387" s="37"/>
    </row>
    <row r="388" spans="1:14" hidden="1" x14ac:dyDescent="0.25">
      <c r="A388" s="258" t="s">
        <v>1269</v>
      </c>
      <c r="B388" s="258" t="s">
        <v>1572</v>
      </c>
      <c r="C388" s="258" t="s">
        <v>1634</v>
      </c>
      <c r="D388" s="258"/>
      <c r="E388" s="26">
        <f>E389</f>
        <v>2829</v>
      </c>
      <c r="F388" s="25"/>
      <c r="G388" s="25"/>
      <c r="H388" s="25"/>
      <c r="I388" s="32" t="s">
        <v>1634</v>
      </c>
      <c r="J388" s="32"/>
      <c r="K388" s="26">
        <f>K389</f>
        <v>3235</v>
      </c>
      <c r="L388" s="264">
        <v>2</v>
      </c>
      <c r="M388" s="264">
        <v>2</v>
      </c>
      <c r="N388" s="265"/>
    </row>
    <row r="389" spans="1:14" hidden="1" x14ac:dyDescent="0.25">
      <c r="A389" s="262" t="s">
        <v>1269</v>
      </c>
      <c r="B389" s="263" t="s">
        <v>1572</v>
      </c>
      <c r="C389" s="262" t="s">
        <v>1634</v>
      </c>
      <c r="D389" s="262" t="s">
        <v>1634</v>
      </c>
      <c r="E389" s="36">
        <v>2829</v>
      </c>
      <c r="F389" s="187"/>
      <c r="G389" s="72"/>
      <c r="H389" s="72"/>
      <c r="I389" s="34" t="s">
        <v>1634</v>
      </c>
      <c r="J389" s="62" t="s">
        <v>1634</v>
      </c>
      <c r="K389" s="42">
        <v>3235</v>
      </c>
      <c r="L389" s="42"/>
      <c r="M389" s="42"/>
      <c r="N389" s="37"/>
    </row>
    <row r="390" spans="1:14" hidden="1" x14ac:dyDescent="0.25">
      <c r="A390" s="258" t="s">
        <v>1269</v>
      </c>
      <c r="B390" s="258" t="s">
        <v>1572</v>
      </c>
      <c r="C390" s="258" t="s">
        <v>1635</v>
      </c>
      <c r="D390" s="258"/>
      <c r="E390" s="26">
        <f>E391</f>
        <v>597</v>
      </c>
      <c r="F390" s="25"/>
      <c r="G390" s="25"/>
      <c r="H390" s="25"/>
      <c r="I390" s="32" t="s">
        <v>1635</v>
      </c>
      <c r="J390" s="32"/>
      <c r="K390" s="26">
        <f>K391</f>
        <v>620</v>
      </c>
      <c r="L390" s="264">
        <v>1</v>
      </c>
      <c r="M390" s="264">
        <v>1</v>
      </c>
      <c r="N390" s="265"/>
    </row>
    <row r="391" spans="1:14" hidden="1" x14ac:dyDescent="0.25">
      <c r="A391" s="262" t="s">
        <v>1269</v>
      </c>
      <c r="B391" s="263" t="s">
        <v>1572</v>
      </c>
      <c r="C391" s="262" t="s">
        <v>1635</v>
      </c>
      <c r="D391" s="262" t="s">
        <v>1635</v>
      </c>
      <c r="E391" s="36">
        <v>597</v>
      </c>
      <c r="F391" s="187"/>
      <c r="G391" s="58" t="s">
        <v>87</v>
      </c>
      <c r="H391" s="58"/>
      <c r="I391" s="34" t="s">
        <v>1635</v>
      </c>
      <c r="J391" s="62" t="s">
        <v>1635</v>
      </c>
      <c r="K391" s="42">
        <v>620</v>
      </c>
      <c r="L391" s="42"/>
      <c r="M391" s="42"/>
      <c r="N391" s="37"/>
    </row>
    <row r="392" spans="1:14" hidden="1" x14ac:dyDescent="0.25">
      <c r="A392" s="258" t="s">
        <v>1269</v>
      </c>
      <c r="B392" s="258" t="s">
        <v>1572</v>
      </c>
      <c r="C392" s="258" t="s">
        <v>1636</v>
      </c>
      <c r="D392" s="258"/>
      <c r="E392" s="26">
        <f>SUM(E393:E395)</f>
        <v>479</v>
      </c>
      <c r="F392" s="25"/>
      <c r="G392" s="25"/>
      <c r="H392" s="25"/>
      <c r="I392" s="32" t="s">
        <v>1636</v>
      </c>
      <c r="J392" s="32"/>
      <c r="K392" s="26">
        <f>SUM(K393:K395)</f>
        <v>395</v>
      </c>
      <c r="L392" s="264">
        <v>1</v>
      </c>
      <c r="M392" s="264">
        <v>1</v>
      </c>
      <c r="N392" s="265"/>
    </row>
    <row r="393" spans="1:14" hidden="1" x14ac:dyDescent="0.25">
      <c r="A393" s="262" t="s">
        <v>1269</v>
      </c>
      <c r="B393" s="263" t="s">
        <v>1572</v>
      </c>
      <c r="C393" s="262" t="s">
        <v>1636</v>
      </c>
      <c r="D393" s="262" t="s">
        <v>1636</v>
      </c>
      <c r="E393" s="36">
        <v>445</v>
      </c>
      <c r="F393" s="187" t="s">
        <v>6</v>
      </c>
      <c r="G393" s="72"/>
      <c r="H393" s="72"/>
      <c r="I393" s="34" t="s">
        <v>1636</v>
      </c>
      <c r="J393" s="278" t="s">
        <v>1636</v>
      </c>
      <c r="K393" s="280">
        <v>377</v>
      </c>
      <c r="L393" s="274"/>
      <c r="M393" s="274"/>
      <c r="N393" s="37"/>
    </row>
    <row r="394" spans="1:14" hidden="1" x14ac:dyDescent="0.25">
      <c r="A394" s="262" t="s">
        <v>1269</v>
      </c>
      <c r="B394" s="263" t="s">
        <v>1572</v>
      </c>
      <c r="C394" s="262" t="s">
        <v>1636</v>
      </c>
      <c r="D394" s="262" t="s">
        <v>1637</v>
      </c>
      <c r="E394" s="36">
        <v>16</v>
      </c>
      <c r="F394" s="187" t="s">
        <v>6</v>
      </c>
      <c r="G394" s="72"/>
      <c r="H394" s="72"/>
      <c r="I394" s="34" t="s">
        <v>1636</v>
      </c>
      <c r="J394" s="278" t="s">
        <v>1597</v>
      </c>
      <c r="K394" s="280">
        <v>7</v>
      </c>
      <c r="L394" s="274"/>
      <c r="M394" s="274"/>
      <c r="N394" s="37"/>
    </row>
    <row r="395" spans="1:14" hidden="1" x14ac:dyDescent="0.25">
      <c r="A395" s="262" t="s">
        <v>1269</v>
      </c>
      <c r="B395" s="263" t="s">
        <v>1572</v>
      </c>
      <c r="C395" s="262" t="s">
        <v>1636</v>
      </c>
      <c r="D395" s="262" t="s">
        <v>1597</v>
      </c>
      <c r="E395" s="36">
        <v>18</v>
      </c>
      <c r="F395" s="187"/>
      <c r="G395" s="72"/>
      <c r="H395" s="72"/>
      <c r="I395" s="34" t="s">
        <v>1636</v>
      </c>
      <c r="J395" s="281" t="s">
        <v>1637</v>
      </c>
      <c r="K395" s="280">
        <v>11</v>
      </c>
      <c r="L395" s="274"/>
      <c r="M395" s="274"/>
      <c r="N395" s="37"/>
    </row>
    <row r="396" spans="1:14" hidden="1" x14ac:dyDescent="0.25">
      <c r="A396" s="258" t="s">
        <v>1269</v>
      </c>
      <c r="B396" s="258" t="s">
        <v>1572</v>
      </c>
      <c r="C396" s="258" t="s">
        <v>1638</v>
      </c>
      <c r="D396" s="258"/>
      <c r="E396" s="26">
        <f>E397</f>
        <v>1632</v>
      </c>
      <c r="F396" s="25"/>
      <c r="G396" s="25"/>
      <c r="H396" s="25"/>
      <c r="I396" s="32" t="s">
        <v>1638</v>
      </c>
      <c r="J396" s="32"/>
      <c r="K396" s="26">
        <f>K397</f>
        <v>1650</v>
      </c>
      <c r="L396" s="264">
        <v>2</v>
      </c>
      <c r="M396" s="264">
        <v>2</v>
      </c>
      <c r="N396" s="265"/>
    </row>
    <row r="397" spans="1:14" hidden="1" x14ac:dyDescent="0.25">
      <c r="A397" s="262" t="s">
        <v>1269</v>
      </c>
      <c r="B397" s="263" t="s">
        <v>1572</v>
      </c>
      <c r="C397" s="262" t="s">
        <v>1638</v>
      </c>
      <c r="D397" s="262" t="s">
        <v>1638</v>
      </c>
      <c r="E397" s="36">
        <v>1632</v>
      </c>
      <c r="F397" s="187"/>
      <c r="G397" s="72"/>
      <c r="H397" s="72"/>
      <c r="I397" s="34" t="s">
        <v>1638</v>
      </c>
      <c r="J397" s="62" t="s">
        <v>1638</v>
      </c>
      <c r="K397" s="280">
        <v>1650</v>
      </c>
      <c r="L397" s="42"/>
      <c r="M397" s="42"/>
      <c r="N397" s="37"/>
    </row>
    <row r="398" spans="1:14" hidden="1" x14ac:dyDescent="0.25">
      <c r="A398" s="255" t="s">
        <v>1269</v>
      </c>
      <c r="B398" s="255" t="s">
        <v>1639</v>
      </c>
      <c r="C398" s="256"/>
      <c r="D398" s="255"/>
      <c r="E398" s="20">
        <f>E399+E400+E401+E403+E406+E408+E410+E412+E415+E419+E422+E424+E429+E431</f>
        <v>29948</v>
      </c>
      <c r="F398" s="204"/>
      <c r="G398" s="204"/>
      <c r="H398" s="204"/>
      <c r="I398" s="19"/>
      <c r="J398" s="19"/>
      <c r="K398" s="213"/>
      <c r="L398" s="213">
        <f>SUM(L399:L433)</f>
        <v>26</v>
      </c>
      <c r="M398" s="213">
        <f>SUM(M399:M433)</f>
        <v>28</v>
      </c>
      <c r="N398" s="21"/>
    </row>
    <row r="399" spans="1:14" hidden="1" x14ac:dyDescent="0.25">
      <c r="A399" s="258" t="s">
        <v>1269</v>
      </c>
      <c r="B399" s="258" t="s">
        <v>1639</v>
      </c>
      <c r="C399" s="258" t="s">
        <v>1640</v>
      </c>
      <c r="D399" s="258"/>
      <c r="E399" s="26">
        <v>1485</v>
      </c>
      <c r="F399" s="25"/>
      <c r="G399" s="25"/>
      <c r="H399" s="25"/>
      <c r="I399" s="25"/>
      <c r="J399" s="25"/>
      <c r="K399" s="232"/>
      <c r="L399" s="232"/>
      <c r="M399" s="232"/>
      <c r="N399" s="265"/>
    </row>
    <row r="400" spans="1:14" x14ac:dyDescent="0.25">
      <c r="A400" s="258" t="s">
        <v>1269</v>
      </c>
      <c r="B400" s="258" t="s">
        <v>1639</v>
      </c>
      <c r="C400" s="258" t="s">
        <v>1641</v>
      </c>
      <c r="D400" s="258"/>
      <c r="E400" s="26">
        <v>4815</v>
      </c>
      <c r="F400" s="25"/>
      <c r="G400" s="25"/>
      <c r="H400" s="25"/>
      <c r="I400" s="25"/>
      <c r="J400" s="25"/>
      <c r="K400" s="232"/>
      <c r="L400" s="232"/>
      <c r="M400" s="232"/>
      <c r="N400" s="265"/>
    </row>
    <row r="401" spans="1:14" hidden="1" x14ac:dyDescent="0.25">
      <c r="A401" s="258" t="s">
        <v>1269</v>
      </c>
      <c r="B401" s="258" t="s">
        <v>1639</v>
      </c>
      <c r="C401" s="258" t="s">
        <v>1642</v>
      </c>
      <c r="D401" s="258"/>
      <c r="E401" s="26">
        <f>E402</f>
        <v>2002</v>
      </c>
      <c r="F401" s="25"/>
      <c r="G401" s="25"/>
      <c r="H401" s="25"/>
      <c r="I401" s="32" t="s">
        <v>1642</v>
      </c>
      <c r="J401" s="32"/>
      <c r="K401" s="26">
        <f>K402</f>
        <v>3000</v>
      </c>
      <c r="L401" s="264">
        <v>2</v>
      </c>
      <c r="M401" s="264">
        <v>2</v>
      </c>
      <c r="N401" s="265"/>
    </row>
    <row r="402" spans="1:14" hidden="1" x14ac:dyDescent="0.25">
      <c r="A402" s="262" t="s">
        <v>1269</v>
      </c>
      <c r="B402" s="263" t="s">
        <v>1639</v>
      </c>
      <c r="C402" s="262" t="s">
        <v>1642</v>
      </c>
      <c r="D402" s="262" t="s">
        <v>1642</v>
      </c>
      <c r="E402" s="36">
        <v>2002</v>
      </c>
      <c r="F402" s="187"/>
      <c r="G402" s="72"/>
      <c r="H402" s="72"/>
      <c r="I402" s="62" t="s">
        <v>1642</v>
      </c>
      <c r="J402" s="62" t="s">
        <v>1642</v>
      </c>
      <c r="K402" s="268">
        <v>3000</v>
      </c>
      <c r="L402" s="42"/>
      <c r="M402" s="42"/>
      <c r="N402" s="37"/>
    </row>
    <row r="403" spans="1:14" hidden="1" x14ac:dyDescent="0.25">
      <c r="A403" s="258" t="s">
        <v>1269</v>
      </c>
      <c r="B403" s="258" t="s">
        <v>1639</v>
      </c>
      <c r="C403" s="258" t="s">
        <v>1643</v>
      </c>
      <c r="D403" s="258"/>
      <c r="E403" s="26">
        <f>SUM(E404:E405)</f>
        <v>2711</v>
      </c>
      <c r="F403" s="25"/>
      <c r="G403" s="25"/>
      <c r="H403" s="25"/>
      <c r="I403" s="32" t="s">
        <v>1643</v>
      </c>
      <c r="J403" s="32"/>
      <c r="K403" s="26">
        <f>SUM(K404:K405)</f>
        <v>4125</v>
      </c>
      <c r="L403" s="264">
        <v>3</v>
      </c>
      <c r="M403" s="264">
        <v>3</v>
      </c>
      <c r="N403" s="265"/>
    </row>
    <row r="404" spans="1:14" hidden="1" x14ac:dyDescent="0.25">
      <c r="A404" s="262" t="s">
        <v>1269</v>
      </c>
      <c r="B404" s="263" t="s">
        <v>1639</v>
      </c>
      <c r="C404" s="262" t="s">
        <v>1643</v>
      </c>
      <c r="D404" s="262" t="s">
        <v>1644</v>
      </c>
      <c r="E404" s="36">
        <v>2287</v>
      </c>
      <c r="F404" s="187"/>
      <c r="G404" s="72"/>
      <c r="H404" s="72"/>
      <c r="I404" s="279" t="s">
        <v>1643</v>
      </c>
      <c r="J404" s="34" t="s">
        <v>1644</v>
      </c>
      <c r="K404" s="105">
        <v>3490</v>
      </c>
      <c r="L404" s="42"/>
      <c r="M404" s="42"/>
      <c r="N404" s="37"/>
    </row>
    <row r="405" spans="1:14" hidden="1" x14ac:dyDescent="0.25">
      <c r="A405" s="262" t="s">
        <v>1269</v>
      </c>
      <c r="B405" s="263" t="s">
        <v>1639</v>
      </c>
      <c r="C405" s="262" t="s">
        <v>1643</v>
      </c>
      <c r="D405" s="262" t="s">
        <v>1643</v>
      </c>
      <c r="E405" s="36">
        <v>424</v>
      </c>
      <c r="F405" s="187"/>
      <c r="G405" s="72"/>
      <c r="H405" s="72"/>
      <c r="I405" s="279" t="s">
        <v>1643</v>
      </c>
      <c r="J405" s="34" t="s">
        <v>1645</v>
      </c>
      <c r="K405" s="105">
        <v>635</v>
      </c>
      <c r="L405" s="42"/>
      <c r="M405" s="42"/>
      <c r="N405" s="37"/>
    </row>
    <row r="406" spans="1:14" hidden="1" x14ac:dyDescent="0.25">
      <c r="A406" s="258" t="s">
        <v>1269</v>
      </c>
      <c r="B406" s="258" t="s">
        <v>1639</v>
      </c>
      <c r="C406" s="258" t="s">
        <v>1646</v>
      </c>
      <c r="D406" s="258"/>
      <c r="E406" s="26">
        <f>E407</f>
        <v>2665</v>
      </c>
      <c r="F406" s="25"/>
      <c r="G406" s="25"/>
      <c r="H406" s="25"/>
      <c r="I406" s="32" t="s">
        <v>1646</v>
      </c>
      <c r="J406" s="32"/>
      <c r="K406" s="26">
        <f>K407</f>
        <v>3850</v>
      </c>
      <c r="L406" s="264">
        <v>2</v>
      </c>
      <c r="M406" s="264">
        <v>2</v>
      </c>
      <c r="N406" s="265"/>
    </row>
    <row r="407" spans="1:14" hidden="1" x14ac:dyDescent="0.25">
      <c r="A407" s="262" t="s">
        <v>1269</v>
      </c>
      <c r="B407" s="263" t="s">
        <v>1639</v>
      </c>
      <c r="C407" s="262" t="s">
        <v>1646</v>
      </c>
      <c r="D407" s="262" t="s">
        <v>1646</v>
      </c>
      <c r="E407" s="36">
        <v>2665</v>
      </c>
      <c r="F407" s="187"/>
      <c r="G407" s="72"/>
      <c r="H407" s="72"/>
      <c r="I407" s="34" t="s">
        <v>1646</v>
      </c>
      <c r="J407" s="62" t="s">
        <v>1646</v>
      </c>
      <c r="K407" s="105">
        <v>3850</v>
      </c>
      <c r="L407" s="42"/>
      <c r="M407" s="42"/>
      <c r="N407" s="37"/>
    </row>
    <row r="408" spans="1:14" hidden="1" x14ac:dyDescent="0.25">
      <c r="A408" s="258" t="s">
        <v>1269</v>
      </c>
      <c r="B408" s="258" t="s">
        <v>1639</v>
      </c>
      <c r="C408" s="258" t="s">
        <v>1647</v>
      </c>
      <c r="D408" s="258"/>
      <c r="E408" s="26">
        <f>E409</f>
        <v>1950</v>
      </c>
      <c r="F408" s="25"/>
      <c r="G408" s="25"/>
      <c r="H408" s="25"/>
      <c r="I408" s="32" t="s">
        <v>1647</v>
      </c>
      <c r="J408" s="32"/>
      <c r="K408" s="26">
        <f>K409</f>
        <v>2973</v>
      </c>
      <c r="L408" s="264">
        <v>2</v>
      </c>
      <c r="M408" s="264">
        <v>3</v>
      </c>
      <c r="N408" s="265"/>
    </row>
    <row r="409" spans="1:14" hidden="1" x14ac:dyDescent="0.25">
      <c r="A409" s="262" t="s">
        <v>1269</v>
      </c>
      <c r="B409" s="263" t="s">
        <v>1639</v>
      </c>
      <c r="C409" s="262" t="s">
        <v>1647</v>
      </c>
      <c r="D409" s="262" t="s">
        <v>1647</v>
      </c>
      <c r="E409" s="36">
        <v>1950</v>
      </c>
      <c r="F409" s="187"/>
      <c r="G409" s="72"/>
      <c r="H409" s="72"/>
      <c r="I409" s="34" t="s">
        <v>1647</v>
      </c>
      <c r="J409" s="62" t="s">
        <v>1647</v>
      </c>
      <c r="K409" s="105">
        <v>2973</v>
      </c>
      <c r="L409" s="42"/>
      <c r="M409" s="42"/>
      <c r="N409" s="37"/>
    </row>
    <row r="410" spans="1:14" hidden="1" x14ac:dyDescent="0.25">
      <c r="A410" s="258" t="s">
        <v>1269</v>
      </c>
      <c r="B410" s="258" t="s">
        <v>1639</v>
      </c>
      <c r="C410" s="258" t="s">
        <v>1648</v>
      </c>
      <c r="D410" s="258"/>
      <c r="E410" s="26">
        <f>E411</f>
        <v>560</v>
      </c>
      <c r="F410" s="25"/>
      <c r="G410" s="25"/>
      <c r="H410" s="25"/>
      <c r="I410" s="32" t="s">
        <v>1648</v>
      </c>
      <c r="J410" s="32"/>
      <c r="K410" s="26">
        <f>K411</f>
        <v>940</v>
      </c>
      <c r="L410" s="264">
        <v>1</v>
      </c>
      <c r="M410" s="264">
        <v>1</v>
      </c>
      <c r="N410" s="265"/>
    </row>
    <row r="411" spans="1:14" hidden="1" x14ac:dyDescent="0.25">
      <c r="A411" s="262" t="s">
        <v>1269</v>
      </c>
      <c r="B411" s="263" t="s">
        <v>1639</v>
      </c>
      <c r="C411" s="262" t="s">
        <v>1648</v>
      </c>
      <c r="D411" s="262" t="s">
        <v>1648</v>
      </c>
      <c r="E411" s="36">
        <v>560</v>
      </c>
      <c r="F411" s="187"/>
      <c r="G411" s="72"/>
      <c r="H411" s="72"/>
      <c r="I411" s="34" t="s">
        <v>1648</v>
      </c>
      <c r="J411" s="62" t="s">
        <v>1648</v>
      </c>
      <c r="K411" s="105">
        <v>940</v>
      </c>
      <c r="L411" s="42"/>
      <c r="M411" s="42"/>
      <c r="N411" s="37"/>
    </row>
    <row r="412" spans="1:14" hidden="1" x14ac:dyDescent="0.25">
      <c r="A412" s="258" t="s">
        <v>1269</v>
      </c>
      <c r="B412" s="258" t="s">
        <v>1639</v>
      </c>
      <c r="C412" s="258" t="s">
        <v>1649</v>
      </c>
      <c r="D412" s="258"/>
      <c r="E412" s="26">
        <f>E413</f>
        <v>1747</v>
      </c>
      <c r="F412" s="25"/>
      <c r="G412" s="25"/>
      <c r="H412" s="25"/>
      <c r="I412" s="32" t="s">
        <v>1649</v>
      </c>
      <c r="J412" s="32"/>
      <c r="K412" s="26">
        <f>SUM(K413:K414)</f>
        <v>2281</v>
      </c>
      <c r="L412" s="264">
        <v>2</v>
      </c>
      <c r="M412" s="264">
        <v>2</v>
      </c>
      <c r="N412" s="265"/>
    </row>
    <row r="413" spans="1:14" hidden="1" x14ac:dyDescent="0.25">
      <c r="A413" s="262" t="s">
        <v>1269</v>
      </c>
      <c r="B413" s="263" t="s">
        <v>1639</v>
      </c>
      <c r="C413" s="262" t="s">
        <v>1649</v>
      </c>
      <c r="D413" s="262" t="s">
        <v>1650</v>
      </c>
      <c r="E413" s="36">
        <v>1747</v>
      </c>
      <c r="F413" s="187"/>
      <c r="G413" s="72"/>
      <c r="H413" s="72"/>
      <c r="I413" s="34" t="s">
        <v>1649</v>
      </c>
      <c r="J413" s="62" t="s">
        <v>1650</v>
      </c>
      <c r="K413" s="105">
        <v>2095</v>
      </c>
      <c r="L413" s="42"/>
      <c r="M413" s="42"/>
      <c r="N413" s="37"/>
    </row>
    <row r="414" spans="1:14" hidden="1" x14ac:dyDescent="0.25">
      <c r="A414" s="262" t="s">
        <v>1269</v>
      </c>
      <c r="B414" s="263" t="s">
        <v>1639</v>
      </c>
      <c r="C414" s="262" t="s">
        <v>1649</v>
      </c>
      <c r="D414" s="259" t="s">
        <v>1651</v>
      </c>
      <c r="E414" s="52"/>
      <c r="F414" s="187"/>
      <c r="G414" s="72"/>
      <c r="H414" s="72"/>
      <c r="I414" s="34" t="s">
        <v>1649</v>
      </c>
      <c r="J414" s="72" t="s">
        <v>1651</v>
      </c>
      <c r="K414" s="268">
        <v>186</v>
      </c>
      <c r="L414" s="132"/>
      <c r="M414" s="132"/>
      <c r="N414" s="37"/>
    </row>
    <row r="415" spans="1:14" hidden="1" x14ac:dyDescent="0.25">
      <c r="A415" s="258" t="s">
        <v>1269</v>
      </c>
      <c r="B415" s="258" t="s">
        <v>1639</v>
      </c>
      <c r="C415" s="258" t="s">
        <v>1652</v>
      </c>
      <c r="D415" s="258"/>
      <c r="E415" s="26">
        <f>E416</f>
        <v>1935</v>
      </c>
      <c r="F415" s="25"/>
      <c r="G415" s="25"/>
      <c r="H415" s="25"/>
      <c r="I415" s="32" t="s">
        <v>1652</v>
      </c>
      <c r="J415" s="32"/>
      <c r="K415" s="26">
        <f>SUM(K416:K418)</f>
        <v>2456</v>
      </c>
      <c r="L415" s="264">
        <v>2</v>
      </c>
      <c r="M415" s="264">
        <v>3</v>
      </c>
      <c r="N415" s="265"/>
    </row>
    <row r="416" spans="1:14" hidden="1" x14ac:dyDescent="0.25">
      <c r="A416" s="262" t="s">
        <v>1269</v>
      </c>
      <c r="B416" s="263" t="s">
        <v>1639</v>
      </c>
      <c r="C416" s="262" t="s">
        <v>1653</v>
      </c>
      <c r="D416" s="262" t="s">
        <v>1652</v>
      </c>
      <c r="E416" s="36">
        <v>1935</v>
      </c>
      <c r="F416" s="187" t="s">
        <v>6</v>
      </c>
      <c r="G416" s="72"/>
      <c r="H416" s="72"/>
      <c r="I416" s="62" t="s">
        <v>1652</v>
      </c>
      <c r="J416" s="62" t="s">
        <v>1652</v>
      </c>
      <c r="K416" s="105">
        <v>1045</v>
      </c>
      <c r="L416" s="42"/>
      <c r="M416" s="42"/>
      <c r="N416" s="37"/>
    </row>
    <row r="417" spans="1:14" hidden="1" x14ac:dyDescent="0.25">
      <c r="A417" s="262" t="s">
        <v>1269</v>
      </c>
      <c r="B417" s="263" t="s">
        <v>1639</v>
      </c>
      <c r="C417" s="262" t="s">
        <v>1653</v>
      </c>
      <c r="D417" s="259"/>
      <c r="E417" s="36"/>
      <c r="F417" s="187"/>
      <c r="G417" s="72"/>
      <c r="H417" s="72"/>
      <c r="I417" s="62" t="s">
        <v>1652</v>
      </c>
      <c r="J417" s="72" t="s">
        <v>1654</v>
      </c>
      <c r="K417" s="268">
        <v>872</v>
      </c>
      <c r="L417" s="132"/>
      <c r="M417" s="132"/>
      <c r="N417" s="37"/>
    </row>
    <row r="418" spans="1:14" hidden="1" x14ac:dyDescent="0.25">
      <c r="A418" s="262" t="s">
        <v>1269</v>
      </c>
      <c r="B418" s="263" t="s">
        <v>1639</v>
      </c>
      <c r="C418" s="262" t="s">
        <v>1653</v>
      </c>
      <c r="D418" s="259"/>
      <c r="E418" s="36"/>
      <c r="F418" s="187"/>
      <c r="G418" s="72"/>
      <c r="H418" s="72"/>
      <c r="I418" s="62" t="s">
        <v>1652</v>
      </c>
      <c r="J418" s="72" t="s">
        <v>1655</v>
      </c>
      <c r="K418" s="268">
        <v>539</v>
      </c>
      <c r="L418" s="132"/>
      <c r="M418" s="132"/>
      <c r="N418" s="37"/>
    </row>
    <row r="419" spans="1:14" x14ac:dyDescent="0.25">
      <c r="A419" s="258" t="s">
        <v>1269</v>
      </c>
      <c r="B419" s="258" t="s">
        <v>1639</v>
      </c>
      <c r="C419" s="258" t="s">
        <v>1511</v>
      </c>
      <c r="D419" s="258"/>
      <c r="E419" s="26">
        <f>SUM(E420:E421)</f>
        <v>3145</v>
      </c>
      <c r="F419" s="25"/>
      <c r="G419" s="25"/>
      <c r="H419" s="25"/>
      <c r="I419" s="32" t="s">
        <v>1511</v>
      </c>
      <c r="J419" s="32"/>
      <c r="K419" s="26">
        <f>SUM(K420:K421)</f>
        <v>5489</v>
      </c>
      <c r="L419" s="264">
        <v>3</v>
      </c>
      <c r="M419" s="264">
        <v>3</v>
      </c>
      <c r="N419" s="265"/>
    </row>
    <row r="420" spans="1:14" hidden="1" x14ac:dyDescent="0.25">
      <c r="A420" s="262" t="s">
        <v>1269</v>
      </c>
      <c r="B420" s="263" t="s">
        <v>1639</v>
      </c>
      <c r="C420" s="262" t="s">
        <v>1511</v>
      </c>
      <c r="D420" s="262" t="s">
        <v>1511</v>
      </c>
      <c r="E420" s="36">
        <v>2662</v>
      </c>
      <c r="F420" s="187"/>
      <c r="G420" s="72"/>
      <c r="H420" s="72"/>
      <c r="I420" s="34" t="s">
        <v>1511</v>
      </c>
      <c r="J420" s="62" t="s">
        <v>1511</v>
      </c>
      <c r="K420" s="105">
        <v>4733</v>
      </c>
      <c r="L420" s="42"/>
      <c r="M420" s="42"/>
      <c r="N420" s="37"/>
    </row>
    <row r="421" spans="1:14" hidden="1" x14ac:dyDescent="0.25">
      <c r="A421" s="262" t="s">
        <v>1269</v>
      </c>
      <c r="B421" s="263" t="s">
        <v>1639</v>
      </c>
      <c r="C421" s="262" t="s">
        <v>1511</v>
      </c>
      <c r="D421" s="262" t="s">
        <v>1656</v>
      </c>
      <c r="E421" s="36">
        <v>483</v>
      </c>
      <c r="F421" s="187"/>
      <c r="G421" s="58" t="s">
        <v>87</v>
      </c>
      <c r="H421" s="58"/>
      <c r="I421" s="34" t="s">
        <v>1511</v>
      </c>
      <c r="J421" s="72" t="s">
        <v>1656</v>
      </c>
      <c r="K421" s="105">
        <v>756</v>
      </c>
      <c r="L421" s="132"/>
      <c r="M421" s="132"/>
      <c r="N421" s="37"/>
    </row>
    <row r="422" spans="1:14" hidden="1" x14ac:dyDescent="0.25">
      <c r="A422" s="258" t="s">
        <v>1269</v>
      </c>
      <c r="B422" s="258" t="s">
        <v>1639</v>
      </c>
      <c r="C422" s="258" t="s">
        <v>1657</v>
      </c>
      <c r="D422" s="258"/>
      <c r="E422" s="26">
        <f>E423</f>
        <v>1786</v>
      </c>
      <c r="F422" s="25"/>
      <c r="G422" s="25"/>
      <c r="H422" s="25"/>
      <c r="I422" s="32" t="s">
        <v>1657</v>
      </c>
      <c r="J422" s="32"/>
      <c r="K422" s="26">
        <f>K423</f>
        <v>2600</v>
      </c>
      <c r="L422" s="264">
        <v>2</v>
      </c>
      <c r="M422" s="264">
        <v>2</v>
      </c>
      <c r="N422" s="265"/>
    </row>
    <row r="423" spans="1:14" hidden="1" x14ac:dyDescent="0.25">
      <c r="A423" s="262" t="s">
        <v>1269</v>
      </c>
      <c r="B423" s="263" t="s">
        <v>1639</v>
      </c>
      <c r="C423" s="262" t="s">
        <v>1657</v>
      </c>
      <c r="D423" s="262" t="s">
        <v>1657</v>
      </c>
      <c r="E423" s="36">
        <v>1786</v>
      </c>
      <c r="F423" s="187"/>
      <c r="G423" s="72"/>
      <c r="H423" s="72"/>
      <c r="I423" s="34" t="s">
        <v>1657</v>
      </c>
      <c r="J423" s="62" t="s">
        <v>1657</v>
      </c>
      <c r="K423" s="105">
        <v>2600</v>
      </c>
      <c r="L423" s="42"/>
      <c r="M423" s="42"/>
      <c r="N423" s="37"/>
    </row>
    <row r="424" spans="1:14" hidden="1" x14ac:dyDescent="0.25">
      <c r="A424" s="258" t="s">
        <v>1269</v>
      </c>
      <c r="B424" s="258" t="s">
        <v>1639</v>
      </c>
      <c r="C424" s="258" t="s">
        <v>1658</v>
      </c>
      <c r="D424" s="258"/>
      <c r="E424" s="26">
        <f>SUM(E425:E428)</f>
        <v>1258</v>
      </c>
      <c r="F424" s="25"/>
      <c r="G424" s="25"/>
      <c r="H424" s="25"/>
      <c r="I424" s="32" t="s">
        <v>1658</v>
      </c>
      <c r="J424" s="32"/>
      <c r="K424" s="26">
        <f>SUM(K425:K428)</f>
        <v>1617</v>
      </c>
      <c r="L424" s="264">
        <v>3</v>
      </c>
      <c r="M424" s="264">
        <v>3</v>
      </c>
      <c r="N424" s="265"/>
    </row>
    <row r="425" spans="1:14" s="73" customFormat="1" hidden="1" x14ac:dyDescent="0.25">
      <c r="A425" s="259" t="s">
        <v>1269</v>
      </c>
      <c r="B425" s="259" t="s">
        <v>1639</v>
      </c>
      <c r="C425" s="259" t="s">
        <v>1658</v>
      </c>
      <c r="D425" s="259" t="s">
        <v>1658</v>
      </c>
      <c r="E425" s="52">
        <v>609</v>
      </c>
      <c r="F425" s="35"/>
      <c r="G425" s="35"/>
      <c r="H425" s="35"/>
      <c r="I425" s="35" t="s">
        <v>1658</v>
      </c>
      <c r="J425" s="35" t="s">
        <v>1658</v>
      </c>
      <c r="K425" s="105">
        <v>889</v>
      </c>
      <c r="L425" s="42"/>
      <c r="M425" s="42"/>
      <c r="N425" s="45"/>
    </row>
    <row r="426" spans="1:14" hidden="1" x14ac:dyDescent="0.25">
      <c r="A426" s="262" t="s">
        <v>1269</v>
      </c>
      <c r="B426" s="263" t="s">
        <v>1639</v>
      </c>
      <c r="C426" s="259" t="s">
        <v>1658</v>
      </c>
      <c r="D426" s="262" t="s">
        <v>1659</v>
      </c>
      <c r="E426" s="36">
        <v>155</v>
      </c>
      <c r="F426" s="187"/>
      <c r="G426" s="72"/>
      <c r="H426" s="72"/>
      <c r="I426" s="35" t="s">
        <v>1658</v>
      </c>
      <c r="J426" s="34" t="s">
        <v>1659</v>
      </c>
      <c r="K426" s="268">
        <v>110</v>
      </c>
      <c r="L426" s="132"/>
      <c r="M426" s="132"/>
      <c r="N426" s="37"/>
    </row>
    <row r="427" spans="1:14" hidden="1" x14ac:dyDescent="0.25">
      <c r="A427" s="262" t="s">
        <v>1269</v>
      </c>
      <c r="B427" s="263" t="s">
        <v>1639</v>
      </c>
      <c r="C427" s="259" t="s">
        <v>1658</v>
      </c>
      <c r="D427" s="262" t="s">
        <v>1660</v>
      </c>
      <c r="E427" s="36">
        <v>359</v>
      </c>
      <c r="F427" s="187"/>
      <c r="G427" s="72"/>
      <c r="H427" s="72"/>
      <c r="I427" s="35" t="s">
        <v>1658</v>
      </c>
      <c r="J427" s="34" t="s">
        <v>1660</v>
      </c>
      <c r="K427" s="105">
        <v>477</v>
      </c>
      <c r="L427" s="42"/>
      <c r="M427" s="42"/>
      <c r="N427" s="37"/>
    </row>
    <row r="428" spans="1:14" hidden="1" x14ac:dyDescent="0.25">
      <c r="A428" s="262" t="s">
        <v>1269</v>
      </c>
      <c r="B428" s="263" t="s">
        <v>1639</v>
      </c>
      <c r="C428" s="259" t="s">
        <v>1658</v>
      </c>
      <c r="D428" s="262" t="s">
        <v>1451</v>
      </c>
      <c r="E428" s="36">
        <v>135</v>
      </c>
      <c r="F428" s="187"/>
      <c r="G428" s="72"/>
      <c r="H428" s="72"/>
      <c r="I428" s="35" t="s">
        <v>1658</v>
      </c>
      <c r="J428" s="34" t="s">
        <v>1451</v>
      </c>
      <c r="K428" s="268">
        <v>141</v>
      </c>
      <c r="L428" s="132"/>
      <c r="M428" s="132"/>
      <c r="N428" s="37"/>
    </row>
    <row r="429" spans="1:14" hidden="1" x14ac:dyDescent="0.25">
      <c r="A429" s="258" t="s">
        <v>1269</v>
      </c>
      <c r="B429" s="258" t="s">
        <v>1639</v>
      </c>
      <c r="C429" s="258" t="s">
        <v>1661</v>
      </c>
      <c r="D429" s="258"/>
      <c r="E429" s="26">
        <f>E430</f>
        <v>1465</v>
      </c>
      <c r="F429" s="25"/>
      <c r="G429" s="25"/>
      <c r="H429" s="25"/>
      <c r="I429" s="32" t="s">
        <v>1661</v>
      </c>
      <c r="J429" s="32"/>
      <c r="K429" s="26">
        <f>K430</f>
        <v>2081</v>
      </c>
      <c r="L429" s="264">
        <v>1</v>
      </c>
      <c r="M429" s="264">
        <v>1</v>
      </c>
      <c r="N429" s="265"/>
    </row>
    <row r="430" spans="1:14" hidden="1" x14ac:dyDescent="0.25">
      <c r="A430" s="262" t="s">
        <v>1269</v>
      </c>
      <c r="B430" s="263" t="s">
        <v>1639</v>
      </c>
      <c r="C430" s="262" t="s">
        <v>1661</v>
      </c>
      <c r="D430" s="262" t="s">
        <v>1661</v>
      </c>
      <c r="E430" s="36">
        <v>1465</v>
      </c>
      <c r="F430" s="187"/>
      <c r="G430" s="72"/>
      <c r="H430" s="72"/>
      <c r="I430" s="34" t="s">
        <v>1661</v>
      </c>
      <c r="J430" s="62" t="s">
        <v>1661</v>
      </c>
      <c r="K430" s="105">
        <v>2081</v>
      </c>
      <c r="L430" s="42"/>
      <c r="M430" s="42"/>
      <c r="N430" s="37"/>
    </row>
    <row r="431" spans="1:14" hidden="1" x14ac:dyDescent="0.25">
      <c r="A431" s="258" t="s">
        <v>1269</v>
      </c>
      <c r="B431" s="258" t="s">
        <v>1639</v>
      </c>
      <c r="C431" s="258" t="s">
        <v>1662</v>
      </c>
      <c r="D431" s="258"/>
      <c r="E431" s="26">
        <f>SUM(E432:E433)</f>
        <v>2424</v>
      </c>
      <c r="F431" s="25"/>
      <c r="G431" s="25"/>
      <c r="H431" s="25"/>
      <c r="I431" s="32" t="s">
        <v>1662</v>
      </c>
      <c r="J431" s="32"/>
      <c r="K431" s="26">
        <f>SUM(K432:K433)</f>
        <v>3241</v>
      </c>
      <c r="L431" s="264">
        <v>3</v>
      </c>
      <c r="M431" s="264">
        <v>3</v>
      </c>
      <c r="N431" s="265"/>
    </row>
    <row r="432" spans="1:14" hidden="1" x14ac:dyDescent="0.25">
      <c r="A432" s="262" t="s">
        <v>1269</v>
      </c>
      <c r="B432" s="263" t="s">
        <v>1639</v>
      </c>
      <c r="C432" s="262" t="s">
        <v>1662</v>
      </c>
      <c r="D432" s="262" t="s">
        <v>1662</v>
      </c>
      <c r="E432" s="36">
        <v>2107</v>
      </c>
      <c r="F432" s="187"/>
      <c r="G432" s="72"/>
      <c r="H432" s="72"/>
      <c r="I432" s="34" t="s">
        <v>1662</v>
      </c>
      <c r="J432" s="62" t="s">
        <v>1662</v>
      </c>
      <c r="K432" s="105">
        <v>2891</v>
      </c>
      <c r="L432" s="42"/>
      <c r="M432" s="42"/>
      <c r="N432" s="37"/>
    </row>
    <row r="433" spans="1:14" hidden="1" x14ac:dyDescent="0.25">
      <c r="A433" s="262" t="s">
        <v>1269</v>
      </c>
      <c r="B433" s="263" t="s">
        <v>1639</v>
      </c>
      <c r="C433" s="262" t="s">
        <v>1662</v>
      </c>
      <c r="D433" s="262" t="s">
        <v>1663</v>
      </c>
      <c r="E433" s="36">
        <v>317</v>
      </c>
      <c r="F433" s="187"/>
      <c r="G433" s="72"/>
      <c r="H433" s="72"/>
      <c r="I433" s="34" t="s">
        <v>1662</v>
      </c>
      <c r="J433" s="62" t="s">
        <v>1663</v>
      </c>
      <c r="K433" s="105">
        <v>350</v>
      </c>
      <c r="L433" s="42"/>
      <c r="M433" s="42"/>
      <c r="N433" s="37"/>
    </row>
    <row r="434" spans="1:14" hidden="1" x14ac:dyDescent="0.25">
      <c r="A434" s="255" t="s">
        <v>1269</v>
      </c>
      <c r="B434" s="255" t="s">
        <v>1664</v>
      </c>
      <c r="C434" s="256"/>
      <c r="D434" s="255"/>
      <c r="E434" s="20">
        <f>E435+E436+E442+E444+E448+E450+E452+E455+E457</f>
        <v>29827</v>
      </c>
      <c r="F434" s="204"/>
      <c r="G434" s="204"/>
      <c r="H434" s="204"/>
      <c r="I434" s="19"/>
      <c r="J434" s="19"/>
      <c r="K434" s="213"/>
      <c r="L434" s="213">
        <f>SUM(L435:L464)</f>
        <v>20</v>
      </c>
      <c r="M434" s="213">
        <f>SUM(M435:M464)</f>
        <v>21</v>
      </c>
      <c r="N434" s="21"/>
    </row>
    <row r="435" spans="1:14" x14ac:dyDescent="0.25">
      <c r="A435" s="258" t="s">
        <v>1269</v>
      </c>
      <c r="B435" s="258" t="s">
        <v>1664</v>
      </c>
      <c r="C435" s="258" t="s">
        <v>1665</v>
      </c>
      <c r="D435" s="258"/>
      <c r="E435" s="26">
        <v>7739</v>
      </c>
      <c r="F435" s="25"/>
      <c r="G435" s="25"/>
      <c r="H435" s="25"/>
      <c r="I435" s="25"/>
      <c r="J435" s="25"/>
      <c r="K435" s="232"/>
      <c r="L435" s="232"/>
      <c r="M435" s="232"/>
      <c r="N435" s="265"/>
    </row>
    <row r="436" spans="1:14" x14ac:dyDescent="0.25">
      <c r="A436" s="258" t="s">
        <v>1269</v>
      </c>
      <c r="B436" s="258" t="s">
        <v>1664</v>
      </c>
      <c r="C436" s="258" t="s">
        <v>269</v>
      </c>
      <c r="D436" s="258"/>
      <c r="E436" s="26">
        <f>SUM(E437:E441)</f>
        <v>4980</v>
      </c>
      <c r="F436" s="25"/>
      <c r="G436" s="25"/>
      <c r="H436" s="25"/>
      <c r="I436" s="32" t="s">
        <v>269</v>
      </c>
      <c r="J436" s="32"/>
      <c r="K436" s="26">
        <f>SUM(K437:K441)</f>
        <v>7636</v>
      </c>
      <c r="L436" s="264">
        <v>4</v>
      </c>
      <c r="M436" s="264">
        <v>4</v>
      </c>
      <c r="N436" s="265"/>
    </row>
    <row r="437" spans="1:14" x14ac:dyDescent="0.25">
      <c r="A437" s="262" t="s">
        <v>1269</v>
      </c>
      <c r="B437" s="263" t="s">
        <v>1664</v>
      </c>
      <c r="C437" s="262" t="s">
        <v>269</v>
      </c>
      <c r="D437" s="262" t="s">
        <v>269</v>
      </c>
      <c r="E437" s="36">
        <v>4158</v>
      </c>
      <c r="F437" s="187"/>
      <c r="G437" s="72"/>
      <c r="H437" s="72"/>
      <c r="I437" s="34" t="s">
        <v>269</v>
      </c>
      <c r="J437" s="34" t="s">
        <v>269</v>
      </c>
      <c r="K437" s="42">
        <v>5756</v>
      </c>
      <c r="L437" s="42"/>
      <c r="M437" s="42"/>
      <c r="N437" s="37"/>
    </row>
    <row r="438" spans="1:14" hidden="1" x14ac:dyDescent="0.25">
      <c r="A438" s="262" t="s">
        <v>1269</v>
      </c>
      <c r="B438" s="263" t="s">
        <v>1664</v>
      </c>
      <c r="C438" s="262" t="s">
        <v>269</v>
      </c>
      <c r="D438" s="262" t="s">
        <v>1666</v>
      </c>
      <c r="E438" s="36">
        <v>327</v>
      </c>
      <c r="F438" s="187"/>
      <c r="G438" s="72"/>
      <c r="H438" s="72"/>
      <c r="I438" s="34" t="s">
        <v>269</v>
      </c>
      <c r="J438" s="34" t="s">
        <v>1666</v>
      </c>
      <c r="K438" s="42">
        <v>1120</v>
      </c>
      <c r="L438" s="42"/>
      <c r="M438" s="42"/>
      <c r="N438" s="37"/>
    </row>
    <row r="439" spans="1:14" hidden="1" x14ac:dyDescent="0.25">
      <c r="A439" s="262" t="s">
        <v>1269</v>
      </c>
      <c r="B439" s="263" t="s">
        <v>1664</v>
      </c>
      <c r="C439" s="262" t="s">
        <v>269</v>
      </c>
      <c r="D439" s="262" t="s">
        <v>1667</v>
      </c>
      <c r="E439" s="36">
        <v>122</v>
      </c>
      <c r="F439" s="187"/>
      <c r="G439" s="72"/>
      <c r="H439" s="72"/>
      <c r="I439" s="34" t="s">
        <v>269</v>
      </c>
      <c r="J439" s="34" t="s">
        <v>1667</v>
      </c>
      <c r="K439" s="42">
        <v>155</v>
      </c>
      <c r="L439" s="132"/>
      <c r="M439" s="132"/>
      <c r="N439" s="37"/>
    </row>
    <row r="440" spans="1:14" hidden="1" x14ac:dyDescent="0.25">
      <c r="A440" s="262" t="s">
        <v>1269</v>
      </c>
      <c r="B440" s="263" t="s">
        <v>1664</v>
      </c>
      <c r="C440" s="262" t="s">
        <v>269</v>
      </c>
      <c r="D440" s="262" t="s">
        <v>1668</v>
      </c>
      <c r="E440" s="36">
        <v>23</v>
      </c>
      <c r="F440" s="187"/>
      <c r="G440" s="72"/>
      <c r="H440" s="72"/>
      <c r="I440" s="34" t="s">
        <v>269</v>
      </c>
      <c r="J440" s="34" t="s">
        <v>1668</v>
      </c>
      <c r="K440" s="42">
        <v>43</v>
      </c>
      <c r="L440" s="132"/>
      <c r="M440" s="132"/>
      <c r="N440" s="37"/>
    </row>
    <row r="441" spans="1:14" hidden="1" x14ac:dyDescent="0.25">
      <c r="A441" s="262" t="s">
        <v>1269</v>
      </c>
      <c r="B441" s="263" t="s">
        <v>1664</v>
      </c>
      <c r="C441" s="262" t="s">
        <v>269</v>
      </c>
      <c r="D441" s="262" t="s">
        <v>1669</v>
      </c>
      <c r="E441" s="36">
        <v>350</v>
      </c>
      <c r="F441" s="187"/>
      <c r="G441" s="72"/>
      <c r="H441" s="72"/>
      <c r="I441" s="34" t="s">
        <v>269</v>
      </c>
      <c r="J441" s="35" t="s">
        <v>1670</v>
      </c>
      <c r="K441" s="42">
        <v>562</v>
      </c>
      <c r="L441" s="132"/>
      <c r="M441" s="132"/>
      <c r="N441" s="37"/>
    </row>
    <row r="442" spans="1:14" hidden="1" x14ac:dyDescent="0.25">
      <c r="A442" s="258" t="s">
        <v>1269</v>
      </c>
      <c r="B442" s="258" t="s">
        <v>1664</v>
      </c>
      <c r="C442" s="258" t="s">
        <v>1671</v>
      </c>
      <c r="D442" s="258"/>
      <c r="E442" s="26">
        <f>E443</f>
        <v>719</v>
      </c>
      <c r="F442" s="25"/>
      <c r="G442" s="25"/>
      <c r="H442" s="25"/>
      <c r="I442" s="32" t="s">
        <v>1671</v>
      </c>
      <c r="J442" s="32"/>
      <c r="K442" s="26">
        <f>K443</f>
        <v>990</v>
      </c>
      <c r="L442" s="264">
        <v>1</v>
      </c>
      <c r="M442" s="264">
        <v>1</v>
      </c>
      <c r="N442" s="265"/>
    </row>
    <row r="443" spans="1:14" hidden="1" x14ac:dyDescent="0.25">
      <c r="A443" s="262" t="s">
        <v>1269</v>
      </c>
      <c r="B443" s="263" t="s">
        <v>1664</v>
      </c>
      <c r="C443" s="262" t="s">
        <v>1671</v>
      </c>
      <c r="D443" s="262" t="s">
        <v>1671</v>
      </c>
      <c r="E443" s="36">
        <v>719</v>
      </c>
      <c r="F443" s="187"/>
      <c r="G443" s="72"/>
      <c r="H443" s="72"/>
      <c r="I443" s="34" t="s">
        <v>1671</v>
      </c>
      <c r="J443" s="62" t="s">
        <v>1671</v>
      </c>
      <c r="K443" s="42">
        <v>990</v>
      </c>
      <c r="L443" s="42"/>
      <c r="M443" s="42"/>
      <c r="N443" s="37"/>
    </row>
    <row r="444" spans="1:14" hidden="1" x14ac:dyDescent="0.25">
      <c r="A444" s="258" t="s">
        <v>1269</v>
      </c>
      <c r="B444" s="258" t="s">
        <v>1664</v>
      </c>
      <c r="C444" s="258" t="s">
        <v>1672</v>
      </c>
      <c r="D444" s="258"/>
      <c r="E444" s="26">
        <f>SUM(E445:E447)</f>
        <v>1196</v>
      </c>
      <c r="F444" s="25"/>
      <c r="G444" s="25"/>
      <c r="H444" s="25"/>
      <c r="I444" s="32" t="s">
        <v>1672</v>
      </c>
      <c r="J444" s="32"/>
      <c r="K444" s="26">
        <f>SUM(K445:K447)</f>
        <v>1686</v>
      </c>
      <c r="L444" s="264">
        <v>2</v>
      </c>
      <c r="M444" s="264">
        <v>3</v>
      </c>
      <c r="N444" s="265"/>
    </row>
    <row r="445" spans="1:14" hidden="1" x14ac:dyDescent="0.25">
      <c r="A445" s="262" t="s">
        <v>1269</v>
      </c>
      <c r="B445" s="263" t="s">
        <v>1664</v>
      </c>
      <c r="C445" s="262" t="s">
        <v>1672</v>
      </c>
      <c r="D445" s="262" t="s">
        <v>1672</v>
      </c>
      <c r="E445" s="36">
        <v>791</v>
      </c>
      <c r="F445" s="187"/>
      <c r="G445" s="72"/>
      <c r="H445" s="72"/>
      <c r="I445" s="34" t="s">
        <v>1672</v>
      </c>
      <c r="J445" s="34" t="s">
        <v>1672</v>
      </c>
      <c r="K445" s="42">
        <v>1087</v>
      </c>
      <c r="L445" s="42"/>
      <c r="M445" s="42"/>
      <c r="N445" s="37"/>
    </row>
    <row r="446" spans="1:14" hidden="1" x14ac:dyDescent="0.25">
      <c r="A446" s="262" t="s">
        <v>1269</v>
      </c>
      <c r="B446" s="263" t="s">
        <v>1664</v>
      </c>
      <c r="C446" s="262" t="s">
        <v>1672</v>
      </c>
      <c r="D446" s="262" t="s">
        <v>1673</v>
      </c>
      <c r="E446" s="36">
        <v>28</v>
      </c>
      <c r="F446" s="187"/>
      <c r="G446" s="72"/>
      <c r="H446" s="72"/>
      <c r="I446" s="34" t="s">
        <v>1672</v>
      </c>
      <c r="J446" s="34" t="s">
        <v>1674</v>
      </c>
      <c r="K446" s="42">
        <v>51</v>
      </c>
      <c r="L446" s="42"/>
      <c r="M446" s="42"/>
      <c r="N446" s="37"/>
    </row>
    <row r="447" spans="1:14" hidden="1" x14ac:dyDescent="0.25">
      <c r="A447" s="262" t="s">
        <v>1269</v>
      </c>
      <c r="B447" s="263" t="s">
        <v>1664</v>
      </c>
      <c r="C447" s="262" t="s">
        <v>1672</v>
      </c>
      <c r="D447" s="262" t="s">
        <v>1675</v>
      </c>
      <c r="E447" s="36">
        <v>377</v>
      </c>
      <c r="F447" s="187"/>
      <c r="G447" s="72"/>
      <c r="H447" s="72"/>
      <c r="I447" s="34" t="s">
        <v>1672</v>
      </c>
      <c r="J447" s="34" t="s">
        <v>1675</v>
      </c>
      <c r="K447" s="42">
        <v>548</v>
      </c>
      <c r="L447" s="42"/>
      <c r="M447" s="42"/>
      <c r="N447" s="37"/>
    </row>
    <row r="448" spans="1:14" hidden="1" x14ac:dyDescent="0.25">
      <c r="A448" s="258" t="s">
        <v>1269</v>
      </c>
      <c r="B448" s="258" t="s">
        <v>1664</v>
      </c>
      <c r="C448" s="258" t="s">
        <v>1676</v>
      </c>
      <c r="D448" s="258"/>
      <c r="E448" s="26">
        <f>E449</f>
        <v>1424</v>
      </c>
      <c r="F448" s="25"/>
      <c r="G448" s="25"/>
      <c r="H448" s="25"/>
      <c r="I448" s="32" t="s">
        <v>1676</v>
      </c>
      <c r="J448" s="32"/>
      <c r="K448" s="26">
        <f>K449</f>
        <v>1905</v>
      </c>
      <c r="L448" s="264">
        <v>1</v>
      </c>
      <c r="M448" s="264">
        <v>1</v>
      </c>
      <c r="N448" s="265"/>
    </row>
    <row r="449" spans="1:14" hidden="1" x14ac:dyDescent="0.25">
      <c r="A449" s="262" t="s">
        <v>1269</v>
      </c>
      <c r="B449" s="263" t="s">
        <v>1664</v>
      </c>
      <c r="C449" s="262" t="s">
        <v>1676</v>
      </c>
      <c r="D449" s="262" t="s">
        <v>1676</v>
      </c>
      <c r="E449" s="36">
        <v>1424</v>
      </c>
      <c r="F449" s="187"/>
      <c r="G449" s="72"/>
      <c r="H449" s="72"/>
      <c r="I449" s="34" t="s">
        <v>1676</v>
      </c>
      <c r="J449" s="62" t="s">
        <v>1676</v>
      </c>
      <c r="K449" s="42">
        <v>1905</v>
      </c>
      <c r="L449" s="42"/>
      <c r="M449" s="42"/>
      <c r="N449" s="37"/>
    </row>
    <row r="450" spans="1:14" hidden="1" x14ac:dyDescent="0.25">
      <c r="A450" s="258" t="s">
        <v>1269</v>
      </c>
      <c r="B450" s="258" t="s">
        <v>1664</v>
      </c>
      <c r="C450" s="258" t="s">
        <v>1042</v>
      </c>
      <c r="D450" s="258"/>
      <c r="E450" s="26">
        <f>E451</f>
        <v>723</v>
      </c>
      <c r="F450" s="25"/>
      <c r="G450" s="25"/>
      <c r="H450" s="25"/>
      <c r="I450" s="32" t="s">
        <v>1042</v>
      </c>
      <c r="J450" s="32"/>
      <c r="K450" s="26">
        <f>K451</f>
        <v>1007</v>
      </c>
      <c r="L450" s="264">
        <v>1</v>
      </c>
      <c r="M450" s="264">
        <v>1</v>
      </c>
      <c r="N450" s="265"/>
    </row>
    <row r="451" spans="1:14" hidden="1" x14ac:dyDescent="0.25">
      <c r="A451" s="262" t="s">
        <v>1269</v>
      </c>
      <c r="B451" s="263" t="s">
        <v>1664</v>
      </c>
      <c r="C451" s="262" t="s">
        <v>1042</v>
      </c>
      <c r="D451" s="262" t="s">
        <v>1042</v>
      </c>
      <c r="E451" s="36">
        <v>723</v>
      </c>
      <c r="F451" s="187"/>
      <c r="G451" s="72"/>
      <c r="H451" s="72"/>
      <c r="I451" s="34" t="s">
        <v>1042</v>
      </c>
      <c r="J451" s="62" t="s">
        <v>1042</v>
      </c>
      <c r="K451" s="42">
        <v>1007</v>
      </c>
      <c r="L451" s="42"/>
      <c r="M451" s="42"/>
      <c r="N451" s="37"/>
    </row>
    <row r="452" spans="1:14" hidden="1" x14ac:dyDescent="0.25">
      <c r="A452" s="258" t="s">
        <v>1269</v>
      </c>
      <c r="B452" s="258" t="s">
        <v>1664</v>
      </c>
      <c r="C452" s="258" t="s">
        <v>1318</v>
      </c>
      <c r="D452" s="258"/>
      <c r="E452" s="26">
        <f>SUM(E453:E454)</f>
        <v>1728</v>
      </c>
      <c r="F452" s="25"/>
      <c r="G452" s="25"/>
      <c r="H452" s="25"/>
      <c r="I452" s="32" t="s">
        <v>1318</v>
      </c>
      <c r="J452" s="32"/>
      <c r="K452" s="26">
        <f>SUM(K453:K454)</f>
        <v>2412</v>
      </c>
      <c r="L452" s="264">
        <v>2</v>
      </c>
      <c r="M452" s="264">
        <v>2</v>
      </c>
      <c r="N452" s="265"/>
    </row>
    <row r="453" spans="1:14" hidden="1" x14ac:dyDescent="0.25">
      <c r="A453" s="262" t="s">
        <v>1269</v>
      </c>
      <c r="B453" s="263" t="s">
        <v>1664</v>
      </c>
      <c r="C453" s="262" t="s">
        <v>1318</v>
      </c>
      <c r="D453" s="262" t="s">
        <v>1318</v>
      </c>
      <c r="E453" s="36">
        <v>1163</v>
      </c>
      <c r="F453" s="187"/>
      <c r="G453" s="72"/>
      <c r="H453" s="72"/>
      <c r="I453" s="34" t="s">
        <v>1318</v>
      </c>
      <c r="J453" s="62" t="s">
        <v>1318</v>
      </c>
      <c r="K453" s="42">
        <v>1664</v>
      </c>
      <c r="L453" s="42"/>
      <c r="M453" s="42"/>
      <c r="N453" s="37"/>
    </row>
    <row r="454" spans="1:14" s="80" customFormat="1" hidden="1" x14ac:dyDescent="0.25">
      <c r="A454" s="262" t="s">
        <v>1269</v>
      </c>
      <c r="B454" s="263" t="s">
        <v>1664</v>
      </c>
      <c r="C454" s="262" t="s">
        <v>1318</v>
      </c>
      <c r="D454" s="262" t="s">
        <v>1677</v>
      </c>
      <c r="E454" s="36">
        <v>565</v>
      </c>
      <c r="F454" s="187"/>
      <c r="G454" s="72"/>
      <c r="H454" s="72"/>
      <c r="I454" s="34" t="s">
        <v>1318</v>
      </c>
      <c r="J454" s="62" t="s">
        <v>1677</v>
      </c>
      <c r="K454" s="42">
        <v>748</v>
      </c>
      <c r="L454" s="42"/>
      <c r="M454" s="42"/>
      <c r="N454" s="272"/>
    </row>
    <row r="455" spans="1:14" x14ac:dyDescent="0.25">
      <c r="A455" s="258" t="s">
        <v>1269</v>
      </c>
      <c r="B455" s="258" t="s">
        <v>1664</v>
      </c>
      <c r="C455" s="258" t="s">
        <v>1678</v>
      </c>
      <c r="D455" s="258"/>
      <c r="E455" s="26">
        <f>E456</f>
        <v>3927</v>
      </c>
      <c r="F455" s="25"/>
      <c r="G455" s="25"/>
      <c r="H455" s="25"/>
      <c r="I455" s="32" t="s">
        <v>1678</v>
      </c>
      <c r="J455" s="32"/>
      <c r="K455" s="26">
        <f>K456</f>
        <v>5567</v>
      </c>
      <c r="L455" s="264">
        <v>4</v>
      </c>
      <c r="M455" s="264">
        <v>4</v>
      </c>
      <c r="N455" s="265"/>
    </row>
    <row r="456" spans="1:14" x14ac:dyDescent="0.25">
      <c r="A456" s="262" t="s">
        <v>1269</v>
      </c>
      <c r="B456" s="263" t="s">
        <v>1664</v>
      </c>
      <c r="C456" s="262" t="s">
        <v>1678</v>
      </c>
      <c r="D456" s="262" t="s">
        <v>1678</v>
      </c>
      <c r="E456" s="36">
        <v>3927</v>
      </c>
      <c r="F456" s="187"/>
      <c r="G456" s="72"/>
      <c r="H456" s="72"/>
      <c r="I456" s="34" t="s">
        <v>1678</v>
      </c>
      <c r="J456" s="62" t="s">
        <v>1678</v>
      </c>
      <c r="K456" s="42">
        <v>5567</v>
      </c>
      <c r="L456" s="42"/>
      <c r="M456" s="42"/>
      <c r="N456" s="37"/>
    </row>
    <row r="457" spans="1:14" ht="25.5" x14ac:dyDescent="0.25">
      <c r="A457" s="258" t="s">
        <v>1269</v>
      </c>
      <c r="B457" s="258" t="s">
        <v>1664</v>
      </c>
      <c r="C457" s="32" t="s">
        <v>1679</v>
      </c>
      <c r="D457" s="258"/>
      <c r="E457" s="26">
        <f>SUM(E458:E464)</f>
        <v>7391</v>
      </c>
      <c r="F457" s="25"/>
      <c r="G457" s="25"/>
      <c r="H457" s="25"/>
      <c r="I457" s="32" t="s">
        <v>1679</v>
      </c>
      <c r="J457" s="32"/>
      <c r="K457" s="26">
        <f>SUM(K458:K464)</f>
        <v>8999</v>
      </c>
      <c r="L457" s="264">
        <v>5</v>
      </c>
      <c r="M457" s="264">
        <v>5</v>
      </c>
      <c r="N457" s="265"/>
    </row>
    <row r="458" spans="1:14" hidden="1" x14ac:dyDescent="0.25">
      <c r="A458" s="262" t="s">
        <v>1269</v>
      </c>
      <c r="B458" s="263" t="s">
        <v>1664</v>
      </c>
      <c r="C458" s="262" t="s">
        <v>1680</v>
      </c>
      <c r="D458" s="262" t="s">
        <v>1680</v>
      </c>
      <c r="E458" s="36">
        <v>1928</v>
      </c>
      <c r="F458" s="187"/>
      <c r="G458" s="72"/>
      <c r="H458" s="72"/>
      <c r="I458" s="72" t="s">
        <v>1680</v>
      </c>
      <c r="J458" s="34" t="s">
        <v>1680</v>
      </c>
      <c r="K458" s="42">
        <v>2130</v>
      </c>
      <c r="L458" s="42"/>
      <c r="M458" s="42"/>
      <c r="N458" s="37"/>
    </row>
    <row r="459" spans="1:14" hidden="1" x14ac:dyDescent="0.25">
      <c r="A459" s="262" t="s">
        <v>1269</v>
      </c>
      <c r="B459" s="263" t="s">
        <v>1664</v>
      </c>
      <c r="C459" s="262" t="s">
        <v>1680</v>
      </c>
      <c r="D459" s="262" t="s">
        <v>1681</v>
      </c>
      <c r="E459" s="36">
        <v>337</v>
      </c>
      <c r="F459" s="187"/>
      <c r="G459" s="72"/>
      <c r="H459" s="72"/>
      <c r="I459" s="62" t="s">
        <v>1680</v>
      </c>
      <c r="J459" s="34" t="s">
        <v>1681</v>
      </c>
      <c r="K459" s="280">
        <v>387</v>
      </c>
      <c r="L459" s="270"/>
      <c r="M459" s="270"/>
      <c r="N459" s="37"/>
    </row>
    <row r="460" spans="1:14" ht="23.25" hidden="1" x14ac:dyDescent="0.25">
      <c r="A460" s="262" t="s">
        <v>1269</v>
      </c>
      <c r="B460" s="263" t="s">
        <v>1664</v>
      </c>
      <c r="C460" s="262" t="s">
        <v>1682</v>
      </c>
      <c r="D460" s="262" t="s">
        <v>1683</v>
      </c>
      <c r="E460" s="36">
        <v>455</v>
      </c>
      <c r="F460" s="187"/>
      <c r="G460" s="72"/>
      <c r="H460" s="72"/>
      <c r="I460" s="62" t="s">
        <v>1680</v>
      </c>
      <c r="J460" s="34" t="s">
        <v>1683</v>
      </c>
      <c r="K460" s="42">
        <v>408</v>
      </c>
      <c r="L460" s="270"/>
      <c r="M460" s="270"/>
      <c r="N460" s="193" t="s">
        <v>1684</v>
      </c>
    </row>
    <row r="461" spans="1:14" x14ac:dyDescent="0.25">
      <c r="A461" s="262" t="s">
        <v>1269</v>
      </c>
      <c r="B461" s="263" t="s">
        <v>1664</v>
      </c>
      <c r="C461" s="262" t="s">
        <v>1685</v>
      </c>
      <c r="D461" s="262" t="s">
        <v>1686</v>
      </c>
      <c r="E461" s="36">
        <v>2945</v>
      </c>
      <c r="F461" s="187"/>
      <c r="G461" s="72"/>
      <c r="H461" s="72"/>
      <c r="I461" s="62" t="s">
        <v>1686</v>
      </c>
      <c r="J461" s="34" t="s">
        <v>1686</v>
      </c>
      <c r="K461" s="42">
        <v>3602</v>
      </c>
      <c r="L461" s="42"/>
      <c r="M461" s="42"/>
      <c r="N461" s="37"/>
    </row>
    <row r="462" spans="1:14" hidden="1" x14ac:dyDescent="0.25">
      <c r="A462" s="262" t="s">
        <v>1269</v>
      </c>
      <c r="B462" s="263" t="s">
        <v>1664</v>
      </c>
      <c r="C462" s="262" t="s">
        <v>1687</v>
      </c>
      <c r="D462" s="262" t="s">
        <v>1687</v>
      </c>
      <c r="E462" s="36">
        <v>467</v>
      </c>
      <c r="F462" s="187"/>
      <c r="G462" s="58" t="s">
        <v>87</v>
      </c>
      <c r="H462" s="58"/>
      <c r="I462" s="269" t="s">
        <v>1687</v>
      </c>
      <c r="J462" s="34" t="s">
        <v>1687</v>
      </c>
      <c r="K462" s="42">
        <v>668</v>
      </c>
      <c r="L462" s="270"/>
      <c r="M462" s="270"/>
      <c r="N462" s="65" t="s">
        <v>311</v>
      </c>
    </row>
    <row r="463" spans="1:14" hidden="1" x14ac:dyDescent="0.25">
      <c r="A463" s="262" t="s">
        <v>1269</v>
      </c>
      <c r="B463" s="263" t="s">
        <v>1664</v>
      </c>
      <c r="C463" s="262" t="s">
        <v>1687</v>
      </c>
      <c r="D463" s="262" t="s">
        <v>1688</v>
      </c>
      <c r="E463" s="36">
        <v>840</v>
      </c>
      <c r="F463" s="187"/>
      <c r="G463" s="72"/>
      <c r="H463" s="72"/>
      <c r="I463" s="269" t="s">
        <v>1687</v>
      </c>
      <c r="J463" s="34" t="s">
        <v>1688</v>
      </c>
      <c r="K463" s="280">
        <v>1147</v>
      </c>
      <c r="L463" s="270"/>
      <c r="M463" s="270"/>
      <c r="N463" s="282"/>
    </row>
    <row r="464" spans="1:14" hidden="1" x14ac:dyDescent="0.25">
      <c r="A464" s="262" t="s">
        <v>1269</v>
      </c>
      <c r="B464" s="263" t="s">
        <v>1664</v>
      </c>
      <c r="C464" s="262" t="s">
        <v>1687</v>
      </c>
      <c r="D464" s="262" t="s">
        <v>1689</v>
      </c>
      <c r="E464" s="36">
        <v>419</v>
      </c>
      <c r="F464" s="187"/>
      <c r="G464" s="72"/>
      <c r="H464" s="72"/>
      <c r="I464" s="269" t="s">
        <v>1687</v>
      </c>
      <c r="J464" s="34" t="s">
        <v>1689</v>
      </c>
      <c r="K464" s="42">
        <v>657</v>
      </c>
      <c r="L464" s="270"/>
      <c r="M464" s="270"/>
      <c r="N464" s="37"/>
    </row>
  </sheetData>
  <autoFilter ref="A1:O464">
    <filterColumn colId="4">
      <filters>
        <filter val="10,764"/>
        <filter val="10,871"/>
        <filter val="2,945"/>
        <filter val="2,959"/>
        <filter val="3,021"/>
        <filter val="3,059"/>
        <filter val="3,145"/>
        <filter val="3,147"/>
        <filter val="3,238"/>
        <filter val="3,266"/>
        <filter val="3,306"/>
        <filter val="3,351"/>
        <filter val="3,359"/>
        <filter val="3,651"/>
        <filter val="3,735"/>
        <filter val="3,738"/>
        <filter val="3,873"/>
        <filter val="3,922"/>
        <filter val="3,927"/>
        <filter val="3,962"/>
        <filter val="4,158"/>
        <filter val="4,445"/>
        <filter val="4,451"/>
        <filter val="4,508"/>
        <filter val="4,607"/>
        <filter val="4,651"/>
        <filter val="4,815"/>
        <filter val="4,891"/>
        <filter val="4,980"/>
        <filter val="5,626"/>
        <filter val="5,918"/>
        <filter val="5,940"/>
        <filter val="5,980"/>
        <filter val="7,105"/>
        <filter val="7,111"/>
        <filter val="7,391"/>
        <filter val="7,739"/>
        <filter val="8,024"/>
      </filters>
    </filterColumn>
    <filterColumn colId="6" showButton="0"/>
  </autoFilter>
  <mergeCells count="8">
    <mergeCell ref="J307:J308"/>
    <mergeCell ref="K307:K308"/>
    <mergeCell ref="G1:H1"/>
    <mergeCell ref="N259:N260"/>
    <mergeCell ref="J286:J287"/>
    <mergeCell ref="K286:K287"/>
    <mergeCell ref="J289:J290"/>
    <mergeCell ref="K289:K290"/>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0"/>
  </sheetPr>
  <dimension ref="A1:N555"/>
  <sheetViews>
    <sheetView zoomScale="80" zoomScaleNormal="80" workbookViewId="0">
      <pane ySplit="1" topLeftCell="A2" activePane="bottomLeft" state="frozen"/>
      <selection pane="bottomLeft" activeCell="E502" sqref="A3:E502"/>
    </sheetView>
  </sheetViews>
  <sheetFormatPr defaultRowHeight="12.75" x14ac:dyDescent="0.25"/>
  <cols>
    <col min="1" max="1" width="20.140625" style="406" customWidth="1"/>
    <col min="2" max="2" width="13" style="406" customWidth="1"/>
    <col min="3" max="3" width="31.140625" style="406" customWidth="1"/>
    <col min="4" max="4" width="21.140625" style="406" customWidth="1"/>
    <col min="5" max="5" width="12.7109375" style="407" customWidth="1"/>
    <col min="6" max="6" width="7.7109375" style="91" customWidth="1"/>
    <col min="7" max="7" width="5.42578125" style="408" customWidth="1"/>
    <col min="8" max="8" width="33.42578125" style="408" customWidth="1"/>
    <col min="9" max="9" width="33.140625" style="406" customWidth="1"/>
    <col min="10" max="10" width="23.42578125" style="406" customWidth="1"/>
    <col min="11" max="11" width="9.42578125" style="407" customWidth="1"/>
    <col min="12" max="13" width="8.85546875" style="407" customWidth="1"/>
    <col min="14" max="14" width="39.5703125" style="91" customWidth="1"/>
    <col min="15" max="16384" width="9.140625" style="294"/>
  </cols>
  <sheetData>
    <row r="1" spans="1:14" s="288" customFormat="1" ht="107.25" customHeight="1" x14ac:dyDescent="0.25">
      <c r="A1" s="284" t="s">
        <v>0</v>
      </c>
      <c r="B1" s="285" t="s">
        <v>1</v>
      </c>
      <c r="C1" s="2" t="s">
        <v>2</v>
      </c>
      <c r="D1" s="2" t="s">
        <v>3</v>
      </c>
      <c r="E1" s="2" t="s">
        <v>4</v>
      </c>
      <c r="F1" s="3" t="s">
        <v>6</v>
      </c>
      <c r="G1" s="692" t="s">
        <v>7</v>
      </c>
      <c r="H1" s="693"/>
      <c r="I1" s="286"/>
      <c r="J1" s="286"/>
      <c r="K1" s="2" t="s">
        <v>10</v>
      </c>
      <c r="L1" s="2" t="s">
        <v>11</v>
      </c>
      <c r="M1" s="2" t="s">
        <v>12</v>
      </c>
      <c r="N1" s="287" t="s">
        <v>13</v>
      </c>
    </row>
    <row r="2" spans="1:14" x14ac:dyDescent="0.25">
      <c r="A2" s="289" t="s">
        <v>1690</v>
      </c>
      <c r="B2" s="289"/>
      <c r="C2" s="290"/>
      <c r="D2" s="289"/>
      <c r="E2" s="250">
        <f>E3+E4+E324+E422+E502</f>
        <v>94573</v>
      </c>
      <c r="F2" s="291"/>
      <c r="G2" s="178"/>
      <c r="H2" s="178"/>
      <c r="I2" s="289"/>
      <c r="J2" s="289"/>
      <c r="K2" s="289"/>
      <c r="L2" s="292">
        <f>L4+L324+L422+L502</f>
        <v>63</v>
      </c>
      <c r="M2" s="292">
        <f>M4+M324+M422+M502</f>
        <v>83</v>
      </c>
      <c r="N2" s="293"/>
    </row>
    <row r="3" spans="1:14" x14ac:dyDescent="0.25">
      <c r="A3" s="255" t="s">
        <v>1690</v>
      </c>
      <c r="B3" s="255" t="s">
        <v>1691</v>
      </c>
      <c r="C3" s="256"/>
      <c r="D3" s="255"/>
      <c r="E3" s="20">
        <v>7940</v>
      </c>
      <c r="F3" s="295"/>
      <c r="G3" s="295"/>
      <c r="H3" s="295"/>
      <c r="I3" s="255"/>
      <c r="J3" s="255"/>
      <c r="K3" s="255"/>
      <c r="L3" s="255"/>
      <c r="M3" s="255"/>
      <c r="N3" s="23"/>
    </row>
    <row r="4" spans="1:14" hidden="1" x14ac:dyDescent="0.25">
      <c r="A4" s="255" t="s">
        <v>1690</v>
      </c>
      <c r="B4" s="255" t="s">
        <v>1692</v>
      </c>
      <c r="C4" s="256"/>
      <c r="D4" s="255"/>
      <c r="E4" s="20">
        <f>E5+E6+E31+E53+E83+E101+E114+E137+E151+E170+E188+E202+E234+E257+E275+E285</f>
        <v>25659</v>
      </c>
      <c r="F4" s="295"/>
      <c r="G4" s="295"/>
      <c r="H4" s="295"/>
      <c r="I4" s="255"/>
      <c r="J4" s="255"/>
      <c r="K4" s="255"/>
      <c r="L4" s="296">
        <f>SUM(L5:L323)</f>
        <v>23</v>
      </c>
      <c r="M4" s="296">
        <f>SUM(M5:M323)</f>
        <v>29</v>
      </c>
      <c r="N4" s="23"/>
    </row>
    <row r="5" spans="1:14" ht="23.25" x14ac:dyDescent="0.25">
      <c r="A5" s="258" t="s">
        <v>1690</v>
      </c>
      <c r="B5" s="258" t="s">
        <v>1692</v>
      </c>
      <c r="C5" s="258" t="s">
        <v>1693</v>
      </c>
      <c r="D5" s="258"/>
      <c r="E5" s="26">
        <v>6167</v>
      </c>
      <c r="F5" s="297"/>
      <c r="G5" s="297"/>
      <c r="H5" s="298" t="s">
        <v>1694</v>
      </c>
      <c r="I5" s="258"/>
      <c r="J5" s="258"/>
      <c r="K5" s="258"/>
      <c r="L5" s="258"/>
      <c r="M5" s="258"/>
      <c r="N5" s="30"/>
    </row>
    <row r="6" spans="1:14" hidden="1" x14ac:dyDescent="0.25">
      <c r="A6" s="258" t="s">
        <v>1690</v>
      </c>
      <c r="B6" s="258" t="s">
        <v>1692</v>
      </c>
      <c r="C6" s="258" t="s">
        <v>1695</v>
      </c>
      <c r="D6" s="258"/>
      <c r="E6" s="26">
        <v>3053</v>
      </c>
      <c r="F6" s="297"/>
      <c r="G6" s="297"/>
      <c r="H6" s="297"/>
      <c r="I6" s="299" t="s">
        <v>1696</v>
      </c>
      <c r="J6" s="300"/>
      <c r="K6" s="301">
        <f>SUM(K7:K30)</f>
        <v>4495</v>
      </c>
      <c r="L6" s="302">
        <v>2</v>
      </c>
      <c r="M6" s="302">
        <v>3</v>
      </c>
      <c r="N6" s="303"/>
    </row>
    <row r="7" spans="1:14" s="307" customFormat="1" ht="15" hidden="1" x14ac:dyDescent="0.25">
      <c r="A7" s="259" t="s">
        <v>1690</v>
      </c>
      <c r="B7" s="259" t="s">
        <v>1692</v>
      </c>
      <c r="C7" s="259" t="s">
        <v>1695</v>
      </c>
      <c r="D7" s="260" t="s">
        <v>1696</v>
      </c>
      <c r="E7" s="52">
        <v>1828</v>
      </c>
      <c r="F7" s="67" t="s">
        <v>6</v>
      </c>
      <c r="G7" s="28" t="s">
        <v>18</v>
      </c>
      <c r="H7" s="304"/>
      <c r="I7" s="305" t="s">
        <v>1696</v>
      </c>
      <c r="J7" s="306" t="s">
        <v>1696</v>
      </c>
      <c r="K7" s="54">
        <v>1969</v>
      </c>
      <c r="L7" s="188"/>
      <c r="M7" s="188"/>
      <c r="N7" s="67"/>
    </row>
    <row r="8" spans="1:14" hidden="1" x14ac:dyDescent="0.25">
      <c r="A8" s="262" t="s">
        <v>1690</v>
      </c>
      <c r="B8" s="263" t="s">
        <v>1692</v>
      </c>
      <c r="C8" s="259" t="s">
        <v>1695</v>
      </c>
      <c r="D8" s="262" t="s">
        <v>1697</v>
      </c>
      <c r="E8" s="36">
        <v>70</v>
      </c>
      <c r="F8" s="67" t="s">
        <v>6</v>
      </c>
      <c r="G8" s="151"/>
      <c r="H8" s="151"/>
      <c r="I8" s="305" t="s">
        <v>1696</v>
      </c>
      <c r="J8" s="306" t="s">
        <v>1697</v>
      </c>
      <c r="K8" s="54">
        <v>187</v>
      </c>
      <c r="L8" s="188"/>
      <c r="M8" s="188"/>
      <c r="N8" s="41"/>
    </row>
    <row r="9" spans="1:14" hidden="1" x14ac:dyDescent="0.25">
      <c r="A9" s="262" t="s">
        <v>1690</v>
      </c>
      <c r="B9" s="263" t="s">
        <v>1692</v>
      </c>
      <c r="C9" s="259" t="s">
        <v>1695</v>
      </c>
      <c r="D9" s="259" t="s">
        <v>1698</v>
      </c>
      <c r="E9" s="36">
        <v>424</v>
      </c>
      <c r="F9" s="67" t="s">
        <v>6</v>
      </c>
      <c r="G9" s="151"/>
      <c r="H9" s="151"/>
      <c r="I9" s="305" t="s">
        <v>1696</v>
      </c>
      <c r="J9" s="306" t="s">
        <v>1698</v>
      </c>
      <c r="K9" s="54">
        <v>454</v>
      </c>
      <c r="L9" s="188"/>
      <c r="M9" s="188"/>
      <c r="N9" s="41"/>
    </row>
    <row r="10" spans="1:14" hidden="1" x14ac:dyDescent="0.25">
      <c r="A10" s="262" t="s">
        <v>1690</v>
      </c>
      <c r="B10" s="263" t="s">
        <v>1692</v>
      </c>
      <c r="C10" s="259" t="s">
        <v>1695</v>
      </c>
      <c r="D10" s="262" t="s">
        <v>1699</v>
      </c>
      <c r="E10" s="36" t="s">
        <v>137</v>
      </c>
      <c r="F10" s="67" t="s">
        <v>6</v>
      </c>
      <c r="G10" s="151"/>
      <c r="H10" s="151"/>
      <c r="I10" s="305" t="s">
        <v>1696</v>
      </c>
      <c r="J10" s="306" t="s">
        <v>1699</v>
      </c>
      <c r="K10" s="54">
        <v>9</v>
      </c>
      <c r="L10" s="188"/>
      <c r="M10" s="188"/>
      <c r="N10" s="41"/>
    </row>
    <row r="11" spans="1:14" hidden="1" x14ac:dyDescent="0.25">
      <c r="A11" s="262" t="s">
        <v>1690</v>
      </c>
      <c r="B11" s="263" t="s">
        <v>1692</v>
      </c>
      <c r="C11" s="259" t="s">
        <v>1695</v>
      </c>
      <c r="D11" s="262" t="s">
        <v>1700</v>
      </c>
      <c r="E11" s="36">
        <v>15</v>
      </c>
      <c r="F11" s="67" t="s">
        <v>6</v>
      </c>
      <c r="G11" s="151"/>
      <c r="H11" s="151"/>
      <c r="I11" s="305" t="s">
        <v>1696</v>
      </c>
      <c r="J11" s="306" t="s">
        <v>1700</v>
      </c>
      <c r="K11" s="54">
        <v>38</v>
      </c>
      <c r="L11" s="188"/>
      <c r="M11" s="188"/>
      <c r="N11" s="41"/>
    </row>
    <row r="12" spans="1:14" hidden="1" x14ac:dyDescent="0.25">
      <c r="A12" s="262" t="s">
        <v>1690</v>
      </c>
      <c r="B12" s="263" t="s">
        <v>1692</v>
      </c>
      <c r="C12" s="259" t="s">
        <v>1695</v>
      </c>
      <c r="D12" s="259" t="s">
        <v>1701</v>
      </c>
      <c r="E12" s="36">
        <v>53</v>
      </c>
      <c r="F12" s="67" t="s">
        <v>6</v>
      </c>
      <c r="G12" s="151"/>
      <c r="H12" s="151"/>
      <c r="I12" s="305" t="s">
        <v>1696</v>
      </c>
      <c r="J12" s="306" t="s">
        <v>1702</v>
      </c>
      <c r="K12" s="54">
        <v>81</v>
      </c>
      <c r="L12" s="188"/>
      <c r="M12" s="188"/>
      <c r="N12" s="41"/>
    </row>
    <row r="13" spans="1:14" hidden="1" x14ac:dyDescent="0.25">
      <c r="A13" s="262" t="s">
        <v>1690</v>
      </c>
      <c r="B13" s="263" t="s">
        <v>1692</v>
      </c>
      <c r="C13" s="259" t="s">
        <v>1695</v>
      </c>
      <c r="D13" s="262" t="s">
        <v>1703</v>
      </c>
      <c r="E13" s="36" t="s">
        <v>137</v>
      </c>
      <c r="F13" s="67" t="s">
        <v>6</v>
      </c>
      <c r="G13" s="151"/>
      <c r="H13" s="151"/>
      <c r="I13" s="305" t="s">
        <v>1696</v>
      </c>
      <c r="J13" s="306" t="s">
        <v>1703</v>
      </c>
      <c r="K13" s="54">
        <v>23</v>
      </c>
      <c r="L13" s="188"/>
      <c r="M13" s="188"/>
      <c r="N13" s="41"/>
    </row>
    <row r="14" spans="1:14" hidden="1" x14ac:dyDescent="0.25">
      <c r="A14" s="262" t="s">
        <v>1690</v>
      </c>
      <c r="B14" s="263" t="s">
        <v>1692</v>
      </c>
      <c r="C14" s="259" t="s">
        <v>1695</v>
      </c>
      <c r="D14" s="262" t="s">
        <v>1704</v>
      </c>
      <c r="E14" s="36">
        <v>22</v>
      </c>
      <c r="F14" s="67" t="s">
        <v>6</v>
      </c>
      <c r="G14" s="151"/>
      <c r="H14" s="151"/>
      <c r="I14" s="305" t="s">
        <v>1696</v>
      </c>
      <c r="J14" s="306" t="s">
        <v>1704</v>
      </c>
      <c r="K14" s="54">
        <v>149</v>
      </c>
      <c r="L14" s="188"/>
      <c r="M14" s="188"/>
      <c r="N14" s="41"/>
    </row>
    <row r="15" spans="1:14" hidden="1" x14ac:dyDescent="0.25">
      <c r="A15" s="262" t="s">
        <v>1690</v>
      </c>
      <c r="B15" s="263" t="s">
        <v>1692</v>
      </c>
      <c r="C15" s="259" t="s">
        <v>1695</v>
      </c>
      <c r="D15" s="259" t="s">
        <v>1705</v>
      </c>
      <c r="E15" s="36">
        <v>59</v>
      </c>
      <c r="F15" s="67" t="s">
        <v>6</v>
      </c>
      <c r="G15" s="151"/>
      <c r="H15" s="151"/>
      <c r="I15" s="305" t="s">
        <v>1696</v>
      </c>
      <c r="J15" s="306" t="s">
        <v>1705</v>
      </c>
      <c r="K15" s="54">
        <v>95</v>
      </c>
      <c r="L15" s="52"/>
      <c r="M15" s="188"/>
      <c r="N15" s="41"/>
    </row>
    <row r="16" spans="1:14" hidden="1" x14ac:dyDescent="0.25">
      <c r="A16" s="262" t="s">
        <v>1690</v>
      </c>
      <c r="B16" s="263" t="s">
        <v>1692</v>
      </c>
      <c r="C16" s="259" t="s">
        <v>1695</v>
      </c>
      <c r="D16" s="262" t="s">
        <v>1706</v>
      </c>
      <c r="E16" s="36" t="s">
        <v>137</v>
      </c>
      <c r="F16" s="67" t="s">
        <v>6</v>
      </c>
      <c r="G16" s="151"/>
      <c r="H16" s="151"/>
      <c r="I16" s="305" t="s">
        <v>1696</v>
      </c>
      <c r="J16" s="306" t="s">
        <v>1706</v>
      </c>
      <c r="K16" s="54">
        <v>42</v>
      </c>
      <c r="L16" s="52"/>
      <c r="M16" s="188"/>
      <c r="N16" s="41"/>
    </row>
    <row r="17" spans="1:14" hidden="1" x14ac:dyDescent="0.25">
      <c r="A17" s="262" t="s">
        <v>1690</v>
      </c>
      <c r="B17" s="263" t="s">
        <v>1692</v>
      </c>
      <c r="C17" s="259" t="s">
        <v>1695</v>
      </c>
      <c r="D17" s="259" t="s">
        <v>1707</v>
      </c>
      <c r="E17" s="36" t="s">
        <v>137</v>
      </c>
      <c r="F17" s="67" t="s">
        <v>6</v>
      </c>
      <c r="G17" s="151"/>
      <c r="H17" s="151"/>
      <c r="I17" s="305" t="s">
        <v>1696</v>
      </c>
      <c r="J17" s="259"/>
      <c r="K17" s="308"/>
      <c r="L17" s="52"/>
      <c r="M17" s="188"/>
      <c r="N17" s="41"/>
    </row>
    <row r="18" spans="1:14" hidden="1" x14ac:dyDescent="0.25">
      <c r="A18" s="262" t="s">
        <v>1690</v>
      </c>
      <c r="B18" s="263" t="s">
        <v>1692</v>
      </c>
      <c r="C18" s="259" t="s">
        <v>1695</v>
      </c>
      <c r="D18" s="262" t="s">
        <v>1708</v>
      </c>
      <c r="E18" s="36">
        <v>32</v>
      </c>
      <c r="F18" s="67" t="s">
        <v>6</v>
      </c>
      <c r="G18" s="151"/>
      <c r="H18" s="151"/>
      <c r="I18" s="305" t="s">
        <v>1696</v>
      </c>
      <c r="J18" s="306" t="s">
        <v>1709</v>
      </c>
      <c r="K18" s="54">
        <v>82</v>
      </c>
      <c r="L18" s="52"/>
      <c r="M18" s="188"/>
      <c r="N18" s="41"/>
    </row>
    <row r="19" spans="1:14" ht="15" hidden="1" x14ac:dyDescent="0.25">
      <c r="A19" s="262" t="s">
        <v>1690</v>
      </c>
      <c r="B19" s="263" t="s">
        <v>1692</v>
      </c>
      <c r="C19" s="259" t="s">
        <v>1695</v>
      </c>
      <c r="D19" s="262" t="s">
        <v>1695</v>
      </c>
      <c r="E19" s="36">
        <v>121</v>
      </c>
      <c r="F19" s="67" t="s">
        <v>6</v>
      </c>
      <c r="G19" s="309"/>
      <c r="H19" s="310"/>
      <c r="I19" s="305" t="s">
        <v>1696</v>
      </c>
      <c r="J19" s="306" t="s">
        <v>1695</v>
      </c>
      <c r="K19" s="54">
        <v>172</v>
      </c>
      <c r="L19" s="188"/>
      <c r="M19" s="188"/>
      <c r="N19" s="41"/>
    </row>
    <row r="20" spans="1:14" hidden="1" x14ac:dyDescent="0.25">
      <c r="A20" s="262" t="s">
        <v>1690</v>
      </c>
      <c r="B20" s="263" t="s">
        <v>1692</v>
      </c>
      <c r="C20" s="259" t="s">
        <v>1695</v>
      </c>
      <c r="D20" s="262" t="s">
        <v>1710</v>
      </c>
      <c r="E20" s="36">
        <v>16</v>
      </c>
      <c r="F20" s="67" t="s">
        <v>6</v>
      </c>
      <c r="G20" s="151"/>
      <c r="H20" s="151"/>
      <c r="I20" s="305" t="s">
        <v>1696</v>
      </c>
      <c r="J20" s="306" t="s">
        <v>1710</v>
      </c>
      <c r="K20" s="54">
        <v>128</v>
      </c>
      <c r="L20" s="188"/>
      <c r="M20" s="188"/>
      <c r="N20" s="41"/>
    </row>
    <row r="21" spans="1:14" hidden="1" x14ac:dyDescent="0.25">
      <c r="A21" s="262" t="s">
        <v>1690</v>
      </c>
      <c r="B21" s="263" t="s">
        <v>1692</v>
      </c>
      <c r="C21" s="259" t="s">
        <v>1695</v>
      </c>
      <c r="D21" s="262" t="s">
        <v>1711</v>
      </c>
      <c r="E21" s="36" t="s">
        <v>137</v>
      </c>
      <c r="F21" s="67" t="s">
        <v>6</v>
      </c>
      <c r="G21" s="151"/>
      <c r="H21" s="151"/>
      <c r="I21" s="305" t="s">
        <v>1696</v>
      </c>
      <c r="J21" s="306" t="s">
        <v>1711</v>
      </c>
      <c r="K21" s="54">
        <v>28</v>
      </c>
      <c r="L21" s="188"/>
      <c r="M21" s="188"/>
      <c r="N21" s="41"/>
    </row>
    <row r="22" spans="1:14" hidden="1" x14ac:dyDescent="0.25">
      <c r="A22" s="262" t="s">
        <v>1690</v>
      </c>
      <c r="B22" s="263" t="s">
        <v>1692</v>
      </c>
      <c r="C22" s="259" t="s">
        <v>1695</v>
      </c>
      <c r="D22" s="262" t="s">
        <v>1712</v>
      </c>
      <c r="E22" s="36">
        <v>0</v>
      </c>
      <c r="F22" s="67" t="s">
        <v>6</v>
      </c>
      <c r="G22" s="151"/>
      <c r="H22" s="151"/>
      <c r="I22" s="305" t="s">
        <v>1696</v>
      </c>
      <c r="J22" s="306" t="s">
        <v>1712</v>
      </c>
      <c r="K22" s="54">
        <v>16</v>
      </c>
      <c r="L22" s="188"/>
      <c r="M22" s="188"/>
      <c r="N22" s="41"/>
    </row>
    <row r="23" spans="1:14" hidden="1" x14ac:dyDescent="0.25">
      <c r="A23" s="262" t="s">
        <v>1690</v>
      </c>
      <c r="B23" s="263" t="s">
        <v>1692</v>
      </c>
      <c r="C23" s="259" t="s">
        <v>1695</v>
      </c>
      <c r="D23" s="262" t="s">
        <v>1713</v>
      </c>
      <c r="E23" s="36" t="s">
        <v>137</v>
      </c>
      <c r="F23" s="67" t="s">
        <v>6</v>
      </c>
      <c r="G23" s="151"/>
      <c r="H23" s="151"/>
      <c r="I23" s="305" t="s">
        <v>1696</v>
      </c>
      <c r="J23" s="306" t="s">
        <v>1713</v>
      </c>
      <c r="K23" s="54">
        <v>14</v>
      </c>
      <c r="L23" s="188"/>
      <c r="M23" s="188"/>
      <c r="N23" s="41"/>
    </row>
    <row r="24" spans="1:14" hidden="1" x14ac:dyDescent="0.25">
      <c r="A24" s="262" t="s">
        <v>1690</v>
      </c>
      <c r="B24" s="263" t="s">
        <v>1692</v>
      </c>
      <c r="C24" s="259" t="s">
        <v>1695</v>
      </c>
      <c r="D24" s="259" t="s">
        <v>1714</v>
      </c>
      <c r="E24" s="36">
        <v>168</v>
      </c>
      <c r="F24" s="67" t="s">
        <v>6</v>
      </c>
      <c r="G24" s="151"/>
      <c r="H24" s="151"/>
      <c r="I24" s="305" t="s">
        <v>1696</v>
      </c>
      <c r="J24" s="306" t="s">
        <v>1715</v>
      </c>
      <c r="K24" s="54">
        <v>274</v>
      </c>
      <c r="L24" s="188"/>
      <c r="M24" s="188"/>
      <c r="N24" s="41"/>
    </row>
    <row r="25" spans="1:14" hidden="1" x14ac:dyDescent="0.25">
      <c r="A25" s="262" t="s">
        <v>1690</v>
      </c>
      <c r="B25" s="263" t="s">
        <v>1692</v>
      </c>
      <c r="C25" s="259" t="s">
        <v>1695</v>
      </c>
      <c r="D25" s="262" t="s">
        <v>1716</v>
      </c>
      <c r="E25" s="36">
        <v>13</v>
      </c>
      <c r="F25" s="67" t="s">
        <v>6</v>
      </c>
      <c r="G25" s="151"/>
      <c r="H25" s="151"/>
      <c r="I25" s="305" t="s">
        <v>1696</v>
      </c>
      <c r="J25" s="306" t="s">
        <v>1716</v>
      </c>
      <c r="K25" s="54">
        <v>85</v>
      </c>
      <c r="L25" s="188"/>
      <c r="M25" s="188"/>
      <c r="N25" s="41"/>
    </row>
    <row r="26" spans="1:14" hidden="1" x14ac:dyDescent="0.25">
      <c r="A26" s="262" t="s">
        <v>1690</v>
      </c>
      <c r="B26" s="263" t="s">
        <v>1692</v>
      </c>
      <c r="C26" s="259" t="s">
        <v>1695</v>
      </c>
      <c r="D26" s="262" t="s">
        <v>1717</v>
      </c>
      <c r="E26" s="36">
        <v>188</v>
      </c>
      <c r="F26" s="67" t="s">
        <v>6</v>
      </c>
      <c r="G26" s="151"/>
      <c r="H26" s="151"/>
      <c r="I26" s="305" t="s">
        <v>1696</v>
      </c>
      <c r="J26" s="306" t="s">
        <v>1717</v>
      </c>
      <c r="K26" s="54">
        <v>547</v>
      </c>
      <c r="L26" s="188"/>
      <c r="M26" s="188"/>
      <c r="N26" s="41"/>
    </row>
    <row r="27" spans="1:14" hidden="1" x14ac:dyDescent="0.25">
      <c r="A27" s="262" t="s">
        <v>1690</v>
      </c>
      <c r="B27" s="263" t="s">
        <v>1692</v>
      </c>
      <c r="C27" s="259" t="s">
        <v>1695</v>
      </c>
      <c r="D27" s="262" t="s">
        <v>1718</v>
      </c>
      <c r="E27" s="36">
        <v>16</v>
      </c>
      <c r="F27" s="67" t="s">
        <v>6</v>
      </c>
      <c r="G27" s="151"/>
      <c r="H27" s="151"/>
      <c r="I27" s="305" t="s">
        <v>1696</v>
      </c>
      <c r="J27" s="306" t="s">
        <v>1718</v>
      </c>
      <c r="K27" s="54">
        <v>93</v>
      </c>
      <c r="L27" s="188"/>
      <c r="M27" s="188"/>
      <c r="N27" s="41"/>
    </row>
    <row r="28" spans="1:14" hidden="1" x14ac:dyDescent="0.25">
      <c r="A28" s="262" t="s">
        <v>1690</v>
      </c>
      <c r="B28" s="263" t="s">
        <v>1692</v>
      </c>
      <c r="C28" s="259" t="s">
        <v>1695</v>
      </c>
      <c r="D28" s="262" t="s">
        <v>1719</v>
      </c>
      <c r="E28" s="36">
        <v>0</v>
      </c>
      <c r="F28" s="67" t="s">
        <v>6</v>
      </c>
      <c r="G28" s="151"/>
      <c r="H28" s="151"/>
      <c r="I28" s="305" t="s">
        <v>1696</v>
      </c>
      <c r="J28" s="306" t="s">
        <v>1719</v>
      </c>
      <c r="K28" s="54">
        <v>9</v>
      </c>
      <c r="L28" s="188"/>
      <c r="M28" s="188"/>
      <c r="N28" s="41"/>
    </row>
    <row r="29" spans="1:14" hidden="1" x14ac:dyDescent="0.25">
      <c r="A29" s="262" t="s">
        <v>1690</v>
      </c>
      <c r="B29" s="263" t="s">
        <v>1692</v>
      </c>
      <c r="C29" s="259" t="s">
        <v>1695</v>
      </c>
      <c r="D29" s="259"/>
      <c r="E29" s="52"/>
      <c r="F29" s="67"/>
      <c r="G29" s="311"/>
      <c r="H29" s="311"/>
      <c r="I29" s="305" t="s">
        <v>1696</v>
      </c>
      <c r="J29" s="306" t="s">
        <v>1720</v>
      </c>
      <c r="K29" s="308"/>
      <c r="L29" s="188"/>
      <c r="M29" s="188"/>
      <c r="N29" s="41"/>
    </row>
    <row r="30" spans="1:14" hidden="1" x14ac:dyDescent="0.25">
      <c r="A30" s="262" t="s">
        <v>1690</v>
      </c>
      <c r="B30" s="263" t="s">
        <v>1692</v>
      </c>
      <c r="C30" s="259" t="s">
        <v>1695</v>
      </c>
      <c r="D30" s="312"/>
      <c r="E30" s="313"/>
      <c r="F30" s="314"/>
      <c r="G30" s="315"/>
      <c r="H30" s="315"/>
      <c r="I30" s="316" t="s">
        <v>1696</v>
      </c>
      <c r="J30" s="317" t="s">
        <v>1721</v>
      </c>
      <c r="K30" s="318"/>
      <c r="L30" s="319"/>
      <c r="M30" s="319"/>
      <c r="N30" s="320"/>
    </row>
    <row r="31" spans="1:14" hidden="1" x14ac:dyDescent="0.25">
      <c r="A31" s="258" t="s">
        <v>1690</v>
      </c>
      <c r="B31" s="258" t="s">
        <v>1692</v>
      </c>
      <c r="C31" s="321"/>
      <c r="D31" s="322"/>
      <c r="E31" s="323">
        <v>1395</v>
      </c>
      <c r="F31" s="324"/>
      <c r="G31" s="324"/>
      <c r="H31" s="324"/>
      <c r="I31" s="325" t="s">
        <v>1722</v>
      </c>
      <c r="J31" s="326"/>
      <c r="K31" s="323">
        <f>SUM(K32:K52)</f>
        <v>2278</v>
      </c>
      <c r="L31" s="323">
        <v>3</v>
      </c>
      <c r="M31" s="323">
        <v>4</v>
      </c>
      <c r="N31" s="327"/>
    </row>
    <row r="32" spans="1:14" ht="15" hidden="1" x14ac:dyDescent="0.25">
      <c r="A32" s="259" t="s">
        <v>1690</v>
      </c>
      <c r="B32" s="259" t="s">
        <v>1692</v>
      </c>
      <c r="C32" s="328" t="s">
        <v>1723</v>
      </c>
      <c r="D32" s="329" t="s">
        <v>1722</v>
      </c>
      <c r="E32" s="52">
        <v>1148</v>
      </c>
      <c r="F32" s="67" t="s">
        <v>6</v>
      </c>
      <c r="G32" s="28" t="s">
        <v>18</v>
      </c>
      <c r="H32" s="67" t="s">
        <v>459</v>
      </c>
      <c r="I32" s="305" t="s">
        <v>1722</v>
      </c>
      <c r="J32" s="306" t="s">
        <v>1722</v>
      </c>
      <c r="K32" s="54">
        <v>1743</v>
      </c>
      <c r="L32" s="52"/>
      <c r="M32" s="52"/>
      <c r="N32" s="330"/>
    </row>
    <row r="33" spans="1:14" ht="22.5" hidden="1" x14ac:dyDescent="0.25">
      <c r="A33" s="262" t="s">
        <v>1690</v>
      </c>
      <c r="B33" s="263" t="s">
        <v>1692</v>
      </c>
      <c r="C33" s="328" t="s">
        <v>1723</v>
      </c>
      <c r="D33" s="331" t="s">
        <v>1724</v>
      </c>
      <c r="E33" s="36">
        <v>0</v>
      </c>
      <c r="F33" s="67" t="s">
        <v>6</v>
      </c>
      <c r="G33" s="106" t="s">
        <v>402</v>
      </c>
      <c r="H33" s="38" t="s">
        <v>1725</v>
      </c>
      <c r="I33" s="305" t="s">
        <v>1722</v>
      </c>
      <c r="J33" s="306" t="s">
        <v>1724</v>
      </c>
      <c r="K33" s="54">
        <v>49</v>
      </c>
      <c r="L33" s="52"/>
      <c r="M33" s="52"/>
      <c r="N33" s="330"/>
    </row>
    <row r="34" spans="1:14" hidden="1" x14ac:dyDescent="0.25">
      <c r="A34" s="262" t="s">
        <v>1690</v>
      </c>
      <c r="B34" s="263" t="s">
        <v>1692</v>
      </c>
      <c r="C34" s="328" t="s">
        <v>1723</v>
      </c>
      <c r="D34" s="331" t="s">
        <v>1726</v>
      </c>
      <c r="E34" s="36">
        <v>0</v>
      </c>
      <c r="F34" s="67" t="s">
        <v>6</v>
      </c>
      <c r="G34" s="151"/>
      <c r="H34" s="151"/>
      <c r="I34" s="305" t="s">
        <v>1722</v>
      </c>
      <c r="J34" s="306" t="s">
        <v>1726</v>
      </c>
      <c r="K34" s="54">
        <v>3</v>
      </c>
      <c r="L34" s="52"/>
      <c r="M34" s="52"/>
      <c r="N34" s="330"/>
    </row>
    <row r="35" spans="1:14" hidden="1" x14ac:dyDescent="0.25">
      <c r="A35" s="262" t="s">
        <v>1690</v>
      </c>
      <c r="B35" s="263" t="s">
        <v>1692</v>
      </c>
      <c r="C35" s="328" t="s">
        <v>1723</v>
      </c>
      <c r="D35" s="332" t="s">
        <v>1727</v>
      </c>
      <c r="E35" s="36" t="s">
        <v>137</v>
      </c>
      <c r="F35" s="67" t="s">
        <v>6</v>
      </c>
      <c r="G35" s="151"/>
      <c r="H35" s="151"/>
      <c r="I35" s="305" t="s">
        <v>1722</v>
      </c>
      <c r="J35" s="306" t="s">
        <v>1727</v>
      </c>
      <c r="K35" s="54">
        <v>71</v>
      </c>
      <c r="L35" s="52"/>
      <c r="M35" s="52"/>
      <c r="N35" s="330"/>
    </row>
    <row r="36" spans="1:14" hidden="1" x14ac:dyDescent="0.25">
      <c r="A36" s="262" t="s">
        <v>1690</v>
      </c>
      <c r="B36" s="263" t="s">
        <v>1692</v>
      </c>
      <c r="C36" s="328" t="s">
        <v>1723</v>
      </c>
      <c r="D36" s="333" t="s">
        <v>1728</v>
      </c>
      <c r="E36" s="334">
        <v>19</v>
      </c>
      <c r="F36" s="314" t="s">
        <v>6</v>
      </c>
      <c r="G36" s="335"/>
      <c r="H36" s="335"/>
      <c r="I36" s="316" t="s">
        <v>1722</v>
      </c>
      <c r="J36" s="317" t="s">
        <v>1728</v>
      </c>
      <c r="K36" s="336">
        <v>24</v>
      </c>
      <c r="L36" s="313"/>
      <c r="M36" s="313"/>
      <c r="N36" s="337"/>
    </row>
    <row r="37" spans="1:14" ht="15.75" hidden="1" customHeight="1" x14ac:dyDescent="0.25">
      <c r="A37" s="262" t="s">
        <v>1690</v>
      </c>
      <c r="B37" s="263" t="s">
        <v>1692</v>
      </c>
      <c r="C37" s="328" t="s">
        <v>1723</v>
      </c>
      <c r="D37" s="338" t="s">
        <v>1729</v>
      </c>
      <c r="E37" s="339">
        <v>0</v>
      </c>
      <c r="F37" s="340" t="s">
        <v>6</v>
      </c>
      <c r="G37" s="341"/>
      <c r="H37" s="341"/>
      <c r="I37" s="342" t="s">
        <v>1722</v>
      </c>
      <c r="J37" s="343" t="s">
        <v>1729</v>
      </c>
      <c r="K37" s="344">
        <v>5</v>
      </c>
      <c r="L37" s="345"/>
      <c r="M37" s="345"/>
      <c r="N37" s="694" t="s">
        <v>1730</v>
      </c>
    </row>
    <row r="38" spans="1:14" hidden="1" x14ac:dyDescent="0.25">
      <c r="A38" s="262" t="s">
        <v>1690</v>
      </c>
      <c r="B38" s="263" t="s">
        <v>1692</v>
      </c>
      <c r="C38" s="328" t="s">
        <v>1723</v>
      </c>
      <c r="D38" s="332" t="s">
        <v>1731</v>
      </c>
      <c r="E38" s="36">
        <v>24</v>
      </c>
      <c r="F38" s="67" t="s">
        <v>6</v>
      </c>
      <c r="G38" s="151"/>
      <c r="H38" s="151"/>
      <c r="I38" s="305" t="s">
        <v>1722</v>
      </c>
      <c r="J38" s="306" t="s">
        <v>1731</v>
      </c>
      <c r="K38" s="54">
        <v>33</v>
      </c>
      <c r="L38" s="52"/>
      <c r="M38" s="52"/>
      <c r="N38" s="695"/>
    </row>
    <row r="39" spans="1:14" hidden="1" x14ac:dyDescent="0.25">
      <c r="A39" s="262" t="s">
        <v>1690</v>
      </c>
      <c r="B39" s="263" t="s">
        <v>1692</v>
      </c>
      <c r="C39" s="328" t="s">
        <v>1723</v>
      </c>
      <c r="D39" s="332" t="s">
        <v>1732</v>
      </c>
      <c r="E39" s="36" t="s">
        <v>137</v>
      </c>
      <c r="F39" s="67" t="s">
        <v>6</v>
      </c>
      <c r="G39" s="151"/>
      <c r="H39" s="151"/>
      <c r="I39" s="305" t="s">
        <v>1722</v>
      </c>
      <c r="J39" s="306" t="s">
        <v>1732</v>
      </c>
      <c r="K39" s="54">
        <v>13</v>
      </c>
      <c r="L39" s="52"/>
      <c r="M39" s="52"/>
      <c r="N39" s="695"/>
    </row>
    <row r="40" spans="1:14" hidden="1" x14ac:dyDescent="0.25">
      <c r="A40" s="262" t="s">
        <v>1690</v>
      </c>
      <c r="B40" s="263" t="s">
        <v>1692</v>
      </c>
      <c r="C40" s="328" t="s">
        <v>1723</v>
      </c>
      <c r="D40" s="332" t="s">
        <v>1733</v>
      </c>
      <c r="E40" s="36">
        <v>0</v>
      </c>
      <c r="F40" s="67" t="s">
        <v>6</v>
      </c>
      <c r="G40" s="151"/>
      <c r="H40" s="151"/>
      <c r="I40" s="305" t="s">
        <v>1722</v>
      </c>
      <c r="J40" s="306" t="s">
        <v>1733</v>
      </c>
      <c r="K40" s="54">
        <v>3</v>
      </c>
      <c r="L40" s="52"/>
      <c r="M40" s="52"/>
      <c r="N40" s="695"/>
    </row>
    <row r="41" spans="1:14" hidden="1" x14ac:dyDescent="0.25">
      <c r="A41" s="262" t="s">
        <v>1690</v>
      </c>
      <c r="B41" s="263" t="s">
        <v>1692</v>
      </c>
      <c r="C41" s="328" t="s">
        <v>1723</v>
      </c>
      <c r="D41" s="332" t="s">
        <v>1734</v>
      </c>
      <c r="E41" s="36">
        <v>23</v>
      </c>
      <c r="F41" s="67" t="s">
        <v>6</v>
      </c>
      <c r="G41" s="151"/>
      <c r="H41" s="151"/>
      <c r="I41" s="305" t="s">
        <v>1722</v>
      </c>
      <c r="J41" s="306" t="s">
        <v>1734</v>
      </c>
      <c r="K41" s="54">
        <v>78</v>
      </c>
      <c r="L41" s="52"/>
      <c r="M41" s="52"/>
      <c r="N41" s="695"/>
    </row>
    <row r="42" spans="1:14" ht="13.5" hidden="1" thickBot="1" x14ac:dyDescent="0.3">
      <c r="A42" s="262" t="s">
        <v>1690</v>
      </c>
      <c r="B42" s="263" t="s">
        <v>1692</v>
      </c>
      <c r="C42" s="328" t="s">
        <v>1723</v>
      </c>
      <c r="D42" s="346" t="s">
        <v>1735</v>
      </c>
      <c r="E42" s="347">
        <v>37</v>
      </c>
      <c r="F42" s="348" t="s">
        <v>6</v>
      </c>
      <c r="G42" s="349"/>
      <c r="H42" s="349"/>
      <c r="I42" s="350" t="s">
        <v>1722</v>
      </c>
      <c r="J42" s="351" t="s">
        <v>1736</v>
      </c>
      <c r="K42" s="352">
        <v>83</v>
      </c>
      <c r="L42" s="353"/>
      <c r="M42" s="353"/>
      <c r="N42" s="696"/>
    </row>
    <row r="43" spans="1:14" ht="34.5" hidden="1" customHeight="1" x14ac:dyDescent="0.25">
      <c r="A43" s="262" t="s">
        <v>1690</v>
      </c>
      <c r="B43" s="263" t="s">
        <v>1692</v>
      </c>
      <c r="C43" s="328" t="s">
        <v>1723</v>
      </c>
      <c r="D43" s="338" t="s">
        <v>1737</v>
      </c>
      <c r="E43" s="339">
        <v>66</v>
      </c>
      <c r="F43" s="340" t="s">
        <v>6</v>
      </c>
      <c r="G43" s="341"/>
      <c r="H43" s="341"/>
      <c r="I43" s="342" t="s">
        <v>1722</v>
      </c>
      <c r="J43" s="343" t="s">
        <v>1738</v>
      </c>
      <c r="K43" s="344">
        <v>42</v>
      </c>
      <c r="L43" s="345"/>
      <c r="M43" s="345"/>
      <c r="N43" s="697" t="s">
        <v>1739</v>
      </c>
    </row>
    <row r="44" spans="1:14" hidden="1" x14ac:dyDescent="0.25">
      <c r="A44" s="262" t="s">
        <v>1690</v>
      </c>
      <c r="B44" s="263" t="s">
        <v>1692</v>
      </c>
      <c r="C44" s="328" t="s">
        <v>1723</v>
      </c>
      <c r="D44" s="332" t="s">
        <v>1740</v>
      </c>
      <c r="E44" s="36">
        <v>35</v>
      </c>
      <c r="F44" s="67" t="s">
        <v>6</v>
      </c>
      <c r="G44" s="151"/>
      <c r="H44" s="151"/>
      <c r="I44" s="305" t="s">
        <v>1722</v>
      </c>
      <c r="J44" s="306" t="s">
        <v>1740</v>
      </c>
      <c r="K44" s="54">
        <v>54</v>
      </c>
      <c r="L44" s="52"/>
      <c r="M44" s="52"/>
      <c r="N44" s="695"/>
    </row>
    <row r="45" spans="1:14" hidden="1" x14ac:dyDescent="0.25">
      <c r="A45" s="262" t="s">
        <v>1690</v>
      </c>
      <c r="B45" s="263" t="s">
        <v>1692</v>
      </c>
      <c r="C45" s="328" t="s">
        <v>1723</v>
      </c>
      <c r="D45" s="332" t="s">
        <v>1741</v>
      </c>
      <c r="E45" s="36">
        <v>29</v>
      </c>
      <c r="F45" s="67" t="s">
        <v>6</v>
      </c>
      <c r="G45" s="151"/>
      <c r="H45" s="151"/>
      <c r="I45" s="305" t="s">
        <v>1722</v>
      </c>
      <c r="J45" s="306" t="s">
        <v>1741</v>
      </c>
      <c r="K45" s="54">
        <v>47</v>
      </c>
      <c r="L45" s="52"/>
      <c r="M45" s="52"/>
      <c r="N45" s="695"/>
    </row>
    <row r="46" spans="1:14" hidden="1" x14ac:dyDescent="0.25">
      <c r="A46" s="262" t="s">
        <v>1690</v>
      </c>
      <c r="B46" s="263" t="s">
        <v>1692</v>
      </c>
      <c r="C46" s="328" t="s">
        <v>1723</v>
      </c>
      <c r="D46" s="332" t="s">
        <v>1742</v>
      </c>
      <c r="E46" s="36" t="s">
        <v>137</v>
      </c>
      <c r="F46" s="67" t="s">
        <v>6</v>
      </c>
      <c r="G46" s="151"/>
      <c r="H46" s="151"/>
      <c r="I46" s="305" t="s">
        <v>1722</v>
      </c>
      <c r="J46" s="306" t="s">
        <v>1742</v>
      </c>
      <c r="K46" s="54">
        <v>6</v>
      </c>
      <c r="L46" s="52"/>
      <c r="M46" s="52"/>
      <c r="N46" s="695"/>
    </row>
    <row r="47" spans="1:14" ht="13.5" hidden="1" thickBot="1" x14ac:dyDescent="0.3">
      <c r="A47" s="262" t="s">
        <v>1690</v>
      </c>
      <c r="B47" s="263" t="s">
        <v>1692</v>
      </c>
      <c r="C47" s="328" t="s">
        <v>1723</v>
      </c>
      <c r="D47" s="346" t="s">
        <v>1680</v>
      </c>
      <c r="E47" s="347" t="s">
        <v>137</v>
      </c>
      <c r="F47" s="348" t="s">
        <v>6</v>
      </c>
      <c r="G47" s="349"/>
      <c r="H47" s="349"/>
      <c r="I47" s="350" t="s">
        <v>1722</v>
      </c>
      <c r="J47" s="351" t="s">
        <v>1743</v>
      </c>
      <c r="K47" s="352">
        <v>24</v>
      </c>
      <c r="L47" s="353"/>
      <c r="M47" s="353"/>
      <c r="N47" s="696"/>
    </row>
    <row r="48" spans="1:14" hidden="1" x14ac:dyDescent="0.25">
      <c r="A48" s="262" t="s">
        <v>1690</v>
      </c>
      <c r="B48" s="263" t="s">
        <v>1692</v>
      </c>
      <c r="C48" s="328" t="s">
        <v>1723</v>
      </c>
      <c r="D48" s="354"/>
      <c r="E48" s="355"/>
      <c r="F48" s="356"/>
      <c r="G48" s="357"/>
      <c r="H48" s="357"/>
      <c r="I48" s="358" t="s">
        <v>1722</v>
      </c>
      <c r="J48" s="359" t="s">
        <v>1744</v>
      </c>
      <c r="K48" s="360"/>
      <c r="L48" s="355"/>
      <c r="M48" s="355"/>
      <c r="N48" s="361"/>
    </row>
    <row r="49" spans="1:14" hidden="1" x14ac:dyDescent="0.25">
      <c r="A49" s="262" t="s">
        <v>1690</v>
      </c>
      <c r="B49" s="263" t="s">
        <v>1692</v>
      </c>
      <c r="C49" s="328" t="s">
        <v>1723</v>
      </c>
      <c r="D49" s="332"/>
      <c r="E49" s="52"/>
      <c r="F49" s="67"/>
      <c r="G49" s="311"/>
      <c r="H49" s="311"/>
      <c r="I49" s="305" t="s">
        <v>1722</v>
      </c>
      <c r="J49" s="306" t="s">
        <v>1745</v>
      </c>
      <c r="K49" s="308"/>
      <c r="L49" s="52"/>
      <c r="M49" s="52"/>
      <c r="N49" s="330"/>
    </row>
    <row r="50" spans="1:14" hidden="1" x14ac:dyDescent="0.25">
      <c r="A50" s="262" t="s">
        <v>1690</v>
      </c>
      <c r="B50" s="263" t="s">
        <v>1692</v>
      </c>
      <c r="C50" s="328" t="s">
        <v>1723</v>
      </c>
      <c r="D50" s="332"/>
      <c r="E50" s="52"/>
      <c r="F50" s="67"/>
      <c r="G50" s="311"/>
      <c r="H50" s="311"/>
      <c r="I50" s="305" t="s">
        <v>1722</v>
      </c>
      <c r="J50" s="306" t="s">
        <v>1746</v>
      </c>
      <c r="K50" s="308"/>
      <c r="L50" s="52"/>
      <c r="M50" s="52"/>
      <c r="N50" s="330"/>
    </row>
    <row r="51" spans="1:14" hidden="1" x14ac:dyDescent="0.25">
      <c r="A51" s="262" t="s">
        <v>1690</v>
      </c>
      <c r="B51" s="263" t="s">
        <v>1692</v>
      </c>
      <c r="C51" s="328" t="s">
        <v>1723</v>
      </c>
      <c r="D51" s="332"/>
      <c r="E51" s="52"/>
      <c r="F51" s="67"/>
      <c r="G51" s="311"/>
      <c r="H51" s="311"/>
      <c r="I51" s="305" t="s">
        <v>1722</v>
      </c>
      <c r="J51" s="306" t="s">
        <v>1747</v>
      </c>
      <c r="K51" s="308"/>
      <c r="L51" s="52"/>
      <c r="M51" s="52"/>
      <c r="N51" s="330"/>
    </row>
    <row r="52" spans="1:14" ht="13.5" hidden="1" thickBot="1" x14ac:dyDescent="0.3">
      <c r="A52" s="262" t="s">
        <v>1690</v>
      </c>
      <c r="B52" s="263" t="s">
        <v>1692</v>
      </c>
      <c r="C52" s="328" t="s">
        <v>1723</v>
      </c>
      <c r="D52" s="346"/>
      <c r="E52" s="353"/>
      <c r="F52" s="348"/>
      <c r="G52" s="362"/>
      <c r="H52" s="362"/>
      <c r="I52" s="350" t="s">
        <v>1722</v>
      </c>
      <c r="J52" s="351" t="s">
        <v>1748</v>
      </c>
      <c r="K52" s="363"/>
      <c r="L52" s="353"/>
      <c r="M52" s="353"/>
      <c r="N52" s="364"/>
    </row>
    <row r="53" spans="1:14" hidden="1" x14ac:dyDescent="0.25">
      <c r="A53" s="258" t="s">
        <v>1690</v>
      </c>
      <c r="B53" s="258" t="s">
        <v>1692</v>
      </c>
      <c r="C53" s="365" t="s">
        <v>1749</v>
      </c>
      <c r="D53" s="366"/>
      <c r="E53" s="367">
        <f>1258+552</f>
        <v>1810</v>
      </c>
      <c r="F53" s="368"/>
      <c r="G53" s="368"/>
      <c r="H53" s="368"/>
      <c r="I53" s="365" t="s">
        <v>1749</v>
      </c>
      <c r="J53" s="369"/>
      <c r="K53" s="367">
        <f>SUM(K54:K81)</f>
        <v>2652</v>
      </c>
      <c r="L53" s="367">
        <v>2</v>
      </c>
      <c r="M53" s="367">
        <v>3</v>
      </c>
      <c r="N53" s="370"/>
    </row>
    <row r="54" spans="1:14" hidden="1" x14ac:dyDescent="0.25">
      <c r="A54" s="262" t="s">
        <v>1690</v>
      </c>
      <c r="B54" s="263" t="s">
        <v>1692</v>
      </c>
      <c r="C54" s="259" t="s">
        <v>1750</v>
      </c>
      <c r="D54" s="259" t="s">
        <v>1750</v>
      </c>
      <c r="E54" s="52">
        <v>336</v>
      </c>
      <c r="F54" s="67" t="s">
        <v>6</v>
      </c>
      <c r="G54" s="150" t="s">
        <v>402</v>
      </c>
      <c r="H54" s="150" t="s">
        <v>1751</v>
      </c>
      <c r="I54" s="305" t="s">
        <v>1750</v>
      </c>
      <c r="J54" s="306" t="s">
        <v>1750</v>
      </c>
      <c r="K54" s="54">
        <v>565</v>
      </c>
      <c r="L54" s="52"/>
      <c r="M54" s="52"/>
      <c r="N54" s="67"/>
    </row>
    <row r="55" spans="1:14" hidden="1" x14ac:dyDescent="0.25">
      <c r="A55" s="262" t="s">
        <v>1690</v>
      </c>
      <c r="B55" s="263" t="s">
        <v>1692</v>
      </c>
      <c r="C55" s="259" t="s">
        <v>1750</v>
      </c>
      <c r="D55" s="259" t="s">
        <v>1752</v>
      </c>
      <c r="E55" s="52">
        <v>0</v>
      </c>
      <c r="F55" s="67" t="s">
        <v>6</v>
      </c>
      <c r="G55" s="311"/>
      <c r="H55" s="311"/>
      <c r="I55" s="305" t="s">
        <v>1750</v>
      </c>
      <c r="J55" s="306" t="s">
        <v>1752</v>
      </c>
      <c r="K55" s="54">
        <v>1</v>
      </c>
      <c r="L55" s="52"/>
      <c r="M55" s="52"/>
      <c r="N55" s="67"/>
    </row>
    <row r="56" spans="1:14" hidden="1" x14ac:dyDescent="0.25">
      <c r="A56" s="262" t="s">
        <v>1690</v>
      </c>
      <c r="B56" s="263" t="s">
        <v>1692</v>
      </c>
      <c r="C56" s="259" t="s">
        <v>1750</v>
      </c>
      <c r="D56" s="259" t="s">
        <v>1753</v>
      </c>
      <c r="E56" s="52">
        <v>53</v>
      </c>
      <c r="F56" s="67" t="s">
        <v>6</v>
      </c>
      <c r="G56" s="311"/>
      <c r="H56" s="311"/>
      <c r="I56" s="305" t="s">
        <v>1750</v>
      </c>
      <c r="J56" s="306" t="s">
        <v>1753</v>
      </c>
      <c r="K56" s="54">
        <v>39</v>
      </c>
      <c r="L56" s="52"/>
      <c r="M56" s="52"/>
      <c r="N56" s="67"/>
    </row>
    <row r="57" spans="1:14" hidden="1" x14ac:dyDescent="0.25">
      <c r="A57" s="262" t="s">
        <v>1690</v>
      </c>
      <c r="B57" s="263" t="s">
        <v>1692</v>
      </c>
      <c r="C57" s="259" t="s">
        <v>1750</v>
      </c>
      <c r="D57" s="259" t="s">
        <v>1754</v>
      </c>
      <c r="E57" s="52">
        <v>29</v>
      </c>
      <c r="F57" s="67" t="s">
        <v>6</v>
      </c>
      <c r="G57" s="311"/>
      <c r="H57" s="311"/>
      <c r="I57" s="305" t="s">
        <v>1750</v>
      </c>
      <c r="J57" s="306" t="s">
        <v>1754</v>
      </c>
      <c r="K57" s="54">
        <v>92</v>
      </c>
      <c r="L57" s="52"/>
      <c r="M57" s="52"/>
      <c r="N57" s="67"/>
    </row>
    <row r="58" spans="1:14" hidden="1" x14ac:dyDescent="0.25">
      <c r="A58" s="262" t="s">
        <v>1690</v>
      </c>
      <c r="B58" s="263" t="s">
        <v>1692</v>
      </c>
      <c r="C58" s="259" t="s">
        <v>1750</v>
      </c>
      <c r="D58" s="259" t="s">
        <v>1755</v>
      </c>
      <c r="E58" s="52">
        <v>14</v>
      </c>
      <c r="F58" s="67" t="s">
        <v>6</v>
      </c>
      <c r="G58" s="311"/>
      <c r="H58" s="311"/>
      <c r="I58" s="305" t="s">
        <v>1750</v>
      </c>
      <c r="J58" s="306" t="s">
        <v>1756</v>
      </c>
      <c r="K58" s="54">
        <v>64</v>
      </c>
      <c r="L58" s="52"/>
      <c r="M58" s="52"/>
      <c r="N58" s="67"/>
    </row>
    <row r="59" spans="1:14" hidden="1" x14ac:dyDescent="0.25">
      <c r="A59" s="262" t="s">
        <v>1690</v>
      </c>
      <c r="B59" s="263" t="s">
        <v>1692</v>
      </c>
      <c r="C59" s="259" t="s">
        <v>1750</v>
      </c>
      <c r="D59" s="259" t="s">
        <v>1757</v>
      </c>
      <c r="E59" s="52">
        <v>0</v>
      </c>
      <c r="F59" s="67" t="s">
        <v>6</v>
      </c>
      <c r="G59" s="311"/>
      <c r="H59" s="311"/>
      <c r="I59" s="305" t="s">
        <v>1750</v>
      </c>
      <c r="J59" s="306" t="s">
        <v>1757</v>
      </c>
      <c r="K59" s="54">
        <v>6</v>
      </c>
      <c r="L59" s="52"/>
      <c r="M59" s="52"/>
      <c r="N59" s="67"/>
    </row>
    <row r="60" spans="1:14" hidden="1" x14ac:dyDescent="0.25">
      <c r="A60" s="262" t="s">
        <v>1690</v>
      </c>
      <c r="B60" s="263" t="s">
        <v>1692</v>
      </c>
      <c r="C60" s="259" t="s">
        <v>1750</v>
      </c>
      <c r="D60" s="259" t="s">
        <v>1758</v>
      </c>
      <c r="E60" s="52">
        <v>0</v>
      </c>
      <c r="F60" s="67" t="s">
        <v>6</v>
      </c>
      <c r="G60" s="311"/>
      <c r="H60" s="311"/>
      <c r="I60" s="305" t="s">
        <v>1750</v>
      </c>
      <c r="J60" s="306" t="s">
        <v>1758</v>
      </c>
      <c r="K60" s="54">
        <v>4</v>
      </c>
      <c r="L60" s="52"/>
      <c r="M60" s="52"/>
      <c r="N60" s="67"/>
    </row>
    <row r="61" spans="1:14" hidden="1" x14ac:dyDescent="0.25">
      <c r="A61" s="262" t="s">
        <v>1690</v>
      </c>
      <c r="B61" s="263" t="s">
        <v>1692</v>
      </c>
      <c r="C61" s="259" t="s">
        <v>1750</v>
      </c>
      <c r="D61" s="259" t="s">
        <v>1759</v>
      </c>
      <c r="E61" s="52" t="s">
        <v>137</v>
      </c>
      <c r="F61" s="67" t="s">
        <v>6</v>
      </c>
      <c r="G61" s="311"/>
      <c r="H61" s="311"/>
      <c r="I61" s="305" t="s">
        <v>1750</v>
      </c>
      <c r="J61" s="306" t="s">
        <v>1759</v>
      </c>
      <c r="K61" s="54">
        <v>6</v>
      </c>
      <c r="L61" s="52"/>
      <c r="M61" s="52"/>
      <c r="N61" s="67"/>
    </row>
    <row r="62" spans="1:14" hidden="1" x14ac:dyDescent="0.25">
      <c r="A62" s="262" t="s">
        <v>1690</v>
      </c>
      <c r="B62" s="263" t="s">
        <v>1692</v>
      </c>
      <c r="C62" s="259" t="s">
        <v>1750</v>
      </c>
      <c r="D62" s="259" t="s">
        <v>1760</v>
      </c>
      <c r="E62" s="52">
        <v>260</v>
      </c>
      <c r="F62" s="67" t="s">
        <v>6</v>
      </c>
      <c r="G62" s="311"/>
      <c r="H62" s="311"/>
      <c r="I62" s="305" t="s">
        <v>1750</v>
      </c>
      <c r="J62" s="306" t="s">
        <v>1760</v>
      </c>
      <c r="K62" s="54">
        <v>211</v>
      </c>
      <c r="L62" s="52"/>
      <c r="M62" s="52"/>
      <c r="N62" s="67"/>
    </row>
    <row r="63" spans="1:14" hidden="1" x14ac:dyDescent="0.25">
      <c r="A63" s="262" t="s">
        <v>1690</v>
      </c>
      <c r="B63" s="263" t="s">
        <v>1692</v>
      </c>
      <c r="C63" s="259" t="s">
        <v>1750</v>
      </c>
      <c r="D63" s="259" t="s">
        <v>148</v>
      </c>
      <c r="E63" s="52">
        <v>271</v>
      </c>
      <c r="F63" s="67" t="s">
        <v>6</v>
      </c>
      <c r="G63" s="311"/>
      <c r="H63" s="311"/>
      <c r="I63" s="305" t="s">
        <v>1750</v>
      </c>
      <c r="J63" s="306" t="s">
        <v>148</v>
      </c>
      <c r="K63" s="54">
        <v>341</v>
      </c>
      <c r="L63" s="52"/>
      <c r="M63" s="52"/>
      <c r="N63" s="67"/>
    </row>
    <row r="64" spans="1:14" hidden="1" x14ac:dyDescent="0.25">
      <c r="A64" s="262" t="s">
        <v>1690</v>
      </c>
      <c r="B64" s="263" t="s">
        <v>1692</v>
      </c>
      <c r="C64" s="259" t="s">
        <v>1750</v>
      </c>
      <c r="D64" s="259" t="s">
        <v>1761</v>
      </c>
      <c r="E64" s="52" t="s">
        <v>137</v>
      </c>
      <c r="F64" s="67" t="s">
        <v>6</v>
      </c>
      <c r="G64" s="311"/>
      <c r="H64" s="311"/>
      <c r="I64" s="305" t="s">
        <v>1750</v>
      </c>
      <c r="J64" s="306" t="s">
        <v>1761</v>
      </c>
      <c r="K64" s="54">
        <v>14</v>
      </c>
      <c r="L64" s="52"/>
      <c r="M64" s="52"/>
      <c r="N64" s="67"/>
    </row>
    <row r="65" spans="1:14" hidden="1" x14ac:dyDescent="0.25">
      <c r="A65" s="262" t="s">
        <v>1690</v>
      </c>
      <c r="B65" s="263" t="s">
        <v>1692</v>
      </c>
      <c r="C65" s="259" t="s">
        <v>1750</v>
      </c>
      <c r="D65" s="259" t="s">
        <v>1762</v>
      </c>
      <c r="E65" s="52">
        <v>17</v>
      </c>
      <c r="F65" s="67" t="s">
        <v>6</v>
      </c>
      <c r="G65" s="311"/>
      <c r="H65" s="311"/>
      <c r="I65" s="305" t="s">
        <v>1750</v>
      </c>
      <c r="J65" s="306" t="s">
        <v>1763</v>
      </c>
      <c r="K65" s="54">
        <v>38</v>
      </c>
      <c r="L65" s="52"/>
      <c r="M65" s="52"/>
      <c r="N65" s="67"/>
    </row>
    <row r="66" spans="1:14" hidden="1" x14ac:dyDescent="0.25">
      <c r="A66" s="262" t="s">
        <v>1690</v>
      </c>
      <c r="B66" s="263" t="s">
        <v>1692</v>
      </c>
      <c r="C66" s="259" t="s">
        <v>1750</v>
      </c>
      <c r="D66" s="259" t="s">
        <v>1764</v>
      </c>
      <c r="E66" s="52">
        <v>62</v>
      </c>
      <c r="F66" s="67" t="s">
        <v>6</v>
      </c>
      <c r="G66" s="311"/>
      <c r="H66" s="311"/>
      <c r="I66" s="305" t="s">
        <v>1750</v>
      </c>
      <c r="J66" s="306" t="s">
        <v>1764</v>
      </c>
      <c r="K66" s="54">
        <v>69</v>
      </c>
      <c r="L66" s="52"/>
      <c r="M66" s="52"/>
      <c r="N66" s="67"/>
    </row>
    <row r="67" spans="1:14" hidden="1" x14ac:dyDescent="0.25">
      <c r="A67" s="262" t="s">
        <v>1690</v>
      </c>
      <c r="B67" s="263" t="s">
        <v>1692</v>
      </c>
      <c r="C67" s="259" t="s">
        <v>1750</v>
      </c>
      <c r="D67" s="259" t="s">
        <v>1765</v>
      </c>
      <c r="E67" s="52">
        <v>137</v>
      </c>
      <c r="F67" s="67" t="s">
        <v>6</v>
      </c>
      <c r="G67" s="311"/>
      <c r="H67" s="311"/>
      <c r="I67" s="305" t="s">
        <v>1750</v>
      </c>
      <c r="J67" s="306" t="s">
        <v>1765</v>
      </c>
      <c r="K67" s="54">
        <v>204</v>
      </c>
      <c r="L67" s="52"/>
      <c r="M67" s="52"/>
      <c r="N67" s="67"/>
    </row>
    <row r="68" spans="1:14" hidden="1" x14ac:dyDescent="0.25">
      <c r="A68" s="262" t="s">
        <v>1690</v>
      </c>
      <c r="B68" s="263" t="s">
        <v>1692</v>
      </c>
      <c r="C68" s="259" t="s">
        <v>1750</v>
      </c>
      <c r="D68" s="259" t="s">
        <v>1766</v>
      </c>
      <c r="E68" s="52">
        <v>62</v>
      </c>
      <c r="F68" s="67" t="s">
        <v>6</v>
      </c>
      <c r="G68" s="311"/>
      <c r="H68" s="311"/>
      <c r="I68" s="305" t="s">
        <v>1750</v>
      </c>
      <c r="J68" s="306" t="s">
        <v>1767</v>
      </c>
      <c r="K68" s="54">
        <v>61</v>
      </c>
      <c r="L68" s="52"/>
      <c r="M68" s="52"/>
      <c r="N68" s="67"/>
    </row>
    <row r="69" spans="1:14" hidden="1" x14ac:dyDescent="0.25">
      <c r="A69" s="262" t="s">
        <v>1690</v>
      </c>
      <c r="B69" s="263" t="s">
        <v>1692</v>
      </c>
      <c r="C69" s="259" t="s">
        <v>1750</v>
      </c>
      <c r="D69" s="259"/>
      <c r="E69" s="52"/>
      <c r="F69" s="67"/>
      <c r="G69" s="311"/>
      <c r="H69" s="311"/>
      <c r="I69" s="305" t="s">
        <v>1750</v>
      </c>
      <c r="J69" s="306" t="s">
        <v>1768</v>
      </c>
      <c r="K69" s="308"/>
      <c r="L69" s="52"/>
      <c r="M69" s="52"/>
      <c r="N69" s="76" t="s">
        <v>1769</v>
      </c>
    </row>
    <row r="70" spans="1:14" hidden="1" x14ac:dyDescent="0.25">
      <c r="A70" s="262" t="s">
        <v>1690</v>
      </c>
      <c r="B70" s="263" t="s">
        <v>1692</v>
      </c>
      <c r="C70" s="259" t="s">
        <v>1770</v>
      </c>
      <c r="D70" s="259" t="s">
        <v>1770</v>
      </c>
      <c r="E70" s="52">
        <v>222</v>
      </c>
      <c r="F70" s="67" t="s">
        <v>6</v>
      </c>
      <c r="G70" s="150" t="s">
        <v>402</v>
      </c>
      <c r="H70" s="308" t="s">
        <v>401</v>
      </c>
      <c r="I70" s="305" t="s">
        <v>1770</v>
      </c>
      <c r="J70" s="306" t="s">
        <v>1770</v>
      </c>
      <c r="K70" s="54">
        <v>378</v>
      </c>
      <c r="L70" s="52"/>
      <c r="M70" s="52"/>
      <c r="N70" s="67"/>
    </row>
    <row r="71" spans="1:14" hidden="1" x14ac:dyDescent="0.25">
      <c r="A71" s="262" t="s">
        <v>1690</v>
      </c>
      <c r="B71" s="263" t="s">
        <v>1692</v>
      </c>
      <c r="C71" s="259" t="s">
        <v>1770</v>
      </c>
      <c r="D71" s="259" t="s">
        <v>1771</v>
      </c>
      <c r="E71" s="52">
        <v>24</v>
      </c>
      <c r="F71" s="67" t="s">
        <v>6</v>
      </c>
      <c r="G71" s="311"/>
      <c r="H71" s="311"/>
      <c r="I71" s="305" t="s">
        <v>1770</v>
      </c>
      <c r="J71" s="306" t="s">
        <v>1772</v>
      </c>
      <c r="K71" s="54">
        <v>46</v>
      </c>
      <c r="L71" s="52"/>
      <c r="M71" s="52"/>
      <c r="N71" s="67"/>
    </row>
    <row r="72" spans="1:14" hidden="1" x14ac:dyDescent="0.25">
      <c r="A72" s="262" t="s">
        <v>1690</v>
      </c>
      <c r="B72" s="263" t="s">
        <v>1692</v>
      </c>
      <c r="C72" s="259" t="s">
        <v>1770</v>
      </c>
      <c r="D72" s="259" t="s">
        <v>1773</v>
      </c>
      <c r="E72" s="52">
        <v>77</v>
      </c>
      <c r="F72" s="67" t="s">
        <v>6</v>
      </c>
      <c r="G72" s="311"/>
      <c r="H72" s="311"/>
      <c r="I72" s="305" t="s">
        <v>1770</v>
      </c>
      <c r="J72" s="306" t="s">
        <v>1773</v>
      </c>
      <c r="K72" s="54">
        <v>144</v>
      </c>
      <c r="L72" s="52"/>
      <c r="M72" s="52"/>
      <c r="N72" s="67"/>
    </row>
    <row r="73" spans="1:14" hidden="1" x14ac:dyDescent="0.25">
      <c r="A73" s="262" t="s">
        <v>1690</v>
      </c>
      <c r="B73" s="263" t="s">
        <v>1692</v>
      </c>
      <c r="C73" s="259" t="s">
        <v>1770</v>
      </c>
      <c r="D73" s="259" t="s">
        <v>1774</v>
      </c>
      <c r="E73" s="52" t="s">
        <v>137</v>
      </c>
      <c r="F73" s="67" t="s">
        <v>6</v>
      </c>
      <c r="G73" s="311"/>
      <c r="H73" s="311"/>
      <c r="I73" s="305" t="s">
        <v>1770</v>
      </c>
      <c r="J73" s="306" t="s">
        <v>1774</v>
      </c>
      <c r="K73" s="54">
        <v>37</v>
      </c>
      <c r="L73" s="52"/>
      <c r="M73" s="52"/>
      <c r="N73" s="67"/>
    </row>
    <row r="74" spans="1:14" hidden="1" x14ac:dyDescent="0.25">
      <c r="A74" s="262" t="s">
        <v>1690</v>
      </c>
      <c r="B74" s="263" t="s">
        <v>1692</v>
      </c>
      <c r="C74" s="259" t="s">
        <v>1770</v>
      </c>
      <c r="D74" s="259" t="s">
        <v>1775</v>
      </c>
      <c r="E74" s="52" t="s">
        <v>137</v>
      </c>
      <c r="F74" s="67" t="s">
        <v>6</v>
      </c>
      <c r="G74" s="311"/>
      <c r="H74" s="311"/>
      <c r="I74" s="305" t="s">
        <v>1770</v>
      </c>
      <c r="J74" s="306" t="s">
        <v>1775</v>
      </c>
      <c r="K74" s="54">
        <v>27</v>
      </c>
      <c r="L74" s="52"/>
      <c r="M74" s="52"/>
      <c r="N74" s="67"/>
    </row>
    <row r="75" spans="1:14" hidden="1" x14ac:dyDescent="0.25">
      <c r="A75" s="262" t="s">
        <v>1690</v>
      </c>
      <c r="B75" s="263" t="s">
        <v>1692</v>
      </c>
      <c r="C75" s="259" t="s">
        <v>1770</v>
      </c>
      <c r="D75" s="259" t="s">
        <v>1707</v>
      </c>
      <c r="E75" s="52">
        <v>96</v>
      </c>
      <c r="F75" s="67" t="s">
        <v>6</v>
      </c>
      <c r="G75" s="311"/>
      <c r="H75" s="311"/>
      <c r="I75" s="305" t="s">
        <v>1770</v>
      </c>
      <c r="J75" s="306" t="s">
        <v>1707</v>
      </c>
      <c r="K75" s="54">
        <v>99</v>
      </c>
      <c r="L75" s="52"/>
      <c r="M75" s="52"/>
      <c r="N75" s="67"/>
    </row>
    <row r="76" spans="1:14" hidden="1" x14ac:dyDescent="0.25">
      <c r="A76" s="262" t="s">
        <v>1690</v>
      </c>
      <c r="B76" s="263" t="s">
        <v>1692</v>
      </c>
      <c r="C76" s="259" t="s">
        <v>1770</v>
      </c>
      <c r="D76" s="259" t="s">
        <v>1776</v>
      </c>
      <c r="E76" s="52">
        <v>60</v>
      </c>
      <c r="F76" s="67" t="s">
        <v>6</v>
      </c>
      <c r="G76" s="311"/>
      <c r="H76" s="311"/>
      <c r="I76" s="305" t="s">
        <v>1770</v>
      </c>
      <c r="J76" s="306" t="s">
        <v>1776</v>
      </c>
      <c r="K76" s="54">
        <v>93</v>
      </c>
      <c r="L76" s="52"/>
      <c r="M76" s="52"/>
      <c r="N76" s="67"/>
    </row>
    <row r="77" spans="1:14" hidden="1" x14ac:dyDescent="0.25">
      <c r="A77" s="262" t="s">
        <v>1690</v>
      </c>
      <c r="B77" s="263" t="s">
        <v>1692</v>
      </c>
      <c r="C77" s="259" t="s">
        <v>1770</v>
      </c>
      <c r="D77" s="259" t="s">
        <v>1777</v>
      </c>
      <c r="E77" s="52">
        <v>0</v>
      </c>
      <c r="F77" s="67" t="s">
        <v>6</v>
      </c>
      <c r="G77" s="311"/>
      <c r="H77" s="311"/>
      <c r="I77" s="305" t="s">
        <v>1770</v>
      </c>
      <c r="J77" s="259"/>
      <c r="K77" s="308"/>
      <c r="L77" s="52"/>
      <c r="M77" s="52"/>
      <c r="N77" s="67"/>
    </row>
    <row r="78" spans="1:14" hidden="1" x14ac:dyDescent="0.25">
      <c r="A78" s="262" t="s">
        <v>1690</v>
      </c>
      <c r="B78" s="263" t="s">
        <v>1692</v>
      </c>
      <c r="C78" s="259" t="s">
        <v>1770</v>
      </c>
      <c r="D78" s="259"/>
      <c r="E78" s="52"/>
      <c r="F78" s="67"/>
      <c r="G78" s="311"/>
      <c r="H78" s="311"/>
      <c r="I78" s="305" t="s">
        <v>1770</v>
      </c>
      <c r="J78" s="306" t="s">
        <v>1745</v>
      </c>
      <c r="K78" s="308"/>
      <c r="L78" s="52"/>
      <c r="M78" s="52"/>
      <c r="N78" s="67"/>
    </row>
    <row r="79" spans="1:14" hidden="1" x14ac:dyDescent="0.25">
      <c r="A79" s="262" t="s">
        <v>1690</v>
      </c>
      <c r="B79" s="263" t="s">
        <v>1692</v>
      </c>
      <c r="C79" s="259" t="s">
        <v>1770</v>
      </c>
      <c r="D79" s="259" t="s">
        <v>1778</v>
      </c>
      <c r="E79" s="52">
        <v>15</v>
      </c>
      <c r="F79" s="67" t="s">
        <v>6</v>
      </c>
      <c r="G79" s="311"/>
      <c r="H79" s="311"/>
      <c r="I79" s="305" t="s">
        <v>1770</v>
      </c>
      <c r="J79" s="306" t="s">
        <v>1710</v>
      </c>
      <c r="K79" s="54">
        <v>28</v>
      </c>
      <c r="L79" s="52"/>
      <c r="M79" s="52"/>
      <c r="N79" s="67"/>
    </row>
    <row r="80" spans="1:14" hidden="1" x14ac:dyDescent="0.25">
      <c r="A80" s="262" t="s">
        <v>1690</v>
      </c>
      <c r="B80" s="263" t="s">
        <v>1692</v>
      </c>
      <c r="C80" s="259" t="s">
        <v>1770</v>
      </c>
      <c r="D80" s="259" t="s">
        <v>1779</v>
      </c>
      <c r="E80" s="52" t="s">
        <v>137</v>
      </c>
      <c r="F80" s="67" t="s">
        <v>6</v>
      </c>
      <c r="G80" s="311"/>
      <c r="H80" s="311"/>
      <c r="I80" s="305" t="s">
        <v>1770</v>
      </c>
      <c r="J80" s="306" t="s">
        <v>1779</v>
      </c>
      <c r="K80" s="54">
        <v>30</v>
      </c>
      <c r="L80" s="52"/>
      <c r="M80" s="52"/>
      <c r="N80" s="67"/>
    </row>
    <row r="81" spans="1:14" hidden="1" x14ac:dyDescent="0.25">
      <c r="A81" s="262" t="s">
        <v>1690</v>
      </c>
      <c r="B81" s="263" t="s">
        <v>1692</v>
      </c>
      <c r="C81" s="259" t="s">
        <v>1770</v>
      </c>
      <c r="D81" s="259" t="s">
        <v>1780</v>
      </c>
      <c r="E81" s="52">
        <v>29</v>
      </c>
      <c r="F81" s="67" t="s">
        <v>6</v>
      </c>
      <c r="G81" s="311"/>
      <c r="H81" s="311"/>
      <c r="I81" s="305" t="s">
        <v>1770</v>
      </c>
      <c r="J81" s="306" t="s">
        <v>1780</v>
      </c>
      <c r="K81" s="54">
        <v>55</v>
      </c>
      <c r="L81" s="52"/>
      <c r="M81" s="52"/>
      <c r="N81" s="67"/>
    </row>
    <row r="82" spans="1:14" hidden="1" x14ac:dyDescent="0.25">
      <c r="A82" s="262"/>
      <c r="B82" s="263"/>
      <c r="C82" s="259"/>
      <c r="D82" s="259" t="s">
        <v>1781</v>
      </c>
      <c r="E82" s="52"/>
      <c r="F82" s="67" t="s">
        <v>6</v>
      </c>
      <c r="G82" s="311"/>
      <c r="H82" s="311"/>
      <c r="I82" s="305"/>
      <c r="J82" s="306"/>
      <c r="K82" s="54"/>
      <c r="L82" s="52"/>
      <c r="M82" s="52"/>
      <c r="N82" s="67"/>
    </row>
    <row r="83" spans="1:14" hidden="1" x14ac:dyDescent="0.25">
      <c r="A83" s="258" t="s">
        <v>1690</v>
      </c>
      <c r="B83" s="258" t="s">
        <v>1692</v>
      </c>
      <c r="C83" s="258" t="s">
        <v>773</v>
      </c>
      <c r="D83" s="258"/>
      <c r="E83" s="26">
        <v>2765</v>
      </c>
      <c r="F83" s="297"/>
      <c r="G83" s="297"/>
      <c r="H83" s="297"/>
      <c r="I83" s="299" t="s">
        <v>773</v>
      </c>
      <c r="J83" s="371"/>
      <c r="K83" s="301">
        <f>SUM(K84:K100)</f>
        <v>3671</v>
      </c>
      <c r="L83" s="26">
        <v>2</v>
      </c>
      <c r="M83" s="26">
        <v>3</v>
      </c>
      <c r="N83" s="303"/>
    </row>
    <row r="84" spans="1:14" hidden="1" x14ac:dyDescent="0.25">
      <c r="A84" s="262" t="s">
        <v>1690</v>
      </c>
      <c r="B84" s="263" t="s">
        <v>1692</v>
      </c>
      <c r="C84" s="262" t="s">
        <v>773</v>
      </c>
      <c r="D84" s="262" t="s">
        <v>773</v>
      </c>
      <c r="E84" s="36">
        <v>758</v>
      </c>
      <c r="F84" s="41"/>
      <c r="G84" s="106" t="s">
        <v>402</v>
      </c>
      <c r="H84" s="372" t="s">
        <v>1751</v>
      </c>
      <c r="I84" s="305" t="s">
        <v>773</v>
      </c>
      <c r="J84" s="306" t="s">
        <v>773</v>
      </c>
      <c r="K84" s="54">
        <v>1439</v>
      </c>
      <c r="L84" s="52"/>
      <c r="M84" s="52"/>
      <c r="N84" s="41"/>
    </row>
    <row r="85" spans="1:14" hidden="1" x14ac:dyDescent="0.25">
      <c r="A85" s="262" t="s">
        <v>1690</v>
      </c>
      <c r="B85" s="263" t="s">
        <v>1692</v>
      </c>
      <c r="C85" s="262" t="s">
        <v>773</v>
      </c>
      <c r="D85" s="262" t="s">
        <v>1782</v>
      </c>
      <c r="E85" s="36">
        <v>142</v>
      </c>
      <c r="F85" s="41"/>
      <c r="G85" s="106" t="s">
        <v>402</v>
      </c>
      <c r="H85" s="308" t="s">
        <v>1783</v>
      </c>
      <c r="I85" s="305" t="s">
        <v>773</v>
      </c>
      <c r="J85" s="306" t="s">
        <v>1782</v>
      </c>
      <c r="K85" s="54">
        <v>102</v>
      </c>
      <c r="L85" s="52"/>
      <c r="M85" s="52"/>
      <c r="N85" s="41"/>
    </row>
    <row r="86" spans="1:14" hidden="1" x14ac:dyDescent="0.25">
      <c r="A86" s="262" t="s">
        <v>1690</v>
      </c>
      <c r="B86" s="263" t="s">
        <v>1692</v>
      </c>
      <c r="C86" s="262" t="s">
        <v>773</v>
      </c>
      <c r="D86" s="262" t="s">
        <v>1784</v>
      </c>
      <c r="E86" s="36">
        <v>128</v>
      </c>
      <c r="F86" s="41"/>
      <c r="G86" s="151"/>
      <c r="H86" s="151"/>
      <c r="I86" s="305" t="s">
        <v>773</v>
      </c>
      <c r="J86" s="306" t="s">
        <v>1784</v>
      </c>
      <c r="K86" s="54">
        <v>162</v>
      </c>
      <c r="L86" s="52"/>
      <c r="M86" s="52"/>
      <c r="N86" s="41"/>
    </row>
    <row r="87" spans="1:14" hidden="1" x14ac:dyDescent="0.25">
      <c r="A87" s="262" t="s">
        <v>1690</v>
      </c>
      <c r="B87" s="263" t="s">
        <v>1692</v>
      </c>
      <c r="C87" s="262" t="s">
        <v>773</v>
      </c>
      <c r="D87" s="259" t="s">
        <v>1785</v>
      </c>
      <c r="E87" s="36">
        <v>80</v>
      </c>
      <c r="F87" s="41"/>
      <c r="G87" s="151"/>
      <c r="H87" s="151"/>
      <c r="I87" s="305" t="s">
        <v>773</v>
      </c>
      <c r="J87" s="259"/>
      <c r="K87" s="308"/>
      <c r="L87" s="52"/>
      <c r="M87" s="52"/>
      <c r="N87" s="41"/>
    </row>
    <row r="88" spans="1:14" hidden="1" x14ac:dyDescent="0.25">
      <c r="A88" s="262" t="s">
        <v>1690</v>
      </c>
      <c r="B88" s="263" t="s">
        <v>1692</v>
      </c>
      <c r="C88" s="262" t="s">
        <v>773</v>
      </c>
      <c r="D88" s="262" t="s">
        <v>1786</v>
      </c>
      <c r="E88" s="36">
        <v>67</v>
      </c>
      <c r="F88" s="41"/>
      <c r="G88" s="151"/>
      <c r="H88" s="151"/>
      <c r="I88" s="305" t="s">
        <v>773</v>
      </c>
      <c r="J88" s="306" t="s">
        <v>1786</v>
      </c>
      <c r="K88" s="54">
        <v>123</v>
      </c>
      <c r="L88" s="52"/>
      <c r="M88" s="52"/>
      <c r="N88" s="41"/>
    </row>
    <row r="89" spans="1:14" hidden="1" x14ac:dyDescent="0.25">
      <c r="A89" s="262" t="s">
        <v>1690</v>
      </c>
      <c r="B89" s="263" t="s">
        <v>1692</v>
      </c>
      <c r="C89" s="262" t="s">
        <v>773</v>
      </c>
      <c r="D89" s="262" t="s">
        <v>1787</v>
      </c>
      <c r="E89" s="36">
        <v>423</v>
      </c>
      <c r="F89" s="67" t="s">
        <v>6</v>
      </c>
      <c r="G89" s="151"/>
      <c r="H89" s="151"/>
      <c r="I89" s="305" t="s">
        <v>773</v>
      </c>
      <c r="J89" s="306" t="s">
        <v>1787</v>
      </c>
      <c r="K89" s="54">
        <v>452</v>
      </c>
      <c r="L89" s="52"/>
      <c r="M89" s="52"/>
      <c r="N89" s="41"/>
    </row>
    <row r="90" spans="1:14" hidden="1" x14ac:dyDescent="0.25">
      <c r="A90" s="262" t="s">
        <v>1690</v>
      </c>
      <c r="B90" s="263" t="s">
        <v>1692</v>
      </c>
      <c r="C90" s="262" t="s">
        <v>773</v>
      </c>
      <c r="D90" s="262" t="s">
        <v>1788</v>
      </c>
      <c r="E90" s="36">
        <v>84</v>
      </c>
      <c r="F90" s="41"/>
      <c r="G90" s="151"/>
      <c r="H90" s="151"/>
      <c r="I90" s="305" t="s">
        <v>773</v>
      </c>
      <c r="J90" s="306" t="s">
        <v>1788</v>
      </c>
      <c r="K90" s="54">
        <v>98</v>
      </c>
      <c r="L90" s="52"/>
      <c r="M90" s="52"/>
      <c r="N90" s="41"/>
    </row>
    <row r="91" spans="1:14" hidden="1" x14ac:dyDescent="0.25">
      <c r="A91" s="262" t="s">
        <v>1690</v>
      </c>
      <c r="B91" s="263" t="s">
        <v>1692</v>
      </c>
      <c r="C91" s="262" t="s">
        <v>773</v>
      </c>
      <c r="D91" s="259" t="s">
        <v>1789</v>
      </c>
      <c r="E91" s="36">
        <v>181</v>
      </c>
      <c r="F91" s="41"/>
      <c r="G91" s="151"/>
      <c r="H91" s="151"/>
      <c r="I91" s="305" t="s">
        <v>773</v>
      </c>
      <c r="J91" s="259"/>
      <c r="K91" s="308"/>
      <c r="L91" s="52"/>
      <c r="M91" s="52"/>
      <c r="N91" s="41"/>
    </row>
    <row r="92" spans="1:14" hidden="1" x14ac:dyDescent="0.25">
      <c r="A92" s="262" t="s">
        <v>1690</v>
      </c>
      <c r="B92" s="263" t="s">
        <v>1692</v>
      </c>
      <c r="C92" s="262" t="s">
        <v>773</v>
      </c>
      <c r="D92" s="262" t="s">
        <v>1790</v>
      </c>
      <c r="E92" s="36">
        <v>216</v>
      </c>
      <c r="F92" s="41"/>
      <c r="G92" s="151"/>
      <c r="H92" s="151"/>
      <c r="I92" s="305" t="s">
        <v>773</v>
      </c>
      <c r="J92" s="306" t="s">
        <v>1790</v>
      </c>
      <c r="K92" s="54">
        <v>258</v>
      </c>
      <c r="L92" s="52"/>
      <c r="M92" s="52"/>
      <c r="N92" s="41"/>
    </row>
    <row r="93" spans="1:14" hidden="1" x14ac:dyDescent="0.25">
      <c r="A93" s="262" t="s">
        <v>1690</v>
      </c>
      <c r="B93" s="263" t="s">
        <v>1692</v>
      </c>
      <c r="C93" s="262" t="s">
        <v>773</v>
      </c>
      <c r="D93" s="262" t="s">
        <v>1791</v>
      </c>
      <c r="E93" s="36">
        <v>61</v>
      </c>
      <c r="F93" s="41"/>
      <c r="G93" s="151"/>
      <c r="H93" s="151"/>
      <c r="I93" s="305" t="s">
        <v>773</v>
      </c>
      <c r="J93" s="306" t="s">
        <v>1791</v>
      </c>
      <c r="K93" s="54">
        <v>184</v>
      </c>
      <c r="L93" s="52"/>
      <c r="M93" s="52"/>
      <c r="N93" s="41"/>
    </row>
    <row r="94" spans="1:14" hidden="1" x14ac:dyDescent="0.25">
      <c r="A94" s="262" t="s">
        <v>1690</v>
      </c>
      <c r="B94" s="263" t="s">
        <v>1692</v>
      </c>
      <c r="C94" s="262" t="s">
        <v>773</v>
      </c>
      <c r="D94" s="262" t="s">
        <v>1792</v>
      </c>
      <c r="E94" s="36">
        <v>24</v>
      </c>
      <c r="F94" s="41"/>
      <c r="G94" s="151"/>
      <c r="H94" s="151"/>
      <c r="I94" s="305" t="s">
        <v>773</v>
      </c>
      <c r="J94" s="306" t="s">
        <v>1792</v>
      </c>
      <c r="K94" s="54">
        <v>95</v>
      </c>
      <c r="L94" s="52"/>
      <c r="M94" s="52"/>
      <c r="N94" s="41"/>
    </row>
    <row r="95" spans="1:14" hidden="1" x14ac:dyDescent="0.25">
      <c r="A95" s="262" t="s">
        <v>1690</v>
      </c>
      <c r="B95" s="263" t="s">
        <v>1692</v>
      </c>
      <c r="C95" s="262" t="s">
        <v>773</v>
      </c>
      <c r="D95" s="262" t="s">
        <v>1793</v>
      </c>
      <c r="E95" s="36">
        <v>53</v>
      </c>
      <c r="F95" s="41"/>
      <c r="G95" s="151"/>
      <c r="H95" s="151"/>
      <c r="I95" s="305" t="s">
        <v>773</v>
      </c>
      <c r="J95" s="306" t="s">
        <v>1793</v>
      </c>
      <c r="K95" s="54">
        <v>68</v>
      </c>
      <c r="L95" s="52"/>
      <c r="M95" s="52"/>
      <c r="N95" s="41"/>
    </row>
    <row r="96" spans="1:14" hidden="1" x14ac:dyDescent="0.25">
      <c r="A96" s="262" t="s">
        <v>1690</v>
      </c>
      <c r="B96" s="263" t="s">
        <v>1692</v>
      </c>
      <c r="C96" s="262" t="s">
        <v>773</v>
      </c>
      <c r="D96" s="262" t="s">
        <v>1794</v>
      </c>
      <c r="E96" s="36">
        <v>169</v>
      </c>
      <c r="F96" s="41"/>
      <c r="G96" s="151"/>
      <c r="H96" s="151"/>
      <c r="I96" s="305" t="s">
        <v>773</v>
      </c>
      <c r="J96" s="306" t="s">
        <v>1794</v>
      </c>
      <c r="K96" s="54">
        <v>195</v>
      </c>
      <c r="L96" s="52"/>
      <c r="M96" s="52"/>
      <c r="N96" s="41"/>
    </row>
    <row r="97" spans="1:14" hidden="1" x14ac:dyDescent="0.25">
      <c r="A97" s="262" t="s">
        <v>1690</v>
      </c>
      <c r="B97" s="263" t="s">
        <v>1692</v>
      </c>
      <c r="C97" s="262" t="s">
        <v>773</v>
      </c>
      <c r="D97" s="262" t="s">
        <v>1795</v>
      </c>
      <c r="E97" s="36">
        <v>187</v>
      </c>
      <c r="F97" s="41"/>
      <c r="G97" s="151"/>
      <c r="H97" s="151"/>
      <c r="I97" s="305" t="s">
        <v>773</v>
      </c>
      <c r="J97" s="306" t="s">
        <v>1796</v>
      </c>
      <c r="K97" s="54">
        <v>218</v>
      </c>
      <c r="L97" s="52"/>
      <c r="M97" s="52"/>
      <c r="N97" s="41"/>
    </row>
    <row r="98" spans="1:14" hidden="1" x14ac:dyDescent="0.25">
      <c r="A98" s="262" t="s">
        <v>1690</v>
      </c>
      <c r="B98" s="263" t="s">
        <v>1692</v>
      </c>
      <c r="C98" s="262" t="s">
        <v>773</v>
      </c>
      <c r="D98" s="262" t="s">
        <v>1797</v>
      </c>
      <c r="E98" s="36">
        <v>156</v>
      </c>
      <c r="F98" s="41"/>
      <c r="G98" s="151"/>
      <c r="H98" s="151"/>
      <c r="I98" s="305" t="s">
        <v>773</v>
      </c>
      <c r="J98" s="306" t="s">
        <v>1797</v>
      </c>
      <c r="K98" s="54">
        <v>179</v>
      </c>
      <c r="L98" s="52"/>
      <c r="M98" s="52"/>
      <c r="N98" s="41"/>
    </row>
    <row r="99" spans="1:14" hidden="1" x14ac:dyDescent="0.25">
      <c r="A99" s="262" t="s">
        <v>1690</v>
      </c>
      <c r="B99" s="263" t="s">
        <v>1692</v>
      </c>
      <c r="C99" s="262" t="s">
        <v>773</v>
      </c>
      <c r="D99" s="262" t="s">
        <v>1798</v>
      </c>
      <c r="E99" s="36">
        <v>32</v>
      </c>
      <c r="F99" s="41"/>
      <c r="G99" s="151"/>
      <c r="H99" s="151"/>
      <c r="I99" s="305" t="s">
        <v>773</v>
      </c>
      <c r="J99" s="306" t="s">
        <v>1798</v>
      </c>
      <c r="K99" s="54">
        <v>86</v>
      </c>
      <c r="L99" s="43"/>
      <c r="M99" s="43"/>
      <c r="N99" s="41"/>
    </row>
    <row r="100" spans="1:14" hidden="1" x14ac:dyDescent="0.25">
      <c r="A100" s="262" t="s">
        <v>1690</v>
      </c>
      <c r="B100" s="263" t="s">
        <v>1692</v>
      </c>
      <c r="C100" s="262" t="s">
        <v>773</v>
      </c>
      <c r="D100" s="262" t="s">
        <v>1799</v>
      </c>
      <c r="E100" s="36" t="s">
        <v>137</v>
      </c>
      <c r="F100" s="67" t="s">
        <v>6</v>
      </c>
      <c r="G100" s="151"/>
      <c r="H100" s="151"/>
      <c r="I100" s="305" t="s">
        <v>773</v>
      </c>
      <c r="J100" s="306" t="s">
        <v>1799</v>
      </c>
      <c r="K100" s="54">
        <v>12</v>
      </c>
      <c r="L100" s="43"/>
      <c r="M100" s="43"/>
      <c r="N100" s="41"/>
    </row>
    <row r="101" spans="1:14" hidden="1" x14ac:dyDescent="0.25">
      <c r="A101" s="258" t="s">
        <v>1690</v>
      </c>
      <c r="B101" s="258" t="s">
        <v>1692</v>
      </c>
      <c r="C101" s="258" t="s">
        <v>1800</v>
      </c>
      <c r="D101" s="258"/>
      <c r="E101" s="26">
        <v>409</v>
      </c>
      <c r="F101" s="297"/>
      <c r="G101" s="373" t="s">
        <v>402</v>
      </c>
      <c r="H101" s="374" t="s">
        <v>1801</v>
      </c>
      <c r="I101" s="299" t="s">
        <v>1800</v>
      </c>
      <c r="J101" s="371"/>
      <c r="K101" s="301">
        <f>SUM(K102:K113)</f>
        <v>460</v>
      </c>
      <c r="L101" s="26">
        <v>1</v>
      </c>
      <c r="M101" s="26">
        <v>1</v>
      </c>
      <c r="N101" s="303"/>
    </row>
    <row r="102" spans="1:14" hidden="1" x14ac:dyDescent="0.25">
      <c r="A102" s="262" t="s">
        <v>1690</v>
      </c>
      <c r="B102" s="263" t="s">
        <v>1692</v>
      </c>
      <c r="C102" s="262" t="s">
        <v>1800</v>
      </c>
      <c r="D102" s="262" t="s">
        <v>1218</v>
      </c>
      <c r="E102" s="36">
        <v>44</v>
      </c>
      <c r="F102" s="41"/>
      <c r="G102" s="151"/>
      <c r="H102" s="151"/>
      <c r="I102" s="305" t="s">
        <v>1800</v>
      </c>
      <c r="J102" s="306" t="s">
        <v>1218</v>
      </c>
      <c r="K102" s="54">
        <v>53</v>
      </c>
      <c r="L102" s="36"/>
      <c r="M102" s="36"/>
      <c r="N102" s="41"/>
    </row>
    <row r="103" spans="1:14" hidden="1" x14ac:dyDescent="0.25">
      <c r="A103" s="262" t="s">
        <v>1690</v>
      </c>
      <c r="B103" s="263" t="s">
        <v>1692</v>
      </c>
      <c r="C103" s="262" t="s">
        <v>1800</v>
      </c>
      <c r="D103" s="262" t="s">
        <v>1802</v>
      </c>
      <c r="E103" s="36">
        <v>12</v>
      </c>
      <c r="F103" s="67" t="s">
        <v>6</v>
      </c>
      <c r="G103" s="151"/>
      <c r="H103" s="151"/>
      <c r="I103" s="305" t="s">
        <v>1800</v>
      </c>
      <c r="J103" s="120" t="s">
        <v>1802</v>
      </c>
      <c r="K103" s="54">
        <v>10</v>
      </c>
      <c r="L103" s="36"/>
      <c r="M103" s="36"/>
      <c r="N103" s="41"/>
    </row>
    <row r="104" spans="1:14" hidden="1" x14ac:dyDescent="0.25">
      <c r="A104" s="262" t="s">
        <v>1690</v>
      </c>
      <c r="B104" s="263" t="s">
        <v>1692</v>
      </c>
      <c r="C104" s="262" t="s">
        <v>1800</v>
      </c>
      <c r="D104" s="262" t="s">
        <v>1803</v>
      </c>
      <c r="E104" s="36">
        <v>29</v>
      </c>
      <c r="F104" s="67" t="s">
        <v>6</v>
      </c>
      <c r="G104" s="151"/>
      <c r="H104" s="151"/>
      <c r="I104" s="305" t="s">
        <v>1800</v>
      </c>
      <c r="J104" s="120" t="s">
        <v>1803</v>
      </c>
      <c r="K104" s="54">
        <v>64</v>
      </c>
      <c r="L104" s="36"/>
      <c r="M104" s="36"/>
      <c r="N104" s="41"/>
    </row>
    <row r="105" spans="1:14" hidden="1" x14ac:dyDescent="0.25">
      <c r="A105" s="262" t="s">
        <v>1690</v>
      </c>
      <c r="B105" s="263" t="s">
        <v>1692</v>
      </c>
      <c r="C105" s="262" t="s">
        <v>1800</v>
      </c>
      <c r="D105" s="259" t="s">
        <v>1804</v>
      </c>
      <c r="E105" s="36">
        <v>12</v>
      </c>
      <c r="F105" s="67" t="s">
        <v>6</v>
      </c>
      <c r="G105" s="151"/>
      <c r="H105" s="151"/>
      <c r="I105" s="305" t="s">
        <v>1800</v>
      </c>
      <c r="J105" s="120" t="s">
        <v>348</v>
      </c>
      <c r="K105" s="54">
        <v>12</v>
      </c>
      <c r="L105" s="36"/>
      <c r="M105" s="36"/>
      <c r="N105" s="41"/>
    </row>
    <row r="106" spans="1:14" hidden="1" x14ac:dyDescent="0.25">
      <c r="A106" s="262" t="s">
        <v>1690</v>
      </c>
      <c r="B106" s="263" t="s">
        <v>1692</v>
      </c>
      <c r="C106" s="262" t="s">
        <v>1800</v>
      </c>
      <c r="D106" s="262" t="s">
        <v>1805</v>
      </c>
      <c r="E106" s="36">
        <v>60</v>
      </c>
      <c r="F106" s="67" t="s">
        <v>6</v>
      </c>
      <c r="G106" s="151"/>
      <c r="H106" s="151"/>
      <c r="I106" s="305" t="s">
        <v>1800</v>
      </c>
      <c r="J106" s="120" t="s">
        <v>1805</v>
      </c>
      <c r="K106" s="54">
        <v>59</v>
      </c>
      <c r="L106" s="36"/>
      <c r="M106" s="36"/>
      <c r="N106" s="41"/>
    </row>
    <row r="107" spans="1:14" hidden="1" x14ac:dyDescent="0.25">
      <c r="A107" s="262" t="s">
        <v>1690</v>
      </c>
      <c r="B107" s="263" t="s">
        <v>1692</v>
      </c>
      <c r="C107" s="262" t="s">
        <v>1800</v>
      </c>
      <c r="D107" s="262" t="s">
        <v>1806</v>
      </c>
      <c r="E107" s="36">
        <v>91</v>
      </c>
      <c r="F107" s="67"/>
      <c r="G107" s="151"/>
      <c r="H107" s="151"/>
      <c r="I107" s="305" t="s">
        <v>1800</v>
      </c>
      <c r="J107" s="120" t="s">
        <v>1806</v>
      </c>
      <c r="K107" s="54">
        <v>97</v>
      </c>
      <c r="L107" s="36"/>
      <c r="M107" s="36"/>
      <c r="N107" s="41"/>
    </row>
    <row r="108" spans="1:14" hidden="1" x14ac:dyDescent="0.25">
      <c r="A108" s="262" t="s">
        <v>1690</v>
      </c>
      <c r="B108" s="263" t="s">
        <v>1692</v>
      </c>
      <c r="C108" s="262" t="s">
        <v>1800</v>
      </c>
      <c r="D108" s="262" t="s">
        <v>1807</v>
      </c>
      <c r="E108" s="36" t="s">
        <v>137</v>
      </c>
      <c r="F108" s="67" t="s">
        <v>6</v>
      </c>
      <c r="G108" s="151"/>
      <c r="H108" s="151"/>
      <c r="I108" s="305" t="s">
        <v>1800</v>
      </c>
      <c r="J108" s="259"/>
      <c r="K108" s="105"/>
      <c r="L108" s="36"/>
      <c r="M108" s="36"/>
      <c r="N108" s="41"/>
    </row>
    <row r="109" spans="1:14" hidden="1" x14ac:dyDescent="0.25">
      <c r="A109" s="262" t="s">
        <v>1690</v>
      </c>
      <c r="B109" s="263" t="s">
        <v>1692</v>
      </c>
      <c r="C109" s="262" t="s">
        <v>1800</v>
      </c>
      <c r="D109" s="262" t="s">
        <v>1808</v>
      </c>
      <c r="E109" s="36">
        <v>55</v>
      </c>
      <c r="F109" s="67" t="s">
        <v>6</v>
      </c>
      <c r="G109" s="151"/>
      <c r="H109" s="151"/>
      <c r="I109" s="305" t="s">
        <v>1800</v>
      </c>
      <c r="J109" s="120" t="s">
        <v>1809</v>
      </c>
      <c r="K109" s="54">
        <v>56</v>
      </c>
      <c r="L109" s="36"/>
      <c r="M109" s="36"/>
      <c r="N109" s="41"/>
    </row>
    <row r="110" spans="1:14" hidden="1" x14ac:dyDescent="0.25">
      <c r="A110" s="262" t="s">
        <v>1690</v>
      </c>
      <c r="B110" s="263" t="s">
        <v>1692</v>
      </c>
      <c r="C110" s="262" t="s">
        <v>1800</v>
      </c>
      <c r="D110" s="262" t="s">
        <v>1810</v>
      </c>
      <c r="E110" s="36">
        <v>71</v>
      </c>
      <c r="F110" s="67"/>
      <c r="G110" s="151"/>
      <c r="H110" s="151"/>
      <c r="I110" s="305" t="s">
        <v>1800</v>
      </c>
      <c r="J110" s="120" t="s">
        <v>1810</v>
      </c>
      <c r="K110" s="54">
        <v>78</v>
      </c>
      <c r="L110" s="36"/>
      <c r="M110" s="36"/>
      <c r="N110" s="41"/>
    </row>
    <row r="111" spans="1:14" hidden="1" x14ac:dyDescent="0.25">
      <c r="A111" s="262" t="s">
        <v>1690</v>
      </c>
      <c r="B111" s="263" t="s">
        <v>1692</v>
      </c>
      <c r="C111" s="262" t="s">
        <v>1800</v>
      </c>
      <c r="D111" s="262" t="s">
        <v>1811</v>
      </c>
      <c r="E111" s="36" t="s">
        <v>137</v>
      </c>
      <c r="F111" s="67" t="s">
        <v>6</v>
      </c>
      <c r="G111" s="151"/>
      <c r="H111" s="151"/>
      <c r="I111" s="305" t="s">
        <v>1800</v>
      </c>
      <c r="J111" s="120" t="s">
        <v>1812</v>
      </c>
      <c r="K111" s="54">
        <v>15</v>
      </c>
      <c r="L111" s="36"/>
      <c r="M111" s="36"/>
      <c r="N111" s="41"/>
    </row>
    <row r="112" spans="1:14" hidden="1" x14ac:dyDescent="0.25">
      <c r="A112" s="262" t="s">
        <v>1690</v>
      </c>
      <c r="B112" s="263" t="s">
        <v>1692</v>
      </c>
      <c r="C112" s="262" t="s">
        <v>1800</v>
      </c>
      <c r="D112" s="262" t="s">
        <v>1813</v>
      </c>
      <c r="E112" s="36">
        <v>23</v>
      </c>
      <c r="F112" s="67" t="s">
        <v>6</v>
      </c>
      <c r="G112" s="151"/>
      <c r="H112" s="151"/>
      <c r="I112" s="305" t="s">
        <v>1800</v>
      </c>
      <c r="J112" s="120" t="s">
        <v>1813</v>
      </c>
      <c r="K112" s="54">
        <v>16</v>
      </c>
      <c r="L112" s="36"/>
      <c r="M112" s="36"/>
      <c r="N112" s="41"/>
    </row>
    <row r="113" spans="1:14" hidden="1" x14ac:dyDescent="0.25">
      <c r="A113" s="262" t="s">
        <v>1690</v>
      </c>
      <c r="B113" s="263" t="s">
        <v>1692</v>
      </c>
      <c r="C113" s="262" t="s">
        <v>1800</v>
      </c>
      <c r="D113" s="262" t="s">
        <v>1800</v>
      </c>
      <c r="E113" s="52"/>
      <c r="F113" s="67"/>
      <c r="G113" s="311"/>
      <c r="H113" s="311"/>
      <c r="I113" s="305" t="s">
        <v>1800</v>
      </c>
      <c r="J113" s="306" t="s">
        <v>1800</v>
      </c>
      <c r="K113" s="105"/>
      <c r="L113" s="36"/>
      <c r="M113" s="36"/>
      <c r="N113" s="41"/>
    </row>
    <row r="114" spans="1:14" hidden="1" x14ac:dyDescent="0.25">
      <c r="A114" s="258" t="s">
        <v>1690</v>
      </c>
      <c r="B114" s="258" t="s">
        <v>1692</v>
      </c>
      <c r="C114" s="258" t="s">
        <v>1814</v>
      </c>
      <c r="D114" s="258"/>
      <c r="E114" s="26">
        <v>234</v>
      </c>
      <c r="F114" s="297"/>
      <c r="G114" s="297"/>
      <c r="H114" s="297"/>
      <c r="I114" s="299" t="s">
        <v>1814</v>
      </c>
      <c r="J114" s="300"/>
      <c r="K114" s="26">
        <f>SUM(K116:K136)</f>
        <v>682</v>
      </c>
      <c r="L114" s="26">
        <v>1</v>
      </c>
      <c r="M114" s="26">
        <v>1</v>
      </c>
      <c r="N114" s="303"/>
    </row>
    <row r="115" spans="1:14" ht="67.5" hidden="1" x14ac:dyDescent="0.25">
      <c r="A115" s="262" t="s">
        <v>1690</v>
      </c>
      <c r="B115" s="263" t="s">
        <v>1692</v>
      </c>
      <c r="C115" s="262" t="s">
        <v>1814</v>
      </c>
      <c r="D115" s="262" t="s">
        <v>1815</v>
      </c>
      <c r="E115" s="36">
        <v>22</v>
      </c>
      <c r="F115" s="67" t="s">
        <v>6</v>
      </c>
      <c r="G115" s="106" t="s">
        <v>402</v>
      </c>
      <c r="H115" s="151" t="s">
        <v>1816</v>
      </c>
      <c r="I115" s="305" t="s">
        <v>1814</v>
      </c>
      <c r="J115" s="306" t="s">
        <v>1815</v>
      </c>
      <c r="K115" s="54">
        <v>65</v>
      </c>
      <c r="L115" s="188"/>
      <c r="M115" s="188"/>
      <c r="N115" s="41"/>
    </row>
    <row r="116" spans="1:14" hidden="1" x14ac:dyDescent="0.25">
      <c r="A116" s="262" t="s">
        <v>1690</v>
      </c>
      <c r="B116" s="263" t="s">
        <v>1692</v>
      </c>
      <c r="C116" s="262" t="s">
        <v>1814</v>
      </c>
      <c r="D116" s="262" t="s">
        <v>1817</v>
      </c>
      <c r="E116" s="36">
        <v>25</v>
      </c>
      <c r="F116" s="67" t="s">
        <v>6</v>
      </c>
      <c r="G116" s="151"/>
      <c r="H116" s="151"/>
      <c r="I116" s="305" t="s">
        <v>1814</v>
      </c>
      <c r="J116" s="306" t="s">
        <v>1817</v>
      </c>
      <c r="K116" s="54">
        <v>69</v>
      </c>
      <c r="L116" s="188"/>
      <c r="M116" s="188"/>
      <c r="N116" s="41"/>
    </row>
    <row r="117" spans="1:14" hidden="1" x14ac:dyDescent="0.25">
      <c r="A117" s="262" t="s">
        <v>1690</v>
      </c>
      <c r="B117" s="263" t="s">
        <v>1692</v>
      </c>
      <c r="C117" s="262" t="s">
        <v>1814</v>
      </c>
      <c r="D117" s="262" t="s">
        <v>1818</v>
      </c>
      <c r="E117" s="36">
        <v>0</v>
      </c>
      <c r="F117" s="67" t="s">
        <v>6</v>
      </c>
      <c r="G117" s="151"/>
      <c r="H117" s="151"/>
      <c r="I117" s="305" t="s">
        <v>1814</v>
      </c>
      <c r="J117" s="306" t="s">
        <v>1818</v>
      </c>
      <c r="K117" s="54">
        <v>9</v>
      </c>
      <c r="L117" s="188"/>
      <c r="M117" s="188"/>
      <c r="N117" s="41"/>
    </row>
    <row r="118" spans="1:14" hidden="1" x14ac:dyDescent="0.25">
      <c r="A118" s="262" t="s">
        <v>1690</v>
      </c>
      <c r="B118" s="263" t="s">
        <v>1692</v>
      </c>
      <c r="C118" s="262" t="s">
        <v>1814</v>
      </c>
      <c r="D118" s="262" t="s">
        <v>1819</v>
      </c>
      <c r="E118" s="36" t="s">
        <v>137</v>
      </c>
      <c r="F118" s="67" t="s">
        <v>6</v>
      </c>
      <c r="G118" s="151"/>
      <c r="H118" s="151"/>
      <c r="I118" s="305" t="s">
        <v>1814</v>
      </c>
      <c r="J118" s="306" t="s">
        <v>1819</v>
      </c>
      <c r="K118" s="54">
        <v>20</v>
      </c>
      <c r="L118" s="188"/>
      <c r="M118" s="188"/>
      <c r="N118" s="41"/>
    </row>
    <row r="119" spans="1:14" hidden="1" x14ac:dyDescent="0.25">
      <c r="A119" s="262" t="s">
        <v>1690</v>
      </c>
      <c r="B119" s="263" t="s">
        <v>1692</v>
      </c>
      <c r="C119" s="262" t="s">
        <v>1814</v>
      </c>
      <c r="D119" s="259" t="s">
        <v>1820</v>
      </c>
      <c r="E119" s="36" t="s">
        <v>137</v>
      </c>
      <c r="F119" s="67" t="s">
        <v>6</v>
      </c>
      <c r="G119" s="151"/>
      <c r="H119" s="151"/>
      <c r="I119" s="305" t="s">
        <v>1814</v>
      </c>
      <c r="J119" s="306" t="s">
        <v>1821</v>
      </c>
      <c r="K119" s="54">
        <v>30</v>
      </c>
      <c r="L119" s="188"/>
      <c r="M119" s="188"/>
      <c r="N119" s="41"/>
    </row>
    <row r="120" spans="1:14" hidden="1" x14ac:dyDescent="0.25">
      <c r="A120" s="262" t="s">
        <v>1690</v>
      </c>
      <c r="B120" s="263" t="s">
        <v>1692</v>
      </c>
      <c r="C120" s="262" t="s">
        <v>1814</v>
      </c>
      <c r="D120" s="262" t="s">
        <v>1822</v>
      </c>
      <c r="E120" s="36" t="s">
        <v>137</v>
      </c>
      <c r="F120" s="67" t="s">
        <v>6</v>
      </c>
      <c r="G120" s="151"/>
      <c r="H120" s="151"/>
      <c r="I120" s="305" t="s">
        <v>1814</v>
      </c>
      <c r="J120" s="306" t="s">
        <v>1822</v>
      </c>
      <c r="K120" s="54">
        <v>2</v>
      </c>
      <c r="L120" s="188"/>
      <c r="M120" s="188"/>
      <c r="N120" s="41"/>
    </row>
    <row r="121" spans="1:14" hidden="1" x14ac:dyDescent="0.25">
      <c r="A121" s="262" t="s">
        <v>1690</v>
      </c>
      <c r="B121" s="263" t="s">
        <v>1692</v>
      </c>
      <c r="C121" s="262" t="s">
        <v>1814</v>
      </c>
      <c r="D121" s="262" t="s">
        <v>1823</v>
      </c>
      <c r="E121" s="36">
        <v>0</v>
      </c>
      <c r="F121" s="67" t="s">
        <v>6</v>
      </c>
      <c r="G121" s="151"/>
      <c r="H121" s="151"/>
      <c r="I121" s="305" t="s">
        <v>1814</v>
      </c>
      <c r="J121" s="306" t="s">
        <v>1823</v>
      </c>
      <c r="K121" s="54">
        <v>10</v>
      </c>
      <c r="L121" s="188"/>
      <c r="M121" s="188"/>
      <c r="N121" s="41"/>
    </row>
    <row r="122" spans="1:14" hidden="1" x14ac:dyDescent="0.25">
      <c r="A122" s="262" t="s">
        <v>1690</v>
      </c>
      <c r="B122" s="263" t="s">
        <v>1692</v>
      </c>
      <c r="C122" s="262" t="s">
        <v>1814</v>
      </c>
      <c r="D122" s="262" t="s">
        <v>1824</v>
      </c>
      <c r="E122" s="36">
        <v>20</v>
      </c>
      <c r="F122" s="67" t="s">
        <v>6</v>
      </c>
      <c r="G122" s="151"/>
      <c r="H122" s="151"/>
      <c r="I122" s="305" t="s">
        <v>1814</v>
      </c>
      <c r="J122" s="306" t="s">
        <v>1824</v>
      </c>
      <c r="K122" s="54">
        <v>54</v>
      </c>
      <c r="L122" s="188"/>
      <c r="M122" s="188"/>
      <c r="N122" s="41"/>
    </row>
    <row r="123" spans="1:14" hidden="1" x14ac:dyDescent="0.25">
      <c r="A123" s="262" t="s">
        <v>1690</v>
      </c>
      <c r="B123" s="263" t="s">
        <v>1692</v>
      </c>
      <c r="C123" s="262" t="s">
        <v>1814</v>
      </c>
      <c r="D123" s="262" t="s">
        <v>1825</v>
      </c>
      <c r="E123" s="36" t="s">
        <v>137</v>
      </c>
      <c r="F123" s="67" t="s">
        <v>1826</v>
      </c>
      <c r="G123" s="151"/>
      <c r="H123" s="151"/>
      <c r="I123" s="305" t="s">
        <v>1814</v>
      </c>
      <c r="J123" s="306" t="s">
        <v>1825</v>
      </c>
      <c r="K123" s="54">
        <v>60</v>
      </c>
      <c r="L123" s="188"/>
      <c r="M123" s="188"/>
      <c r="N123" s="41"/>
    </row>
    <row r="124" spans="1:14" hidden="1" x14ac:dyDescent="0.25">
      <c r="A124" s="262" t="s">
        <v>1690</v>
      </c>
      <c r="B124" s="263" t="s">
        <v>1692</v>
      </c>
      <c r="C124" s="262" t="s">
        <v>1814</v>
      </c>
      <c r="D124" s="262" t="s">
        <v>1827</v>
      </c>
      <c r="E124" s="36" t="s">
        <v>137</v>
      </c>
      <c r="F124" s="67" t="s">
        <v>6</v>
      </c>
      <c r="G124" s="151"/>
      <c r="H124" s="151"/>
      <c r="I124" s="305" t="s">
        <v>1814</v>
      </c>
      <c r="J124" s="306" t="s">
        <v>1827</v>
      </c>
      <c r="K124" s="54">
        <v>21</v>
      </c>
      <c r="L124" s="188"/>
      <c r="M124" s="188"/>
      <c r="N124" s="41"/>
    </row>
    <row r="125" spans="1:14" hidden="1" x14ac:dyDescent="0.25">
      <c r="A125" s="262" t="s">
        <v>1690</v>
      </c>
      <c r="B125" s="263" t="s">
        <v>1692</v>
      </c>
      <c r="C125" s="262" t="s">
        <v>1814</v>
      </c>
      <c r="D125" s="262" t="s">
        <v>1828</v>
      </c>
      <c r="E125" s="36" t="s">
        <v>137</v>
      </c>
      <c r="F125" s="67" t="s">
        <v>6</v>
      </c>
      <c r="G125" s="151"/>
      <c r="H125" s="151"/>
      <c r="I125" s="305" t="s">
        <v>1814</v>
      </c>
      <c r="J125" s="306" t="s">
        <v>1828</v>
      </c>
      <c r="K125" s="54">
        <v>30</v>
      </c>
      <c r="L125" s="188"/>
      <c r="M125" s="188"/>
      <c r="N125" s="41"/>
    </row>
    <row r="126" spans="1:14" hidden="1" x14ac:dyDescent="0.25">
      <c r="A126" s="262" t="s">
        <v>1690</v>
      </c>
      <c r="B126" s="263" t="s">
        <v>1692</v>
      </c>
      <c r="C126" s="262" t="s">
        <v>1814</v>
      </c>
      <c r="D126" s="262" t="s">
        <v>1829</v>
      </c>
      <c r="E126" s="36">
        <v>16</v>
      </c>
      <c r="F126" s="67" t="s">
        <v>6</v>
      </c>
      <c r="G126" s="151"/>
      <c r="H126" s="151"/>
      <c r="I126" s="305" t="s">
        <v>1814</v>
      </c>
      <c r="J126" s="306" t="s">
        <v>1829</v>
      </c>
      <c r="K126" s="54">
        <v>42</v>
      </c>
      <c r="L126" s="188"/>
      <c r="M126" s="188"/>
      <c r="N126" s="41"/>
    </row>
    <row r="127" spans="1:14" hidden="1" x14ac:dyDescent="0.25">
      <c r="A127" s="262" t="s">
        <v>1690</v>
      </c>
      <c r="B127" s="263" t="s">
        <v>1692</v>
      </c>
      <c r="C127" s="262" t="s">
        <v>1814</v>
      </c>
      <c r="D127" s="259" t="s">
        <v>1830</v>
      </c>
      <c r="E127" s="36">
        <v>16</v>
      </c>
      <c r="F127" s="67" t="s">
        <v>6</v>
      </c>
      <c r="G127" s="151"/>
      <c r="H127" s="151"/>
      <c r="I127" s="305" t="s">
        <v>1814</v>
      </c>
      <c r="J127" s="306" t="s">
        <v>1831</v>
      </c>
      <c r="K127" s="54">
        <v>43</v>
      </c>
      <c r="L127" s="188"/>
      <c r="M127" s="188"/>
      <c r="N127" s="41"/>
    </row>
    <row r="128" spans="1:14" hidden="1" x14ac:dyDescent="0.25">
      <c r="A128" s="262" t="s">
        <v>1690</v>
      </c>
      <c r="B128" s="263" t="s">
        <v>1692</v>
      </c>
      <c r="C128" s="262" t="s">
        <v>1814</v>
      </c>
      <c r="D128" s="259" t="s">
        <v>1832</v>
      </c>
      <c r="E128" s="36">
        <v>23</v>
      </c>
      <c r="F128" s="67" t="s">
        <v>6</v>
      </c>
      <c r="G128" s="151"/>
      <c r="H128" s="151"/>
      <c r="I128" s="305" t="s">
        <v>1814</v>
      </c>
      <c r="J128" s="306" t="s">
        <v>1833</v>
      </c>
      <c r="K128" s="54">
        <v>96</v>
      </c>
      <c r="L128" s="188"/>
      <c r="M128" s="188"/>
      <c r="N128" s="41"/>
    </row>
    <row r="129" spans="1:14" hidden="1" x14ac:dyDescent="0.25">
      <c r="A129" s="262" t="s">
        <v>1690</v>
      </c>
      <c r="B129" s="263" t="s">
        <v>1692</v>
      </c>
      <c r="C129" s="262" t="s">
        <v>1814</v>
      </c>
      <c r="D129" s="262" t="s">
        <v>1834</v>
      </c>
      <c r="E129" s="36">
        <v>40</v>
      </c>
      <c r="F129" s="67" t="s">
        <v>6</v>
      </c>
      <c r="G129" s="151"/>
      <c r="H129" s="151"/>
      <c r="I129" s="305" t="s">
        <v>1814</v>
      </c>
      <c r="J129" s="306" t="s">
        <v>1834</v>
      </c>
      <c r="K129" s="54">
        <v>39</v>
      </c>
      <c r="L129" s="188"/>
      <c r="M129" s="188"/>
      <c r="N129" s="41"/>
    </row>
    <row r="130" spans="1:14" hidden="1" x14ac:dyDescent="0.25">
      <c r="A130" s="262" t="s">
        <v>1690</v>
      </c>
      <c r="B130" s="263" t="s">
        <v>1692</v>
      </c>
      <c r="C130" s="262" t="s">
        <v>1814</v>
      </c>
      <c r="D130" s="262" t="s">
        <v>1835</v>
      </c>
      <c r="E130" s="36" t="s">
        <v>137</v>
      </c>
      <c r="F130" s="67" t="s">
        <v>6</v>
      </c>
      <c r="G130" s="151"/>
      <c r="H130" s="151"/>
      <c r="I130" s="305" t="s">
        <v>1814</v>
      </c>
      <c r="J130" s="306" t="s">
        <v>1835</v>
      </c>
      <c r="K130" s="54">
        <v>2</v>
      </c>
      <c r="L130" s="188"/>
      <c r="M130" s="188"/>
      <c r="N130" s="41"/>
    </row>
    <row r="131" spans="1:14" hidden="1" x14ac:dyDescent="0.25">
      <c r="A131" s="262" t="s">
        <v>1690</v>
      </c>
      <c r="B131" s="263" t="s">
        <v>1692</v>
      </c>
      <c r="C131" s="262" t="s">
        <v>1814</v>
      </c>
      <c r="D131" s="262" t="s">
        <v>1836</v>
      </c>
      <c r="E131" s="36" t="s">
        <v>137</v>
      </c>
      <c r="F131" s="67" t="s">
        <v>6</v>
      </c>
      <c r="G131" s="151"/>
      <c r="H131" s="151"/>
      <c r="I131" s="305" t="s">
        <v>1814</v>
      </c>
      <c r="J131" s="306" t="s">
        <v>1836</v>
      </c>
      <c r="K131" s="54">
        <v>16</v>
      </c>
      <c r="L131" s="188"/>
      <c r="M131" s="188"/>
      <c r="N131" s="41"/>
    </row>
    <row r="132" spans="1:14" hidden="1" x14ac:dyDescent="0.25">
      <c r="A132" s="262" t="s">
        <v>1690</v>
      </c>
      <c r="B132" s="263" t="s">
        <v>1692</v>
      </c>
      <c r="C132" s="262" t="s">
        <v>1814</v>
      </c>
      <c r="D132" s="259" t="s">
        <v>1837</v>
      </c>
      <c r="E132" s="36" t="s">
        <v>137</v>
      </c>
      <c r="F132" s="67" t="s">
        <v>6</v>
      </c>
      <c r="G132" s="151"/>
      <c r="H132" s="151"/>
      <c r="I132" s="305" t="s">
        <v>1814</v>
      </c>
      <c r="J132" s="306" t="s">
        <v>1838</v>
      </c>
      <c r="K132" s="54">
        <v>18</v>
      </c>
      <c r="L132" s="188"/>
      <c r="M132" s="188"/>
      <c r="N132" s="41"/>
    </row>
    <row r="133" spans="1:14" hidden="1" x14ac:dyDescent="0.25">
      <c r="A133" s="262" t="s">
        <v>1690</v>
      </c>
      <c r="B133" s="263" t="s">
        <v>1692</v>
      </c>
      <c r="C133" s="262" t="s">
        <v>1814</v>
      </c>
      <c r="D133" s="262" t="s">
        <v>1839</v>
      </c>
      <c r="E133" s="36" t="s">
        <v>137</v>
      </c>
      <c r="F133" s="67" t="s">
        <v>6</v>
      </c>
      <c r="G133" s="151"/>
      <c r="H133" s="151"/>
      <c r="I133" s="305" t="s">
        <v>1814</v>
      </c>
      <c r="J133" s="306" t="s">
        <v>1839</v>
      </c>
      <c r="K133" s="54">
        <v>58</v>
      </c>
      <c r="L133" s="188"/>
      <c r="M133" s="188"/>
      <c r="N133" s="41"/>
    </row>
    <row r="134" spans="1:14" hidden="1" x14ac:dyDescent="0.25">
      <c r="A134" s="262" t="s">
        <v>1690</v>
      </c>
      <c r="B134" s="263" t="s">
        <v>1692</v>
      </c>
      <c r="C134" s="262" t="s">
        <v>1814</v>
      </c>
      <c r="D134" s="259" t="s">
        <v>1840</v>
      </c>
      <c r="E134" s="36" t="s">
        <v>137</v>
      </c>
      <c r="F134" s="67" t="s">
        <v>6</v>
      </c>
      <c r="G134" s="151"/>
      <c r="H134" s="151"/>
      <c r="I134" s="305" t="s">
        <v>1814</v>
      </c>
      <c r="J134" s="306" t="s">
        <v>1841</v>
      </c>
      <c r="K134" s="54">
        <v>13</v>
      </c>
      <c r="L134" s="188"/>
      <c r="M134" s="188"/>
      <c r="N134" s="41"/>
    </row>
    <row r="135" spans="1:14" hidden="1" x14ac:dyDescent="0.25">
      <c r="A135" s="262" t="s">
        <v>1690</v>
      </c>
      <c r="B135" s="263" t="s">
        <v>1692</v>
      </c>
      <c r="C135" s="262" t="s">
        <v>1814</v>
      </c>
      <c r="D135" s="262" t="s">
        <v>1842</v>
      </c>
      <c r="E135" s="36">
        <v>17</v>
      </c>
      <c r="F135" s="67" t="s">
        <v>6</v>
      </c>
      <c r="G135" s="151"/>
      <c r="H135" s="151"/>
      <c r="I135" s="305" t="s">
        <v>1814</v>
      </c>
      <c r="J135" s="306" t="s">
        <v>1842</v>
      </c>
      <c r="K135" s="54">
        <v>38</v>
      </c>
      <c r="L135" s="188"/>
      <c r="M135" s="188"/>
      <c r="N135" s="41"/>
    </row>
    <row r="136" spans="1:14" hidden="1" x14ac:dyDescent="0.25">
      <c r="A136" s="262" t="s">
        <v>1690</v>
      </c>
      <c r="B136" s="263" t="s">
        <v>1692</v>
      </c>
      <c r="C136" s="262" t="s">
        <v>1814</v>
      </c>
      <c r="D136" s="262" t="s">
        <v>1736</v>
      </c>
      <c r="E136" s="36" t="s">
        <v>137</v>
      </c>
      <c r="F136" s="67" t="s">
        <v>6</v>
      </c>
      <c r="G136" s="151"/>
      <c r="H136" s="151"/>
      <c r="I136" s="305" t="s">
        <v>1814</v>
      </c>
      <c r="J136" s="306" t="s">
        <v>1736</v>
      </c>
      <c r="K136" s="54">
        <v>12</v>
      </c>
      <c r="L136" s="188"/>
      <c r="M136" s="188"/>
      <c r="N136" s="41"/>
    </row>
    <row r="137" spans="1:14" hidden="1" x14ac:dyDescent="0.25">
      <c r="A137" s="258" t="s">
        <v>1690</v>
      </c>
      <c r="B137" s="258" t="s">
        <v>1692</v>
      </c>
      <c r="C137" s="258" t="s">
        <v>1843</v>
      </c>
      <c r="D137" s="258"/>
      <c r="E137" s="26">
        <v>860</v>
      </c>
      <c r="F137" s="297"/>
      <c r="G137" s="297"/>
      <c r="H137" s="297"/>
      <c r="I137" s="299" t="s">
        <v>1843</v>
      </c>
      <c r="J137" s="371"/>
      <c r="K137" s="26">
        <f>SUM(K138:K150)</f>
        <v>1165</v>
      </c>
      <c r="L137" s="26">
        <v>1</v>
      </c>
      <c r="M137" s="26">
        <v>3</v>
      </c>
      <c r="N137" s="303"/>
    </row>
    <row r="138" spans="1:14" hidden="1" x14ac:dyDescent="0.25">
      <c r="A138" s="262" t="s">
        <v>1690</v>
      </c>
      <c r="B138" s="263" t="s">
        <v>1692</v>
      </c>
      <c r="C138" s="262" t="s">
        <v>1843</v>
      </c>
      <c r="D138" s="262" t="s">
        <v>1843</v>
      </c>
      <c r="E138" s="36">
        <v>67</v>
      </c>
      <c r="F138" s="67"/>
      <c r="G138" s="106" t="s">
        <v>402</v>
      </c>
      <c r="H138" s="106" t="s">
        <v>1751</v>
      </c>
      <c r="I138" s="305" t="s">
        <v>1843</v>
      </c>
      <c r="J138" s="262" t="s">
        <v>1843</v>
      </c>
      <c r="K138" s="54">
        <v>73</v>
      </c>
      <c r="L138" s="188"/>
      <c r="M138" s="188"/>
      <c r="N138" s="41"/>
    </row>
    <row r="139" spans="1:14" hidden="1" x14ac:dyDescent="0.25">
      <c r="A139" s="262" t="s">
        <v>1690</v>
      </c>
      <c r="B139" s="263" t="s">
        <v>1692</v>
      </c>
      <c r="C139" s="262" t="s">
        <v>1843</v>
      </c>
      <c r="D139" s="262" t="s">
        <v>1844</v>
      </c>
      <c r="E139" s="36">
        <v>399</v>
      </c>
      <c r="F139" s="67"/>
      <c r="G139" s="106"/>
      <c r="H139" s="106"/>
      <c r="I139" s="305" t="s">
        <v>1843</v>
      </c>
      <c r="J139" s="262" t="s">
        <v>1844</v>
      </c>
      <c r="K139" s="54">
        <v>416</v>
      </c>
      <c r="L139" s="188"/>
      <c r="M139" s="188"/>
      <c r="N139" s="41"/>
    </row>
    <row r="140" spans="1:14" hidden="1" x14ac:dyDescent="0.25">
      <c r="A140" s="262" t="s">
        <v>1690</v>
      </c>
      <c r="B140" s="263" t="s">
        <v>1692</v>
      </c>
      <c r="C140" s="262" t="s">
        <v>1843</v>
      </c>
      <c r="D140" s="262" t="s">
        <v>1839</v>
      </c>
      <c r="E140" s="36" t="s">
        <v>137</v>
      </c>
      <c r="F140" s="67" t="s">
        <v>6</v>
      </c>
      <c r="G140" s="151"/>
      <c r="H140" s="151"/>
      <c r="I140" s="305" t="s">
        <v>1843</v>
      </c>
      <c r="J140" s="262" t="s">
        <v>1845</v>
      </c>
      <c r="K140" s="54">
        <v>9</v>
      </c>
      <c r="L140" s="188"/>
      <c r="M140" s="188"/>
      <c r="N140" s="41"/>
    </row>
    <row r="141" spans="1:14" hidden="1" x14ac:dyDescent="0.25">
      <c r="A141" s="262" t="s">
        <v>1690</v>
      </c>
      <c r="B141" s="263" t="s">
        <v>1692</v>
      </c>
      <c r="C141" s="262" t="s">
        <v>1843</v>
      </c>
      <c r="D141" s="262" t="s">
        <v>1846</v>
      </c>
      <c r="E141" s="36">
        <v>157</v>
      </c>
      <c r="F141" s="67" t="s">
        <v>6</v>
      </c>
      <c r="G141" s="151"/>
      <c r="H141" s="151"/>
      <c r="I141" s="305" t="s">
        <v>1843</v>
      </c>
      <c r="J141" s="262" t="s">
        <v>1846</v>
      </c>
      <c r="K141" s="54">
        <v>203</v>
      </c>
      <c r="L141" s="188"/>
      <c r="M141" s="188"/>
      <c r="N141" s="41"/>
    </row>
    <row r="142" spans="1:14" hidden="1" x14ac:dyDescent="0.25">
      <c r="A142" s="262" t="s">
        <v>1690</v>
      </c>
      <c r="B142" s="263" t="s">
        <v>1692</v>
      </c>
      <c r="C142" s="262" t="s">
        <v>1843</v>
      </c>
      <c r="D142" s="262" t="s">
        <v>1847</v>
      </c>
      <c r="E142" s="36" t="s">
        <v>137</v>
      </c>
      <c r="F142" s="67" t="s">
        <v>1826</v>
      </c>
      <c r="G142" s="151"/>
      <c r="H142" s="151"/>
      <c r="I142" s="305" t="s">
        <v>1843</v>
      </c>
      <c r="J142" s="262" t="s">
        <v>1848</v>
      </c>
      <c r="K142" s="54">
        <v>17</v>
      </c>
      <c r="L142" s="188"/>
      <c r="M142" s="188"/>
      <c r="N142" s="41"/>
    </row>
    <row r="143" spans="1:14" hidden="1" x14ac:dyDescent="0.25">
      <c r="A143" s="262" t="s">
        <v>1690</v>
      </c>
      <c r="B143" s="263" t="s">
        <v>1692</v>
      </c>
      <c r="C143" s="262" t="s">
        <v>1843</v>
      </c>
      <c r="D143" s="262" t="s">
        <v>1849</v>
      </c>
      <c r="E143" s="36" t="s">
        <v>137</v>
      </c>
      <c r="F143" s="67" t="s">
        <v>6</v>
      </c>
      <c r="G143" s="151"/>
      <c r="H143" s="151"/>
      <c r="I143" s="305" t="s">
        <v>1843</v>
      </c>
      <c r="J143" s="262" t="s">
        <v>1849</v>
      </c>
      <c r="K143" s="54">
        <v>3</v>
      </c>
      <c r="L143" s="188"/>
      <c r="M143" s="188"/>
      <c r="N143" s="41"/>
    </row>
    <row r="144" spans="1:14" hidden="1" x14ac:dyDescent="0.25">
      <c r="A144" s="262" t="s">
        <v>1690</v>
      </c>
      <c r="B144" s="263" t="s">
        <v>1692</v>
      </c>
      <c r="C144" s="262" t="s">
        <v>1843</v>
      </c>
      <c r="D144" s="262" t="s">
        <v>1850</v>
      </c>
      <c r="E144" s="36">
        <v>75</v>
      </c>
      <c r="F144" s="67"/>
      <c r="G144" s="151"/>
      <c r="H144" s="151"/>
      <c r="I144" s="305" t="s">
        <v>1843</v>
      </c>
      <c r="J144" s="262" t="s">
        <v>1850</v>
      </c>
      <c r="K144" s="54">
        <v>91</v>
      </c>
      <c r="L144" s="188"/>
      <c r="M144" s="188"/>
      <c r="N144" s="41"/>
    </row>
    <row r="145" spans="1:14" hidden="1" x14ac:dyDescent="0.25">
      <c r="A145" s="262" t="s">
        <v>1690</v>
      </c>
      <c r="B145" s="263" t="s">
        <v>1692</v>
      </c>
      <c r="C145" s="262" t="s">
        <v>1843</v>
      </c>
      <c r="D145" s="259" t="s">
        <v>1851</v>
      </c>
      <c r="E145" s="36">
        <v>25</v>
      </c>
      <c r="F145" s="67" t="s">
        <v>6</v>
      </c>
      <c r="G145" s="151"/>
      <c r="H145" s="151"/>
      <c r="I145" s="305" t="s">
        <v>1843</v>
      </c>
      <c r="J145" s="262" t="s">
        <v>1852</v>
      </c>
      <c r="K145" s="54">
        <v>63</v>
      </c>
      <c r="L145" s="188"/>
      <c r="M145" s="188"/>
      <c r="N145" s="41"/>
    </row>
    <row r="146" spans="1:14" hidden="1" x14ac:dyDescent="0.25">
      <c r="A146" s="262" t="s">
        <v>1690</v>
      </c>
      <c r="B146" s="263" t="s">
        <v>1692</v>
      </c>
      <c r="C146" s="262" t="s">
        <v>1843</v>
      </c>
      <c r="D146" s="259" t="s">
        <v>1853</v>
      </c>
      <c r="E146" s="36">
        <v>86</v>
      </c>
      <c r="F146" s="67" t="s">
        <v>6</v>
      </c>
      <c r="G146" s="151"/>
      <c r="H146" s="151"/>
      <c r="I146" s="305" t="s">
        <v>1843</v>
      </c>
      <c r="J146" s="262" t="s">
        <v>1854</v>
      </c>
      <c r="K146" s="54">
        <v>206</v>
      </c>
      <c r="L146" s="188"/>
      <c r="M146" s="188"/>
      <c r="N146" s="41"/>
    </row>
    <row r="147" spans="1:14" hidden="1" x14ac:dyDescent="0.25">
      <c r="A147" s="262" t="s">
        <v>1690</v>
      </c>
      <c r="B147" s="263" t="s">
        <v>1692</v>
      </c>
      <c r="C147" s="262" t="s">
        <v>1843</v>
      </c>
      <c r="D147" s="262" t="s">
        <v>1855</v>
      </c>
      <c r="E147" s="36">
        <v>0</v>
      </c>
      <c r="F147" s="67" t="s">
        <v>6</v>
      </c>
      <c r="G147" s="151"/>
      <c r="H147" s="151"/>
      <c r="I147" s="305" t="s">
        <v>1843</v>
      </c>
      <c r="J147" s="262" t="s">
        <v>1855</v>
      </c>
      <c r="K147" s="54">
        <v>15</v>
      </c>
      <c r="L147" s="188"/>
      <c r="M147" s="188"/>
      <c r="N147" s="41"/>
    </row>
    <row r="148" spans="1:14" hidden="1" x14ac:dyDescent="0.25">
      <c r="A148" s="262" t="s">
        <v>1690</v>
      </c>
      <c r="B148" s="263" t="s">
        <v>1692</v>
      </c>
      <c r="C148" s="262" t="s">
        <v>1843</v>
      </c>
      <c r="D148" s="262" t="s">
        <v>1856</v>
      </c>
      <c r="E148" s="36" t="s">
        <v>137</v>
      </c>
      <c r="F148" s="67" t="s">
        <v>6</v>
      </c>
      <c r="G148" s="151"/>
      <c r="H148" s="151"/>
      <c r="I148" s="305" t="s">
        <v>1843</v>
      </c>
      <c r="J148" s="262" t="s">
        <v>1856</v>
      </c>
      <c r="K148" s="54">
        <v>7</v>
      </c>
      <c r="L148" s="188"/>
      <c r="M148" s="188"/>
      <c r="N148" s="41"/>
    </row>
    <row r="149" spans="1:14" hidden="1" x14ac:dyDescent="0.25">
      <c r="A149" s="262" t="s">
        <v>1690</v>
      </c>
      <c r="B149" s="263" t="s">
        <v>1692</v>
      </c>
      <c r="C149" s="262" t="s">
        <v>1843</v>
      </c>
      <c r="D149" s="262" t="s">
        <v>1857</v>
      </c>
      <c r="E149" s="36">
        <v>13</v>
      </c>
      <c r="F149" s="67"/>
      <c r="G149" s="151"/>
      <c r="H149" s="151"/>
      <c r="I149" s="305" t="s">
        <v>1843</v>
      </c>
      <c r="J149" s="262" t="s">
        <v>1857</v>
      </c>
      <c r="K149" s="54">
        <v>31</v>
      </c>
      <c r="L149" s="188"/>
      <c r="M149" s="188"/>
      <c r="N149" s="41"/>
    </row>
    <row r="150" spans="1:14" hidden="1" x14ac:dyDescent="0.25">
      <c r="A150" s="262" t="s">
        <v>1690</v>
      </c>
      <c r="B150" s="263" t="s">
        <v>1692</v>
      </c>
      <c r="C150" s="262" t="s">
        <v>1843</v>
      </c>
      <c r="D150" s="262" t="s">
        <v>1858</v>
      </c>
      <c r="E150" s="36">
        <v>22</v>
      </c>
      <c r="F150" s="67" t="s">
        <v>6</v>
      </c>
      <c r="G150" s="151"/>
      <c r="H150" s="151"/>
      <c r="I150" s="305" t="s">
        <v>1843</v>
      </c>
      <c r="J150" s="262" t="s">
        <v>1858</v>
      </c>
      <c r="K150" s="54">
        <v>31</v>
      </c>
      <c r="L150" s="188"/>
      <c r="M150" s="188"/>
      <c r="N150" s="41"/>
    </row>
    <row r="151" spans="1:14" hidden="1" x14ac:dyDescent="0.25">
      <c r="A151" s="258" t="s">
        <v>1690</v>
      </c>
      <c r="B151" s="258" t="s">
        <v>1692</v>
      </c>
      <c r="C151" s="258" t="s">
        <v>1859</v>
      </c>
      <c r="D151" s="258"/>
      <c r="E151" s="26">
        <v>579</v>
      </c>
      <c r="F151" s="297"/>
      <c r="G151" s="297"/>
      <c r="H151" s="297"/>
      <c r="I151" s="299" t="s">
        <v>1859</v>
      </c>
      <c r="J151" s="300"/>
      <c r="K151" s="26">
        <f>SUM(K152:K169)</f>
        <v>898</v>
      </c>
      <c r="L151" s="26">
        <v>1</v>
      </c>
      <c r="M151" s="26">
        <v>1</v>
      </c>
      <c r="N151" s="303"/>
    </row>
    <row r="152" spans="1:14" hidden="1" x14ac:dyDescent="0.25">
      <c r="A152" s="262" t="s">
        <v>1690</v>
      </c>
      <c r="B152" s="263" t="s">
        <v>1692</v>
      </c>
      <c r="C152" s="262" t="s">
        <v>1859</v>
      </c>
      <c r="D152" s="262" t="s">
        <v>1859</v>
      </c>
      <c r="E152" s="36">
        <v>221</v>
      </c>
      <c r="F152" s="67" t="s">
        <v>6</v>
      </c>
      <c r="G152" s="106" t="s">
        <v>402</v>
      </c>
      <c r="H152" s="372" t="s">
        <v>1751</v>
      </c>
      <c r="I152" s="305" t="s">
        <v>1859</v>
      </c>
      <c r="J152" s="306" t="s">
        <v>1859</v>
      </c>
      <c r="K152" s="54">
        <v>292</v>
      </c>
      <c r="L152" s="188"/>
      <c r="M152" s="188"/>
      <c r="N152" s="41"/>
    </row>
    <row r="153" spans="1:14" hidden="1" x14ac:dyDescent="0.25">
      <c r="A153" s="262" t="s">
        <v>1690</v>
      </c>
      <c r="B153" s="263" t="s">
        <v>1692</v>
      </c>
      <c r="C153" s="262" t="s">
        <v>1859</v>
      </c>
      <c r="D153" s="259" t="s">
        <v>1860</v>
      </c>
      <c r="E153" s="36">
        <v>0</v>
      </c>
      <c r="F153" s="67" t="s">
        <v>6</v>
      </c>
      <c r="G153" s="151"/>
      <c r="H153" s="151"/>
      <c r="I153" s="305" t="s">
        <v>1859</v>
      </c>
      <c r="J153" s="259"/>
      <c r="K153" s="308"/>
      <c r="L153" s="52"/>
      <c r="M153" s="52"/>
      <c r="N153" s="41"/>
    </row>
    <row r="154" spans="1:14" hidden="1" x14ac:dyDescent="0.25">
      <c r="A154" s="262" t="s">
        <v>1690</v>
      </c>
      <c r="B154" s="263" t="s">
        <v>1692</v>
      </c>
      <c r="C154" s="262" t="s">
        <v>1859</v>
      </c>
      <c r="D154" s="262" t="s">
        <v>1861</v>
      </c>
      <c r="E154" s="36" t="s">
        <v>137</v>
      </c>
      <c r="F154" s="67" t="s">
        <v>6</v>
      </c>
      <c r="G154" s="151"/>
      <c r="H154" s="151"/>
      <c r="I154" s="305" t="s">
        <v>1859</v>
      </c>
      <c r="J154" s="306" t="s">
        <v>1861</v>
      </c>
      <c r="K154" s="54">
        <v>16</v>
      </c>
      <c r="L154" s="52"/>
      <c r="M154" s="52"/>
      <c r="N154" s="41"/>
    </row>
    <row r="155" spans="1:14" hidden="1" x14ac:dyDescent="0.25">
      <c r="A155" s="262" t="s">
        <v>1690</v>
      </c>
      <c r="B155" s="263" t="s">
        <v>1692</v>
      </c>
      <c r="C155" s="262" t="s">
        <v>1859</v>
      </c>
      <c r="D155" s="262" t="s">
        <v>1862</v>
      </c>
      <c r="E155" s="36">
        <v>68</v>
      </c>
      <c r="F155" s="67" t="s">
        <v>6</v>
      </c>
      <c r="G155" s="151"/>
      <c r="H155" s="151"/>
      <c r="I155" s="305" t="s">
        <v>1859</v>
      </c>
      <c r="J155" s="306" t="s">
        <v>1862</v>
      </c>
      <c r="K155" s="54">
        <v>131</v>
      </c>
      <c r="L155" s="52"/>
      <c r="M155" s="52"/>
      <c r="N155" s="41"/>
    </row>
    <row r="156" spans="1:14" hidden="1" x14ac:dyDescent="0.25">
      <c r="A156" s="262" t="s">
        <v>1690</v>
      </c>
      <c r="B156" s="263" t="s">
        <v>1692</v>
      </c>
      <c r="C156" s="262" t="s">
        <v>1859</v>
      </c>
      <c r="D156" s="262" t="s">
        <v>1863</v>
      </c>
      <c r="E156" s="36" t="s">
        <v>137</v>
      </c>
      <c r="F156" s="67" t="s">
        <v>6</v>
      </c>
      <c r="G156" s="151"/>
      <c r="H156" s="151"/>
      <c r="I156" s="305" t="s">
        <v>1859</v>
      </c>
      <c r="J156" s="306" t="s">
        <v>1863</v>
      </c>
      <c r="K156" s="54">
        <v>6</v>
      </c>
      <c r="L156" s="52"/>
      <c r="M156" s="52"/>
      <c r="N156" s="41"/>
    </row>
    <row r="157" spans="1:14" hidden="1" x14ac:dyDescent="0.25">
      <c r="A157" s="262" t="s">
        <v>1690</v>
      </c>
      <c r="B157" s="263" t="s">
        <v>1692</v>
      </c>
      <c r="C157" s="262" t="s">
        <v>1859</v>
      </c>
      <c r="D157" s="262" t="s">
        <v>1864</v>
      </c>
      <c r="E157" s="36">
        <v>18</v>
      </c>
      <c r="F157" s="67" t="s">
        <v>6</v>
      </c>
      <c r="G157" s="151"/>
      <c r="H157" s="151"/>
      <c r="I157" s="305" t="s">
        <v>1859</v>
      </c>
      <c r="J157" s="306" t="s">
        <v>1864</v>
      </c>
      <c r="K157" s="54">
        <v>32</v>
      </c>
      <c r="L157" s="52"/>
      <c r="M157" s="52"/>
      <c r="N157" s="41"/>
    </row>
    <row r="158" spans="1:14" hidden="1" x14ac:dyDescent="0.25">
      <c r="A158" s="262" t="s">
        <v>1690</v>
      </c>
      <c r="B158" s="263" t="s">
        <v>1692</v>
      </c>
      <c r="C158" s="262" t="s">
        <v>1859</v>
      </c>
      <c r="D158" s="262" t="s">
        <v>1865</v>
      </c>
      <c r="E158" s="36" t="s">
        <v>137</v>
      </c>
      <c r="F158" s="67" t="s">
        <v>6</v>
      </c>
      <c r="G158" s="151"/>
      <c r="H158" s="151"/>
      <c r="I158" s="305" t="s">
        <v>1859</v>
      </c>
      <c r="J158" s="306" t="s">
        <v>1865</v>
      </c>
      <c r="K158" s="54">
        <v>26</v>
      </c>
      <c r="L158" s="52"/>
      <c r="M158" s="52"/>
      <c r="N158" s="41"/>
    </row>
    <row r="159" spans="1:14" hidden="1" x14ac:dyDescent="0.25">
      <c r="A159" s="262" t="s">
        <v>1690</v>
      </c>
      <c r="B159" s="263" t="s">
        <v>1692</v>
      </c>
      <c r="C159" s="262" t="s">
        <v>1859</v>
      </c>
      <c r="D159" s="259" t="s">
        <v>1866</v>
      </c>
      <c r="E159" s="36">
        <v>0</v>
      </c>
      <c r="F159" s="67" t="s">
        <v>6</v>
      </c>
      <c r="G159" s="151"/>
      <c r="H159" s="151"/>
      <c r="I159" s="305" t="s">
        <v>1859</v>
      </c>
      <c r="J159" s="259"/>
      <c r="K159" s="308"/>
      <c r="L159" s="52"/>
      <c r="M159" s="52"/>
      <c r="N159" s="41"/>
    </row>
    <row r="160" spans="1:14" hidden="1" x14ac:dyDescent="0.25">
      <c r="A160" s="262" t="s">
        <v>1690</v>
      </c>
      <c r="B160" s="263" t="s">
        <v>1692</v>
      </c>
      <c r="C160" s="262" t="s">
        <v>1859</v>
      </c>
      <c r="D160" s="262" t="s">
        <v>1867</v>
      </c>
      <c r="E160" s="36">
        <v>48</v>
      </c>
      <c r="F160" s="67" t="s">
        <v>6</v>
      </c>
      <c r="G160" s="151"/>
      <c r="H160" s="151"/>
      <c r="I160" s="305" t="s">
        <v>1859</v>
      </c>
      <c r="J160" s="306" t="s">
        <v>1867</v>
      </c>
      <c r="K160" s="54">
        <v>58</v>
      </c>
      <c r="L160" s="52"/>
      <c r="M160" s="52"/>
      <c r="N160" s="41"/>
    </row>
    <row r="161" spans="1:14" hidden="1" x14ac:dyDescent="0.25">
      <c r="A161" s="262" t="s">
        <v>1690</v>
      </c>
      <c r="B161" s="263" t="s">
        <v>1692</v>
      </c>
      <c r="C161" s="262" t="s">
        <v>1859</v>
      </c>
      <c r="D161" s="262" t="s">
        <v>1868</v>
      </c>
      <c r="E161" s="36">
        <v>11</v>
      </c>
      <c r="F161" s="67" t="s">
        <v>6</v>
      </c>
      <c r="G161" s="151"/>
      <c r="H161" s="151"/>
      <c r="I161" s="305" t="s">
        <v>1859</v>
      </c>
      <c r="J161" s="306" t="s">
        <v>1868</v>
      </c>
      <c r="K161" s="54">
        <v>11</v>
      </c>
      <c r="L161" s="52"/>
      <c r="M161" s="52"/>
      <c r="N161" s="41"/>
    </row>
    <row r="162" spans="1:14" hidden="1" x14ac:dyDescent="0.25">
      <c r="A162" s="262" t="s">
        <v>1690</v>
      </c>
      <c r="B162" s="263" t="s">
        <v>1692</v>
      </c>
      <c r="C162" s="262" t="s">
        <v>1859</v>
      </c>
      <c r="D162" s="262" t="s">
        <v>1869</v>
      </c>
      <c r="E162" s="36">
        <v>69</v>
      </c>
      <c r="F162" s="67" t="s">
        <v>6</v>
      </c>
      <c r="G162" s="151"/>
      <c r="H162" s="151"/>
      <c r="I162" s="305" t="s">
        <v>1859</v>
      </c>
      <c r="J162" s="306" t="s">
        <v>1869</v>
      </c>
      <c r="K162" s="54">
        <v>107</v>
      </c>
      <c r="L162" s="188"/>
      <c r="M162" s="188"/>
      <c r="N162" s="41"/>
    </row>
    <row r="163" spans="1:14" hidden="1" x14ac:dyDescent="0.25">
      <c r="A163" s="262" t="s">
        <v>1690</v>
      </c>
      <c r="B163" s="263" t="s">
        <v>1692</v>
      </c>
      <c r="C163" s="262" t="s">
        <v>1859</v>
      </c>
      <c r="D163" s="262" t="s">
        <v>1870</v>
      </c>
      <c r="E163" s="36">
        <v>24</v>
      </c>
      <c r="F163" s="67" t="s">
        <v>6</v>
      </c>
      <c r="G163" s="151"/>
      <c r="H163" s="151"/>
      <c r="I163" s="305" t="s">
        <v>1859</v>
      </c>
      <c r="J163" s="306" t="s">
        <v>1870</v>
      </c>
      <c r="K163" s="54">
        <v>50</v>
      </c>
      <c r="L163" s="188"/>
      <c r="M163" s="188"/>
      <c r="N163" s="41"/>
    </row>
    <row r="164" spans="1:14" hidden="1" x14ac:dyDescent="0.25">
      <c r="A164" s="262" t="s">
        <v>1690</v>
      </c>
      <c r="B164" s="263" t="s">
        <v>1692</v>
      </c>
      <c r="C164" s="262" t="s">
        <v>1859</v>
      </c>
      <c r="D164" s="262" t="s">
        <v>1871</v>
      </c>
      <c r="E164" s="36">
        <v>22</v>
      </c>
      <c r="F164" s="67" t="s">
        <v>6</v>
      </c>
      <c r="G164" s="151"/>
      <c r="H164" s="151"/>
      <c r="I164" s="305" t="s">
        <v>1859</v>
      </c>
      <c r="J164" s="306" t="s">
        <v>1871</v>
      </c>
      <c r="K164" s="54">
        <v>35</v>
      </c>
      <c r="L164" s="188"/>
      <c r="M164" s="188"/>
      <c r="N164" s="41"/>
    </row>
    <row r="165" spans="1:14" hidden="1" x14ac:dyDescent="0.25">
      <c r="A165" s="262" t="s">
        <v>1690</v>
      </c>
      <c r="B165" s="263" t="s">
        <v>1692</v>
      </c>
      <c r="C165" s="262" t="s">
        <v>1859</v>
      </c>
      <c r="D165" s="262" t="s">
        <v>1872</v>
      </c>
      <c r="E165" s="36">
        <v>18</v>
      </c>
      <c r="F165" s="67" t="s">
        <v>6</v>
      </c>
      <c r="G165" s="151"/>
      <c r="H165" s="151"/>
      <c r="I165" s="305" t="s">
        <v>1859</v>
      </c>
      <c r="J165" s="306" t="s">
        <v>1872</v>
      </c>
      <c r="K165" s="54">
        <v>30</v>
      </c>
      <c r="L165" s="43"/>
      <c r="M165" s="43"/>
      <c r="N165" s="41"/>
    </row>
    <row r="166" spans="1:14" hidden="1" x14ac:dyDescent="0.25">
      <c r="A166" s="262" t="s">
        <v>1690</v>
      </c>
      <c r="B166" s="263" t="s">
        <v>1692</v>
      </c>
      <c r="C166" s="262" t="s">
        <v>1859</v>
      </c>
      <c r="D166" s="259"/>
      <c r="E166" s="52"/>
      <c r="F166" s="67"/>
      <c r="G166" s="311"/>
      <c r="H166" s="311"/>
      <c r="I166" s="305" t="s">
        <v>1859</v>
      </c>
      <c r="J166" s="120" t="s">
        <v>1873</v>
      </c>
      <c r="K166" s="51"/>
      <c r="L166" s="51"/>
      <c r="M166" s="51"/>
      <c r="N166" s="67"/>
    </row>
    <row r="167" spans="1:14" ht="23.25" hidden="1" x14ac:dyDescent="0.25">
      <c r="A167" s="262" t="s">
        <v>1690</v>
      </c>
      <c r="B167" s="263" t="s">
        <v>1692</v>
      </c>
      <c r="C167" s="262" t="s">
        <v>1859</v>
      </c>
      <c r="D167" s="259" t="s">
        <v>1874</v>
      </c>
      <c r="E167" s="52" t="s">
        <v>137</v>
      </c>
      <c r="F167" s="67" t="s">
        <v>6</v>
      </c>
      <c r="G167" s="311"/>
      <c r="H167" s="311"/>
      <c r="I167" s="305" t="s">
        <v>1859</v>
      </c>
      <c r="J167" s="306" t="s">
        <v>1874</v>
      </c>
      <c r="K167" s="54">
        <v>11</v>
      </c>
      <c r="L167" s="52"/>
      <c r="M167" s="52"/>
      <c r="N167" s="76" t="s">
        <v>1875</v>
      </c>
    </row>
    <row r="168" spans="1:14" hidden="1" x14ac:dyDescent="0.25">
      <c r="A168" s="262" t="s">
        <v>1690</v>
      </c>
      <c r="B168" s="263" t="s">
        <v>1692</v>
      </c>
      <c r="C168" s="262" t="s">
        <v>1859</v>
      </c>
      <c r="D168" s="259" t="s">
        <v>1876</v>
      </c>
      <c r="E168" s="52">
        <v>63</v>
      </c>
      <c r="F168" s="67" t="s">
        <v>6</v>
      </c>
      <c r="G168" s="311"/>
      <c r="H168" s="311"/>
      <c r="I168" s="305" t="s">
        <v>1859</v>
      </c>
      <c r="J168" s="306" t="s">
        <v>1876</v>
      </c>
      <c r="K168" s="54">
        <v>56</v>
      </c>
      <c r="L168" s="52"/>
      <c r="M168" s="52"/>
      <c r="N168" s="67"/>
    </row>
    <row r="169" spans="1:14" hidden="1" x14ac:dyDescent="0.25">
      <c r="A169" s="262" t="s">
        <v>1690</v>
      </c>
      <c r="B169" s="263" t="s">
        <v>1692</v>
      </c>
      <c r="C169" s="262" t="s">
        <v>1859</v>
      </c>
      <c r="D169" s="259" t="s">
        <v>1877</v>
      </c>
      <c r="E169" s="52" t="s">
        <v>137</v>
      </c>
      <c r="F169" s="67" t="s">
        <v>6</v>
      </c>
      <c r="G169" s="311"/>
      <c r="H169" s="311"/>
      <c r="I169" s="305" t="s">
        <v>1859</v>
      </c>
      <c r="J169" s="306" t="s">
        <v>1877</v>
      </c>
      <c r="K169" s="54">
        <v>37</v>
      </c>
      <c r="L169" s="52"/>
      <c r="M169" s="52"/>
      <c r="N169" s="67"/>
    </row>
    <row r="170" spans="1:14" hidden="1" x14ac:dyDescent="0.25">
      <c r="A170" s="258" t="s">
        <v>1690</v>
      </c>
      <c r="B170" s="258" t="s">
        <v>1692</v>
      </c>
      <c r="C170" s="258" t="s">
        <v>1878</v>
      </c>
      <c r="D170" s="258"/>
      <c r="E170" s="26">
        <v>2701</v>
      </c>
      <c r="F170" s="297"/>
      <c r="G170" s="297"/>
      <c r="H170" s="297"/>
      <c r="I170" s="299" t="s">
        <v>1879</v>
      </c>
      <c r="J170" s="300"/>
      <c r="K170" s="26">
        <f>SUM(K171:K187)</f>
        <v>4432</v>
      </c>
      <c r="L170" s="26">
        <v>3</v>
      </c>
      <c r="M170" s="26">
        <v>3</v>
      </c>
      <c r="N170" s="303"/>
    </row>
    <row r="171" spans="1:14" hidden="1" x14ac:dyDescent="0.25">
      <c r="A171" s="262" t="s">
        <v>1690</v>
      </c>
      <c r="B171" s="263" t="s">
        <v>1692</v>
      </c>
      <c r="C171" s="262" t="s">
        <v>1878</v>
      </c>
      <c r="D171" s="262" t="s">
        <v>1879</v>
      </c>
      <c r="E171" s="36">
        <v>944</v>
      </c>
      <c r="F171" s="41"/>
      <c r="G171" s="106" t="s">
        <v>402</v>
      </c>
      <c r="H171" s="106" t="s">
        <v>1751</v>
      </c>
      <c r="I171" s="305" t="s">
        <v>1879</v>
      </c>
      <c r="J171" s="375" t="s">
        <v>1879</v>
      </c>
      <c r="K171" s="54">
        <v>1514</v>
      </c>
      <c r="L171" s="188"/>
      <c r="M171" s="188"/>
      <c r="N171" s="41"/>
    </row>
    <row r="172" spans="1:14" hidden="1" x14ac:dyDescent="0.25">
      <c r="A172" s="262" t="s">
        <v>1690</v>
      </c>
      <c r="B172" s="263" t="s">
        <v>1692</v>
      </c>
      <c r="C172" s="262" t="s">
        <v>1878</v>
      </c>
      <c r="D172" s="262" t="s">
        <v>1880</v>
      </c>
      <c r="E172" s="36">
        <v>79</v>
      </c>
      <c r="F172" s="67"/>
      <c r="G172" s="151"/>
      <c r="H172" s="151"/>
      <c r="I172" s="305" t="s">
        <v>1879</v>
      </c>
      <c r="J172" s="376" t="s">
        <v>1880</v>
      </c>
      <c r="K172" s="54">
        <v>92</v>
      </c>
      <c r="L172" s="188"/>
      <c r="M172" s="188"/>
      <c r="N172" s="41"/>
    </row>
    <row r="173" spans="1:14" hidden="1" x14ac:dyDescent="0.25">
      <c r="A173" s="262" t="s">
        <v>1690</v>
      </c>
      <c r="B173" s="263" t="s">
        <v>1692</v>
      </c>
      <c r="C173" s="262" t="s">
        <v>1878</v>
      </c>
      <c r="D173" s="262" t="s">
        <v>1881</v>
      </c>
      <c r="E173" s="36">
        <v>80</v>
      </c>
      <c r="F173" s="67"/>
      <c r="G173" s="151"/>
      <c r="H173" s="151"/>
      <c r="I173" s="305" t="s">
        <v>1879</v>
      </c>
      <c r="J173" s="130" t="s">
        <v>1881</v>
      </c>
      <c r="K173" s="54">
        <v>135</v>
      </c>
      <c r="L173" s="188"/>
      <c r="M173" s="188"/>
      <c r="N173" s="41"/>
    </row>
    <row r="174" spans="1:14" hidden="1" x14ac:dyDescent="0.25">
      <c r="A174" s="262" t="s">
        <v>1690</v>
      </c>
      <c r="B174" s="263" t="s">
        <v>1692</v>
      </c>
      <c r="C174" s="262" t="s">
        <v>1878</v>
      </c>
      <c r="D174" s="262" t="s">
        <v>1882</v>
      </c>
      <c r="E174" s="36">
        <v>142</v>
      </c>
      <c r="F174" s="67" t="s">
        <v>6</v>
      </c>
      <c r="G174" s="151"/>
      <c r="H174" s="151"/>
      <c r="I174" s="305" t="s">
        <v>1879</v>
      </c>
      <c r="J174" s="130" t="s">
        <v>1882</v>
      </c>
      <c r="K174" s="54">
        <v>268</v>
      </c>
      <c r="L174" s="188"/>
      <c r="M174" s="188"/>
      <c r="N174" s="41"/>
    </row>
    <row r="175" spans="1:14" hidden="1" x14ac:dyDescent="0.25">
      <c r="A175" s="262" t="s">
        <v>1690</v>
      </c>
      <c r="B175" s="263" t="s">
        <v>1692</v>
      </c>
      <c r="C175" s="262" t="s">
        <v>1878</v>
      </c>
      <c r="D175" s="262" t="s">
        <v>1883</v>
      </c>
      <c r="E175" s="36">
        <v>31</v>
      </c>
      <c r="F175" s="67"/>
      <c r="G175" s="151"/>
      <c r="H175" s="151"/>
      <c r="I175" s="305" t="s">
        <v>1879</v>
      </c>
      <c r="J175" s="377" t="s">
        <v>1883</v>
      </c>
      <c r="K175" s="54">
        <v>44</v>
      </c>
      <c r="L175" s="188"/>
      <c r="M175" s="188"/>
      <c r="N175" s="41"/>
    </row>
    <row r="176" spans="1:14" hidden="1" x14ac:dyDescent="0.25">
      <c r="A176" s="262" t="s">
        <v>1690</v>
      </c>
      <c r="B176" s="263" t="s">
        <v>1692</v>
      </c>
      <c r="C176" s="262" t="s">
        <v>1878</v>
      </c>
      <c r="D176" s="262" t="s">
        <v>1884</v>
      </c>
      <c r="E176" s="36">
        <v>132</v>
      </c>
      <c r="F176" s="67"/>
      <c r="G176" s="151"/>
      <c r="H176" s="151"/>
      <c r="I176" s="305" t="s">
        <v>1879</v>
      </c>
      <c r="J176" s="130" t="s">
        <v>1884</v>
      </c>
      <c r="K176" s="54">
        <v>143</v>
      </c>
      <c r="L176" s="188"/>
      <c r="M176" s="188"/>
      <c r="N176" s="41"/>
    </row>
    <row r="177" spans="1:14" hidden="1" x14ac:dyDescent="0.25">
      <c r="A177" s="262" t="s">
        <v>1690</v>
      </c>
      <c r="B177" s="263" t="s">
        <v>1692</v>
      </c>
      <c r="C177" s="262" t="s">
        <v>1878</v>
      </c>
      <c r="D177" s="262" t="s">
        <v>1885</v>
      </c>
      <c r="E177" s="36">
        <v>114</v>
      </c>
      <c r="F177" s="67"/>
      <c r="G177" s="151"/>
      <c r="H177" s="151"/>
      <c r="I177" s="305" t="s">
        <v>1879</v>
      </c>
      <c r="J177" s="130" t="s">
        <v>1885</v>
      </c>
      <c r="K177" s="54">
        <v>198</v>
      </c>
      <c r="L177" s="188"/>
      <c r="M177" s="188"/>
      <c r="N177" s="41"/>
    </row>
    <row r="178" spans="1:14" hidden="1" x14ac:dyDescent="0.25">
      <c r="A178" s="262" t="s">
        <v>1690</v>
      </c>
      <c r="B178" s="263" t="s">
        <v>1692</v>
      </c>
      <c r="C178" s="262" t="s">
        <v>1878</v>
      </c>
      <c r="D178" s="262" t="s">
        <v>1886</v>
      </c>
      <c r="E178" s="36">
        <v>170</v>
      </c>
      <c r="F178" s="67"/>
      <c r="G178" s="151"/>
      <c r="H178" s="151"/>
      <c r="I178" s="305" t="s">
        <v>1879</v>
      </c>
      <c r="J178" s="130" t="s">
        <v>1886</v>
      </c>
      <c r="K178" s="54">
        <v>188</v>
      </c>
      <c r="L178" s="188"/>
      <c r="M178" s="188"/>
      <c r="N178" s="41"/>
    </row>
    <row r="179" spans="1:14" hidden="1" x14ac:dyDescent="0.25">
      <c r="A179" s="262" t="s">
        <v>1690</v>
      </c>
      <c r="B179" s="263" t="s">
        <v>1692</v>
      </c>
      <c r="C179" s="262" t="s">
        <v>1878</v>
      </c>
      <c r="D179" s="262" t="s">
        <v>1887</v>
      </c>
      <c r="E179" s="36" t="s">
        <v>137</v>
      </c>
      <c r="F179" s="67" t="s">
        <v>6</v>
      </c>
      <c r="G179" s="151"/>
      <c r="H179" s="151"/>
      <c r="I179" s="305" t="s">
        <v>1879</v>
      </c>
      <c r="J179" s="130" t="s">
        <v>1887</v>
      </c>
      <c r="K179" s="54">
        <v>7</v>
      </c>
      <c r="L179" s="188"/>
      <c r="M179" s="188"/>
      <c r="N179" s="41"/>
    </row>
    <row r="180" spans="1:14" hidden="1" x14ac:dyDescent="0.25">
      <c r="A180" s="262" t="s">
        <v>1690</v>
      </c>
      <c r="B180" s="263" t="s">
        <v>1692</v>
      </c>
      <c r="C180" s="262" t="s">
        <v>1878</v>
      </c>
      <c r="D180" s="262" t="s">
        <v>1839</v>
      </c>
      <c r="E180" s="36">
        <v>513</v>
      </c>
      <c r="F180" s="67"/>
      <c r="G180" s="106" t="s">
        <v>402</v>
      </c>
      <c r="H180" s="151" t="s">
        <v>1888</v>
      </c>
      <c r="I180" s="305" t="s">
        <v>1879</v>
      </c>
      <c r="J180" s="130" t="s">
        <v>1889</v>
      </c>
      <c r="K180" s="54">
        <v>706</v>
      </c>
      <c r="L180" s="188"/>
      <c r="M180" s="188"/>
      <c r="N180" s="41"/>
    </row>
    <row r="181" spans="1:14" hidden="1" x14ac:dyDescent="0.25">
      <c r="A181" s="262" t="s">
        <v>1690</v>
      </c>
      <c r="B181" s="263" t="s">
        <v>1692</v>
      </c>
      <c r="C181" s="262" t="s">
        <v>1878</v>
      </c>
      <c r="D181" s="262" t="s">
        <v>1890</v>
      </c>
      <c r="E181" s="36">
        <v>14</v>
      </c>
      <c r="F181" s="67"/>
      <c r="G181" s="151"/>
      <c r="H181" s="151"/>
      <c r="I181" s="305" t="s">
        <v>1879</v>
      </c>
      <c r="J181" s="378" t="s">
        <v>1890</v>
      </c>
      <c r="K181" s="54">
        <v>76</v>
      </c>
      <c r="L181" s="188"/>
      <c r="M181" s="188"/>
      <c r="N181" s="41"/>
    </row>
    <row r="182" spans="1:14" hidden="1" x14ac:dyDescent="0.25">
      <c r="A182" s="262" t="s">
        <v>1690</v>
      </c>
      <c r="B182" s="263" t="s">
        <v>1692</v>
      </c>
      <c r="C182" s="262" t="s">
        <v>1878</v>
      </c>
      <c r="D182" s="262" t="s">
        <v>1891</v>
      </c>
      <c r="E182" s="36">
        <v>91</v>
      </c>
      <c r="F182" s="67"/>
      <c r="G182" s="151"/>
      <c r="H182" s="151"/>
      <c r="I182" s="305" t="s">
        <v>1879</v>
      </c>
      <c r="J182" s="130" t="s">
        <v>1891</v>
      </c>
      <c r="K182" s="54">
        <v>240</v>
      </c>
      <c r="L182" s="188"/>
      <c r="M182" s="188"/>
      <c r="N182" s="41"/>
    </row>
    <row r="183" spans="1:14" hidden="1" x14ac:dyDescent="0.25">
      <c r="A183" s="262" t="s">
        <v>1690</v>
      </c>
      <c r="B183" s="263" t="s">
        <v>1692</v>
      </c>
      <c r="C183" s="262" t="s">
        <v>1878</v>
      </c>
      <c r="D183" s="259" t="s">
        <v>1892</v>
      </c>
      <c r="E183" s="36">
        <v>22</v>
      </c>
      <c r="F183" s="67" t="s">
        <v>6</v>
      </c>
      <c r="G183" s="151"/>
      <c r="H183" s="151"/>
      <c r="I183" s="305" t="s">
        <v>1879</v>
      </c>
      <c r="J183" s="120" t="s">
        <v>1893</v>
      </c>
      <c r="K183" s="54">
        <v>50</v>
      </c>
      <c r="L183" s="188"/>
      <c r="M183" s="188"/>
      <c r="N183" s="41"/>
    </row>
    <row r="184" spans="1:14" hidden="1" x14ac:dyDescent="0.25">
      <c r="A184" s="262" t="s">
        <v>1690</v>
      </c>
      <c r="B184" s="263" t="s">
        <v>1692</v>
      </c>
      <c r="C184" s="262" t="s">
        <v>1878</v>
      </c>
      <c r="D184" s="262" t="s">
        <v>1894</v>
      </c>
      <c r="E184" s="36">
        <v>88</v>
      </c>
      <c r="F184" s="67"/>
      <c r="G184" s="151"/>
      <c r="H184" s="151"/>
      <c r="I184" s="305" t="s">
        <v>1879</v>
      </c>
      <c r="J184" s="130" t="s">
        <v>1895</v>
      </c>
      <c r="K184" s="54">
        <v>179</v>
      </c>
      <c r="L184" s="188"/>
      <c r="M184" s="188"/>
      <c r="N184" s="41"/>
    </row>
    <row r="185" spans="1:14" hidden="1" x14ac:dyDescent="0.25">
      <c r="A185" s="262" t="s">
        <v>1690</v>
      </c>
      <c r="B185" s="263" t="s">
        <v>1692</v>
      </c>
      <c r="C185" s="262" t="s">
        <v>1878</v>
      </c>
      <c r="D185" s="262" t="s">
        <v>1896</v>
      </c>
      <c r="E185" s="36">
        <v>60</v>
      </c>
      <c r="F185" s="67"/>
      <c r="G185" s="151"/>
      <c r="H185" s="151"/>
      <c r="I185" s="305" t="s">
        <v>1879</v>
      </c>
      <c r="J185" s="130" t="s">
        <v>1896</v>
      </c>
      <c r="K185" s="54">
        <v>81</v>
      </c>
      <c r="L185" s="188"/>
      <c r="M185" s="188"/>
      <c r="N185" s="41"/>
    </row>
    <row r="186" spans="1:14" hidden="1" x14ac:dyDescent="0.25">
      <c r="A186" s="262" t="s">
        <v>1690</v>
      </c>
      <c r="B186" s="263" t="s">
        <v>1692</v>
      </c>
      <c r="C186" s="262" t="s">
        <v>1878</v>
      </c>
      <c r="D186" s="262" t="s">
        <v>1897</v>
      </c>
      <c r="E186" s="36">
        <v>0</v>
      </c>
      <c r="F186" s="67" t="s">
        <v>6</v>
      </c>
      <c r="G186" s="151"/>
      <c r="H186" s="151"/>
      <c r="I186" s="305" t="s">
        <v>1879</v>
      </c>
      <c r="J186" s="130" t="s">
        <v>1897</v>
      </c>
      <c r="K186" s="54">
        <v>98</v>
      </c>
      <c r="L186" s="188"/>
      <c r="M186" s="188"/>
      <c r="N186" s="41"/>
    </row>
    <row r="187" spans="1:14" hidden="1" x14ac:dyDescent="0.25">
      <c r="A187" s="262" t="s">
        <v>1690</v>
      </c>
      <c r="B187" s="263" t="s">
        <v>1692</v>
      </c>
      <c r="C187" s="262" t="s">
        <v>1878</v>
      </c>
      <c r="D187" s="262" t="s">
        <v>1898</v>
      </c>
      <c r="E187" s="36">
        <v>213</v>
      </c>
      <c r="F187" s="67"/>
      <c r="G187" s="151"/>
      <c r="H187" s="151"/>
      <c r="I187" s="305" t="s">
        <v>1879</v>
      </c>
      <c r="J187" s="130" t="s">
        <v>1898</v>
      </c>
      <c r="K187" s="54">
        <v>413</v>
      </c>
      <c r="L187" s="188"/>
      <c r="M187" s="188"/>
      <c r="N187" s="41"/>
    </row>
    <row r="188" spans="1:14" hidden="1" x14ac:dyDescent="0.25">
      <c r="A188" s="258" t="s">
        <v>1690</v>
      </c>
      <c r="B188" s="258" t="s">
        <v>1692</v>
      </c>
      <c r="C188" s="258" t="s">
        <v>1899</v>
      </c>
      <c r="D188" s="258"/>
      <c r="E188" s="26">
        <v>143</v>
      </c>
      <c r="F188" s="297"/>
      <c r="G188" s="297"/>
      <c r="H188" s="297"/>
      <c r="I188" s="299" t="s">
        <v>1899</v>
      </c>
      <c r="J188" s="371"/>
      <c r="K188" s="301">
        <f>SUM(K189:K201)</f>
        <v>183</v>
      </c>
      <c r="L188" s="26">
        <v>1</v>
      </c>
      <c r="M188" s="26">
        <v>1</v>
      </c>
      <c r="N188" s="303"/>
    </row>
    <row r="189" spans="1:14" hidden="1" x14ac:dyDescent="0.25">
      <c r="A189" s="262" t="s">
        <v>1690</v>
      </c>
      <c r="B189" s="263" t="s">
        <v>1692</v>
      </c>
      <c r="C189" s="262" t="s">
        <v>1899</v>
      </c>
      <c r="D189" s="262" t="s">
        <v>1900</v>
      </c>
      <c r="E189" s="36">
        <v>35</v>
      </c>
      <c r="F189" s="67" t="s">
        <v>6</v>
      </c>
      <c r="G189" s="106" t="s">
        <v>402</v>
      </c>
      <c r="H189" s="106" t="s">
        <v>1751</v>
      </c>
      <c r="I189" s="305" t="s">
        <v>1899</v>
      </c>
      <c r="J189" s="306" t="s">
        <v>1900</v>
      </c>
      <c r="K189" s="54">
        <v>39</v>
      </c>
      <c r="L189" s="52"/>
      <c r="M189" s="52"/>
      <c r="N189" s="41"/>
    </row>
    <row r="190" spans="1:14" hidden="1" x14ac:dyDescent="0.25">
      <c r="A190" s="262" t="s">
        <v>1690</v>
      </c>
      <c r="B190" s="263" t="s">
        <v>1692</v>
      </c>
      <c r="C190" s="262" t="s">
        <v>1899</v>
      </c>
      <c r="D190" s="306" t="s">
        <v>1901</v>
      </c>
      <c r="E190" s="36">
        <v>0</v>
      </c>
      <c r="F190" s="67" t="s">
        <v>6</v>
      </c>
      <c r="G190" s="151"/>
      <c r="H190" s="151"/>
      <c r="I190" s="305" t="s">
        <v>1899</v>
      </c>
      <c r="J190" s="306" t="s">
        <v>1902</v>
      </c>
      <c r="K190" s="54">
        <v>11</v>
      </c>
      <c r="L190" s="52"/>
      <c r="M190" s="52"/>
      <c r="N190" s="41"/>
    </row>
    <row r="191" spans="1:14" hidden="1" x14ac:dyDescent="0.25">
      <c r="A191" s="262" t="s">
        <v>1690</v>
      </c>
      <c r="B191" s="263" t="s">
        <v>1692</v>
      </c>
      <c r="C191" s="262" t="s">
        <v>1899</v>
      </c>
      <c r="D191" s="259" t="s">
        <v>1903</v>
      </c>
      <c r="E191" s="36">
        <v>0</v>
      </c>
      <c r="F191" s="67" t="s">
        <v>6</v>
      </c>
      <c r="G191" s="151"/>
      <c r="H191" s="151"/>
      <c r="I191" s="305" t="s">
        <v>1899</v>
      </c>
      <c r="J191" s="259"/>
      <c r="K191" s="308"/>
      <c r="L191" s="52"/>
      <c r="M191" s="52"/>
      <c r="N191" s="41"/>
    </row>
    <row r="192" spans="1:14" hidden="1" x14ac:dyDescent="0.25">
      <c r="A192" s="262" t="s">
        <v>1690</v>
      </c>
      <c r="B192" s="263" t="s">
        <v>1692</v>
      </c>
      <c r="C192" s="262" t="s">
        <v>1899</v>
      </c>
      <c r="D192" s="259" t="s">
        <v>1904</v>
      </c>
      <c r="E192" s="36" t="s">
        <v>137</v>
      </c>
      <c r="F192" s="67" t="s">
        <v>6</v>
      </c>
      <c r="G192" s="151"/>
      <c r="H192" s="151"/>
      <c r="I192" s="305" t="s">
        <v>1899</v>
      </c>
      <c r="J192" s="259"/>
      <c r="K192" s="308"/>
      <c r="L192" s="52"/>
      <c r="M192" s="52"/>
      <c r="N192" s="41"/>
    </row>
    <row r="193" spans="1:14" hidden="1" x14ac:dyDescent="0.25">
      <c r="A193" s="262" t="s">
        <v>1690</v>
      </c>
      <c r="B193" s="263" t="s">
        <v>1692</v>
      </c>
      <c r="C193" s="262" t="s">
        <v>1899</v>
      </c>
      <c r="D193" s="262" t="s">
        <v>1905</v>
      </c>
      <c r="E193" s="36" t="s">
        <v>137</v>
      </c>
      <c r="F193" s="67" t="s">
        <v>6</v>
      </c>
      <c r="G193" s="151"/>
      <c r="H193" s="151"/>
      <c r="I193" s="305" t="s">
        <v>1899</v>
      </c>
      <c r="J193" s="306" t="s">
        <v>1905</v>
      </c>
      <c r="K193" s="54">
        <v>11</v>
      </c>
      <c r="L193" s="52"/>
      <c r="M193" s="52"/>
      <c r="N193" s="41"/>
    </row>
    <row r="194" spans="1:14" hidden="1" x14ac:dyDescent="0.25">
      <c r="A194" s="262" t="s">
        <v>1690</v>
      </c>
      <c r="B194" s="263" t="s">
        <v>1692</v>
      </c>
      <c r="C194" s="262" t="s">
        <v>1899</v>
      </c>
      <c r="D194" s="262" t="s">
        <v>1906</v>
      </c>
      <c r="E194" s="36">
        <v>53</v>
      </c>
      <c r="F194" s="67" t="s">
        <v>6</v>
      </c>
      <c r="G194" s="151"/>
      <c r="H194" s="151"/>
      <c r="I194" s="305" t="s">
        <v>1899</v>
      </c>
      <c r="J194" s="306" t="s">
        <v>1906</v>
      </c>
      <c r="K194" s="54">
        <v>49</v>
      </c>
      <c r="L194" s="52"/>
      <c r="M194" s="52"/>
      <c r="N194" s="41"/>
    </row>
    <row r="195" spans="1:14" hidden="1" x14ac:dyDescent="0.25">
      <c r="A195" s="262" t="s">
        <v>1690</v>
      </c>
      <c r="B195" s="263" t="s">
        <v>1692</v>
      </c>
      <c r="C195" s="262" t="s">
        <v>1899</v>
      </c>
      <c r="D195" s="262" t="s">
        <v>1907</v>
      </c>
      <c r="E195" s="36" t="s">
        <v>137</v>
      </c>
      <c r="F195" s="67" t="s">
        <v>6</v>
      </c>
      <c r="G195" s="151"/>
      <c r="H195" s="151"/>
      <c r="I195" s="305" t="s">
        <v>1899</v>
      </c>
      <c r="J195" s="306" t="s">
        <v>1907</v>
      </c>
      <c r="K195" s="54">
        <v>3</v>
      </c>
      <c r="L195" s="52"/>
      <c r="M195" s="52"/>
      <c r="N195" s="41"/>
    </row>
    <row r="196" spans="1:14" hidden="1" x14ac:dyDescent="0.25">
      <c r="A196" s="262" t="s">
        <v>1690</v>
      </c>
      <c r="B196" s="263" t="s">
        <v>1692</v>
      </c>
      <c r="C196" s="262" t="s">
        <v>1899</v>
      </c>
      <c r="D196" s="262" t="s">
        <v>1908</v>
      </c>
      <c r="E196" s="36">
        <v>13</v>
      </c>
      <c r="F196" s="67" t="s">
        <v>6</v>
      </c>
      <c r="G196" s="151"/>
      <c r="H196" s="151"/>
      <c r="I196" s="305" t="s">
        <v>1899</v>
      </c>
      <c r="J196" s="306" t="s">
        <v>1908</v>
      </c>
      <c r="K196" s="54">
        <v>12</v>
      </c>
      <c r="L196" s="52"/>
      <c r="M196" s="52"/>
      <c r="N196" s="41"/>
    </row>
    <row r="197" spans="1:14" hidden="1" x14ac:dyDescent="0.25">
      <c r="A197" s="262" t="s">
        <v>1690</v>
      </c>
      <c r="B197" s="263" t="s">
        <v>1692</v>
      </c>
      <c r="C197" s="262" t="s">
        <v>1899</v>
      </c>
      <c r="D197" s="262" t="s">
        <v>1899</v>
      </c>
      <c r="E197" s="36" t="s">
        <v>137</v>
      </c>
      <c r="F197" s="67" t="s">
        <v>6</v>
      </c>
      <c r="G197" s="151"/>
      <c r="H197" s="151"/>
      <c r="I197" s="305" t="s">
        <v>1899</v>
      </c>
      <c r="J197" s="306" t="s">
        <v>1899</v>
      </c>
      <c r="K197" s="54">
        <v>22</v>
      </c>
      <c r="L197" s="52"/>
      <c r="M197" s="52"/>
      <c r="N197" s="41"/>
    </row>
    <row r="198" spans="1:14" hidden="1" x14ac:dyDescent="0.25">
      <c r="A198" s="262" t="s">
        <v>1690</v>
      </c>
      <c r="B198" s="263" t="s">
        <v>1692</v>
      </c>
      <c r="C198" s="262" t="s">
        <v>1899</v>
      </c>
      <c r="D198" s="262" t="s">
        <v>1909</v>
      </c>
      <c r="E198" s="36">
        <v>15</v>
      </c>
      <c r="F198" s="67" t="s">
        <v>6</v>
      </c>
      <c r="G198" s="151"/>
      <c r="H198" s="151"/>
      <c r="I198" s="305" t="s">
        <v>1899</v>
      </c>
      <c r="J198" s="306" t="s">
        <v>1909</v>
      </c>
      <c r="K198" s="54">
        <v>24</v>
      </c>
      <c r="L198" s="52"/>
      <c r="M198" s="52"/>
      <c r="N198" s="41"/>
    </row>
    <row r="199" spans="1:14" hidden="1" x14ac:dyDescent="0.25">
      <c r="A199" s="262" t="s">
        <v>1690</v>
      </c>
      <c r="B199" s="263" t="s">
        <v>1692</v>
      </c>
      <c r="C199" s="262" t="s">
        <v>1899</v>
      </c>
      <c r="D199" s="262" t="s">
        <v>1910</v>
      </c>
      <c r="E199" s="36" t="s">
        <v>137</v>
      </c>
      <c r="F199" s="67" t="s">
        <v>6</v>
      </c>
      <c r="G199" s="151"/>
      <c r="H199" s="151"/>
      <c r="I199" s="305" t="s">
        <v>1899</v>
      </c>
      <c r="J199" s="306" t="s">
        <v>1910</v>
      </c>
      <c r="K199" s="54">
        <v>2</v>
      </c>
      <c r="L199" s="52"/>
      <c r="M199" s="52"/>
      <c r="N199" s="41"/>
    </row>
    <row r="200" spans="1:14" hidden="1" x14ac:dyDescent="0.25">
      <c r="A200" s="262" t="s">
        <v>1690</v>
      </c>
      <c r="B200" s="263" t="s">
        <v>1692</v>
      </c>
      <c r="C200" s="262" t="s">
        <v>1899</v>
      </c>
      <c r="D200" s="262" t="s">
        <v>1911</v>
      </c>
      <c r="E200" s="36" t="s">
        <v>137</v>
      </c>
      <c r="F200" s="67" t="s">
        <v>6</v>
      </c>
      <c r="G200" s="151"/>
      <c r="H200" s="151"/>
      <c r="I200" s="305" t="s">
        <v>1899</v>
      </c>
      <c r="J200" s="306" t="s">
        <v>1911</v>
      </c>
      <c r="K200" s="54">
        <v>1</v>
      </c>
      <c r="L200" s="43"/>
      <c r="M200" s="43"/>
      <c r="N200" s="41"/>
    </row>
    <row r="201" spans="1:14" hidden="1" x14ac:dyDescent="0.25">
      <c r="A201" s="262" t="s">
        <v>1690</v>
      </c>
      <c r="B201" s="263" t="s">
        <v>1692</v>
      </c>
      <c r="C201" s="262" t="s">
        <v>1899</v>
      </c>
      <c r="D201" s="262" t="s">
        <v>1912</v>
      </c>
      <c r="E201" s="36" t="s">
        <v>137</v>
      </c>
      <c r="F201" s="67" t="s">
        <v>6</v>
      </c>
      <c r="G201" s="151"/>
      <c r="H201" s="151"/>
      <c r="I201" s="305" t="s">
        <v>1899</v>
      </c>
      <c r="J201" s="306" t="s">
        <v>1912</v>
      </c>
      <c r="K201" s="54">
        <v>9</v>
      </c>
      <c r="L201" s="43"/>
      <c r="M201" s="43"/>
      <c r="N201" s="41"/>
    </row>
    <row r="202" spans="1:14" hidden="1" x14ac:dyDescent="0.25">
      <c r="A202" s="258" t="s">
        <v>1690</v>
      </c>
      <c r="B202" s="258" t="s">
        <v>1692</v>
      </c>
      <c r="C202" s="258" t="s">
        <v>1913</v>
      </c>
      <c r="D202" s="258"/>
      <c r="E202" s="26">
        <v>1221</v>
      </c>
      <c r="F202" s="297"/>
      <c r="G202" s="297"/>
      <c r="H202" s="297"/>
      <c r="I202" s="299" t="s">
        <v>1913</v>
      </c>
      <c r="J202" s="300"/>
      <c r="K202" s="26">
        <f>SUM(K203:K233)</f>
        <v>2049</v>
      </c>
      <c r="L202" s="26">
        <v>2</v>
      </c>
      <c r="M202" s="26">
        <v>2</v>
      </c>
      <c r="N202" s="303"/>
    </row>
    <row r="203" spans="1:14" hidden="1" x14ac:dyDescent="0.25">
      <c r="A203" s="262" t="s">
        <v>1690</v>
      </c>
      <c r="B203" s="263" t="s">
        <v>1692</v>
      </c>
      <c r="C203" s="262" t="s">
        <v>1913</v>
      </c>
      <c r="D203" s="259" t="s">
        <v>1913</v>
      </c>
      <c r="E203" s="52">
        <v>257</v>
      </c>
      <c r="F203" s="67" t="s">
        <v>6</v>
      </c>
      <c r="G203" s="150" t="s">
        <v>402</v>
      </c>
      <c r="H203" s="308" t="s">
        <v>401</v>
      </c>
      <c r="I203" s="305" t="s">
        <v>1913</v>
      </c>
      <c r="J203" s="306" t="s">
        <v>1913</v>
      </c>
      <c r="K203" s="54">
        <v>300</v>
      </c>
      <c r="L203" s="52"/>
      <c r="M203" s="52"/>
      <c r="N203" s="67"/>
    </row>
    <row r="204" spans="1:14" hidden="1" x14ac:dyDescent="0.25">
      <c r="A204" s="262" t="s">
        <v>1690</v>
      </c>
      <c r="B204" s="263" t="s">
        <v>1692</v>
      </c>
      <c r="C204" s="262" t="s">
        <v>1913</v>
      </c>
      <c r="D204" s="259" t="s">
        <v>1914</v>
      </c>
      <c r="E204" s="52">
        <v>205</v>
      </c>
      <c r="F204" s="67" t="s">
        <v>6</v>
      </c>
      <c r="G204" s="150"/>
      <c r="H204" s="311"/>
      <c r="I204" s="305" t="s">
        <v>1913</v>
      </c>
      <c r="J204" s="306" t="s">
        <v>1914</v>
      </c>
      <c r="K204" s="54">
        <v>300</v>
      </c>
      <c r="L204" s="52"/>
      <c r="M204" s="52"/>
      <c r="N204" s="67"/>
    </row>
    <row r="205" spans="1:14" hidden="1" x14ac:dyDescent="0.25">
      <c r="A205" s="262" t="s">
        <v>1690</v>
      </c>
      <c r="B205" s="263" t="s">
        <v>1692</v>
      </c>
      <c r="C205" s="262" t="s">
        <v>1913</v>
      </c>
      <c r="D205" s="259" t="s">
        <v>1915</v>
      </c>
      <c r="E205" s="52">
        <v>110</v>
      </c>
      <c r="F205" s="67" t="s">
        <v>6</v>
      </c>
      <c r="G205" s="311"/>
      <c r="H205" s="311"/>
      <c r="I205" s="305" t="s">
        <v>1913</v>
      </c>
      <c r="J205" s="306" t="s">
        <v>1915</v>
      </c>
      <c r="K205" s="54">
        <v>130</v>
      </c>
      <c r="L205" s="52"/>
      <c r="M205" s="52"/>
      <c r="N205" s="67"/>
    </row>
    <row r="206" spans="1:14" hidden="1" x14ac:dyDescent="0.25">
      <c r="A206" s="262" t="s">
        <v>1690</v>
      </c>
      <c r="B206" s="263" t="s">
        <v>1692</v>
      </c>
      <c r="C206" s="262" t="s">
        <v>1913</v>
      </c>
      <c r="D206" s="259" t="s">
        <v>1916</v>
      </c>
      <c r="E206" s="52">
        <v>12</v>
      </c>
      <c r="F206" s="67" t="s">
        <v>6</v>
      </c>
      <c r="G206" s="311"/>
      <c r="H206" s="311"/>
      <c r="I206" s="305" t="s">
        <v>1913</v>
      </c>
      <c r="J206" s="306" t="s">
        <v>1916</v>
      </c>
      <c r="K206" s="54">
        <v>74</v>
      </c>
      <c r="L206" s="52"/>
      <c r="M206" s="52"/>
      <c r="N206" s="67"/>
    </row>
    <row r="207" spans="1:14" hidden="1" x14ac:dyDescent="0.25">
      <c r="A207" s="262" t="s">
        <v>1690</v>
      </c>
      <c r="B207" s="263" t="s">
        <v>1692</v>
      </c>
      <c r="C207" s="262" t="s">
        <v>1913</v>
      </c>
      <c r="D207" s="259" t="s">
        <v>1917</v>
      </c>
      <c r="E207" s="52">
        <v>17</v>
      </c>
      <c r="F207" s="67" t="s">
        <v>6</v>
      </c>
      <c r="G207" s="311"/>
      <c r="H207" s="311"/>
      <c r="I207" s="305" t="s">
        <v>1913</v>
      </c>
      <c r="J207" s="306" t="s">
        <v>1917</v>
      </c>
      <c r="K207" s="54">
        <v>47</v>
      </c>
      <c r="L207" s="52"/>
      <c r="M207" s="52"/>
      <c r="N207" s="67"/>
    </row>
    <row r="208" spans="1:14" hidden="1" x14ac:dyDescent="0.25">
      <c r="A208" s="262" t="s">
        <v>1690</v>
      </c>
      <c r="B208" s="263" t="s">
        <v>1692</v>
      </c>
      <c r="C208" s="262" t="s">
        <v>1913</v>
      </c>
      <c r="D208" s="259" t="s">
        <v>1918</v>
      </c>
      <c r="E208" s="52">
        <v>29</v>
      </c>
      <c r="F208" s="67" t="s">
        <v>6</v>
      </c>
      <c r="G208" s="311"/>
      <c r="H208" s="311"/>
      <c r="I208" s="305" t="s">
        <v>1913</v>
      </c>
      <c r="J208" s="306" t="s">
        <v>1918</v>
      </c>
      <c r="K208" s="54">
        <v>40</v>
      </c>
      <c r="L208" s="52"/>
      <c r="M208" s="52"/>
      <c r="N208" s="67"/>
    </row>
    <row r="209" spans="1:14" hidden="1" x14ac:dyDescent="0.25">
      <c r="A209" s="262" t="s">
        <v>1690</v>
      </c>
      <c r="B209" s="263" t="s">
        <v>1692</v>
      </c>
      <c r="C209" s="262" t="s">
        <v>1913</v>
      </c>
      <c r="D209" s="259" t="s">
        <v>1919</v>
      </c>
      <c r="E209" s="52">
        <v>99</v>
      </c>
      <c r="F209" s="67" t="s">
        <v>6</v>
      </c>
      <c r="G209" s="311"/>
      <c r="H209" s="311"/>
      <c r="I209" s="305" t="s">
        <v>1913</v>
      </c>
      <c r="J209" s="306" t="s">
        <v>1919</v>
      </c>
      <c r="K209" s="54">
        <v>183</v>
      </c>
      <c r="L209" s="52"/>
      <c r="M209" s="52"/>
      <c r="N209" s="67"/>
    </row>
    <row r="210" spans="1:14" hidden="1" x14ac:dyDescent="0.25">
      <c r="A210" s="262" t="s">
        <v>1690</v>
      </c>
      <c r="B210" s="263" t="s">
        <v>1692</v>
      </c>
      <c r="C210" s="262" t="s">
        <v>1913</v>
      </c>
      <c r="D210" s="259" t="s">
        <v>1920</v>
      </c>
      <c r="E210" s="52" t="s">
        <v>137</v>
      </c>
      <c r="F210" s="67" t="s">
        <v>6</v>
      </c>
      <c r="G210" s="311"/>
      <c r="H210" s="311"/>
      <c r="I210" s="305" t="s">
        <v>1913</v>
      </c>
      <c r="J210" s="306" t="s">
        <v>1920</v>
      </c>
      <c r="K210" s="54">
        <v>9</v>
      </c>
      <c r="L210" s="52"/>
      <c r="M210" s="52"/>
      <c r="N210" s="67"/>
    </row>
    <row r="211" spans="1:14" hidden="1" x14ac:dyDescent="0.25">
      <c r="A211" s="262" t="s">
        <v>1690</v>
      </c>
      <c r="B211" s="263" t="s">
        <v>1692</v>
      </c>
      <c r="C211" s="262" t="s">
        <v>1913</v>
      </c>
      <c r="D211" s="259" t="s">
        <v>1921</v>
      </c>
      <c r="E211" s="52">
        <v>12</v>
      </c>
      <c r="F211" s="67" t="s">
        <v>6</v>
      </c>
      <c r="G211" s="311"/>
      <c r="H211" s="311"/>
      <c r="I211" s="305" t="s">
        <v>1913</v>
      </c>
      <c r="J211" s="306" t="s">
        <v>1921</v>
      </c>
      <c r="K211" s="54">
        <v>21</v>
      </c>
      <c r="L211" s="52"/>
      <c r="M211" s="52"/>
      <c r="N211" s="67"/>
    </row>
    <row r="212" spans="1:14" hidden="1" x14ac:dyDescent="0.25">
      <c r="A212" s="262" t="s">
        <v>1690</v>
      </c>
      <c r="B212" s="263" t="s">
        <v>1692</v>
      </c>
      <c r="C212" s="262" t="s">
        <v>1913</v>
      </c>
      <c r="D212" s="259" t="s">
        <v>1922</v>
      </c>
      <c r="E212" s="52">
        <v>13</v>
      </c>
      <c r="F212" s="67" t="s">
        <v>6</v>
      </c>
      <c r="G212" s="311"/>
      <c r="H212" s="311"/>
      <c r="I212" s="305" t="s">
        <v>1913</v>
      </c>
      <c r="J212" s="306" t="s">
        <v>1922</v>
      </c>
      <c r="K212" s="54">
        <v>38</v>
      </c>
      <c r="L212" s="52"/>
      <c r="M212" s="52"/>
      <c r="N212" s="67"/>
    </row>
    <row r="213" spans="1:14" hidden="1" x14ac:dyDescent="0.25">
      <c r="A213" s="262" t="s">
        <v>1690</v>
      </c>
      <c r="B213" s="263" t="s">
        <v>1692</v>
      </c>
      <c r="C213" s="262" t="s">
        <v>1913</v>
      </c>
      <c r="D213" s="259" t="s">
        <v>1923</v>
      </c>
      <c r="E213" s="52">
        <v>19</v>
      </c>
      <c r="F213" s="67" t="s">
        <v>6</v>
      </c>
      <c r="G213" s="311"/>
      <c r="H213" s="311"/>
      <c r="I213" s="305" t="s">
        <v>1913</v>
      </c>
      <c r="J213" s="306" t="s">
        <v>1923</v>
      </c>
      <c r="K213" s="54">
        <v>46</v>
      </c>
      <c r="L213" s="52"/>
      <c r="M213" s="52"/>
      <c r="N213" s="67"/>
    </row>
    <row r="214" spans="1:14" hidden="1" x14ac:dyDescent="0.25">
      <c r="A214" s="262" t="s">
        <v>1690</v>
      </c>
      <c r="B214" s="263" t="s">
        <v>1692</v>
      </c>
      <c r="C214" s="262" t="s">
        <v>1913</v>
      </c>
      <c r="D214" s="259" t="s">
        <v>1924</v>
      </c>
      <c r="E214" s="52">
        <v>0</v>
      </c>
      <c r="F214" s="67" t="s">
        <v>6</v>
      </c>
      <c r="G214" s="311"/>
      <c r="H214" s="311"/>
      <c r="I214" s="305" t="s">
        <v>1913</v>
      </c>
      <c r="J214" s="306" t="s">
        <v>1924</v>
      </c>
      <c r="K214" s="54">
        <v>8</v>
      </c>
      <c r="L214" s="52"/>
      <c r="M214" s="52"/>
      <c r="N214" s="67"/>
    </row>
    <row r="215" spans="1:14" hidden="1" x14ac:dyDescent="0.25">
      <c r="A215" s="262" t="s">
        <v>1690</v>
      </c>
      <c r="B215" s="263" t="s">
        <v>1692</v>
      </c>
      <c r="C215" s="262" t="s">
        <v>1913</v>
      </c>
      <c r="D215" s="259" t="s">
        <v>1925</v>
      </c>
      <c r="E215" s="52">
        <v>52</v>
      </c>
      <c r="F215" s="67" t="s">
        <v>6</v>
      </c>
      <c r="G215" s="311"/>
      <c r="H215" s="311"/>
      <c r="I215" s="305" t="s">
        <v>1913</v>
      </c>
      <c r="J215" s="306" t="s">
        <v>1926</v>
      </c>
      <c r="K215" s="54">
        <v>87</v>
      </c>
      <c r="L215" s="52"/>
      <c r="M215" s="52"/>
      <c r="N215" s="67"/>
    </row>
    <row r="216" spans="1:14" hidden="1" x14ac:dyDescent="0.25">
      <c r="A216" s="262" t="s">
        <v>1690</v>
      </c>
      <c r="B216" s="263" t="s">
        <v>1692</v>
      </c>
      <c r="C216" s="262" t="s">
        <v>1913</v>
      </c>
      <c r="D216" s="259" t="s">
        <v>215</v>
      </c>
      <c r="E216" s="52">
        <v>55</v>
      </c>
      <c r="F216" s="67" t="s">
        <v>6</v>
      </c>
      <c r="G216" s="311"/>
      <c r="H216" s="311"/>
      <c r="I216" s="305" t="s">
        <v>1913</v>
      </c>
      <c r="J216" s="306" t="s">
        <v>215</v>
      </c>
      <c r="K216" s="54">
        <v>42</v>
      </c>
      <c r="L216" s="52"/>
      <c r="M216" s="52"/>
      <c r="N216" s="67"/>
    </row>
    <row r="217" spans="1:14" hidden="1" x14ac:dyDescent="0.25">
      <c r="A217" s="262" t="s">
        <v>1690</v>
      </c>
      <c r="B217" s="263" t="s">
        <v>1692</v>
      </c>
      <c r="C217" s="262" t="s">
        <v>1913</v>
      </c>
      <c r="D217" s="259" t="s">
        <v>1927</v>
      </c>
      <c r="E217" s="52">
        <v>0</v>
      </c>
      <c r="F217" s="67" t="s">
        <v>6</v>
      </c>
      <c r="G217" s="311"/>
      <c r="H217" s="311"/>
      <c r="I217" s="305" t="s">
        <v>1913</v>
      </c>
      <c r="J217" s="306" t="s">
        <v>1927</v>
      </c>
      <c r="K217" s="54">
        <v>2</v>
      </c>
      <c r="L217" s="52"/>
      <c r="M217" s="52"/>
      <c r="N217" s="67"/>
    </row>
    <row r="218" spans="1:14" hidden="1" x14ac:dyDescent="0.25">
      <c r="A218" s="262" t="s">
        <v>1690</v>
      </c>
      <c r="B218" s="263" t="s">
        <v>1692</v>
      </c>
      <c r="C218" s="262" t="s">
        <v>1913</v>
      </c>
      <c r="D218" s="259" t="s">
        <v>1928</v>
      </c>
      <c r="E218" s="52">
        <v>38</v>
      </c>
      <c r="F218" s="67" t="s">
        <v>6</v>
      </c>
      <c r="G218" s="311"/>
      <c r="H218" s="311"/>
      <c r="I218" s="305" t="s">
        <v>1913</v>
      </c>
      <c r="J218" s="306" t="s">
        <v>1928</v>
      </c>
      <c r="K218" s="54">
        <v>49</v>
      </c>
      <c r="L218" s="52"/>
      <c r="M218" s="52"/>
      <c r="N218" s="67"/>
    </row>
    <row r="219" spans="1:14" ht="23.25" hidden="1" x14ac:dyDescent="0.25">
      <c r="A219" s="262" t="s">
        <v>1690</v>
      </c>
      <c r="B219" s="263" t="s">
        <v>1692</v>
      </c>
      <c r="C219" s="262" t="s">
        <v>1913</v>
      </c>
      <c r="D219" s="259" t="s">
        <v>1929</v>
      </c>
      <c r="E219" s="52">
        <v>55</v>
      </c>
      <c r="F219" s="67" t="s">
        <v>6</v>
      </c>
      <c r="G219" s="311"/>
      <c r="H219" s="311"/>
      <c r="I219" s="305" t="s">
        <v>1913</v>
      </c>
      <c r="J219" s="306" t="s">
        <v>1929</v>
      </c>
      <c r="K219" s="54">
        <v>122</v>
      </c>
      <c r="L219" s="52"/>
      <c r="M219" s="52"/>
      <c r="N219" s="76" t="s">
        <v>1930</v>
      </c>
    </row>
    <row r="220" spans="1:14" hidden="1" x14ac:dyDescent="0.25">
      <c r="A220" s="262" t="s">
        <v>1690</v>
      </c>
      <c r="B220" s="263" t="s">
        <v>1692</v>
      </c>
      <c r="C220" s="262" t="s">
        <v>1913</v>
      </c>
      <c r="D220" s="259" t="s">
        <v>1931</v>
      </c>
      <c r="E220" s="52">
        <v>57</v>
      </c>
      <c r="F220" s="67" t="s">
        <v>6</v>
      </c>
      <c r="G220" s="311"/>
      <c r="H220" s="311"/>
      <c r="I220" s="305" t="s">
        <v>1913</v>
      </c>
      <c r="J220" s="306" t="s">
        <v>1932</v>
      </c>
      <c r="K220" s="54">
        <v>93</v>
      </c>
      <c r="L220" s="52"/>
      <c r="M220" s="52"/>
      <c r="N220" s="67"/>
    </row>
    <row r="221" spans="1:14" hidden="1" x14ac:dyDescent="0.25">
      <c r="A221" s="262" t="s">
        <v>1690</v>
      </c>
      <c r="B221" s="263" t="s">
        <v>1692</v>
      </c>
      <c r="C221" s="262" t="s">
        <v>1913</v>
      </c>
      <c r="D221" s="259" t="s">
        <v>1933</v>
      </c>
      <c r="E221" s="52">
        <v>56</v>
      </c>
      <c r="F221" s="67" t="s">
        <v>6</v>
      </c>
      <c r="G221" s="311"/>
      <c r="H221" s="311"/>
      <c r="I221" s="305" t="s">
        <v>1913</v>
      </c>
      <c r="J221" s="306" t="s">
        <v>1934</v>
      </c>
      <c r="K221" s="54">
        <v>65</v>
      </c>
      <c r="L221" s="52"/>
      <c r="M221" s="52"/>
      <c r="N221" s="67"/>
    </row>
    <row r="222" spans="1:14" hidden="1" x14ac:dyDescent="0.25">
      <c r="A222" s="262" t="s">
        <v>1690</v>
      </c>
      <c r="B222" s="263" t="s">
        <v>1692</v>
      </c>
      <c r="C222" s="262" t="s">
        <v>1913</v>
      </c>
      <c r="D222" s="259" t="s">
        <v>1935</v>
      </c>
      <c r="E222" s="52">
        <v>25</v>
      </c>
      <c r="F222" s="67" t="s">
        <v>6</v>
      </c>
      <c r="G222" s="311"/>
      <c r="H222" s="311"/>
      <c r="I222" s="305" t="s">
        <v>1913</v>
      </c>
      <c r="J222" s="306" t="s">
        <v>1935</v>
      </c>
      <c r="K222" s="54">
        <v>31</v>
      </c>
      <c r="L222" s="52"/>
      <c r="M222" s="52"/>
      <c r="N222" s="67"/>
    </row>
    <row r="223" spans="1:14" hidden="1" x14ac:dyDescent="0.25">
      <c r="A223" s="262" t="s">
        <v>1690</v>
      </c>
      <c r="B223" s="263" t="s">
        <v>1692</v>
      </c>
      <c r="C223" s="262" t="s">
        <v>1913</v>
      </c>
      <c r="D223" s="259" t="s">
        <v>1936</v>
      </c>
      <c r="E223" s="52" t="s">
        <v>137</v>
      </c>
      <c r="F223" s="67" t="s">
        <v>6</v>
      </c>
      <c r="G223" s="311"/>
      <c r="H223" s="311"/>
      <c r="I223" s="305" t="s">
        <v>1913</v>
      </c>
      <c r="J223" s="306" t="s">
        <v>1937</v>
      </c>
      <c r="K223" s="54">
        <v>23</v>
      </c>
      <c r="L223" s="52"/>
      <c r="M223" s="52"/>
      <c r="N223" s="67"/>
    </row>
    <row r="224" spans="1:14" hidden="1" x14ac:dyDescent="0.25">
      <c r="A224" s="262" t="s">
        <v>1690</v>
      </c>
      <c r="B224" s="263" t="s">
        <v>1692</v>
      </c>
      <c r="C224" s="262" t="s">
        <v>1913</v>
      </c>
      <c r="D224" s="259" t="s">
        <v>1938</v>
      </c>
      <c r="E224" s="52">
        <v>0</v>
      </c>
      <c r="F224" s="67" t="s">
        <v>6</v>
      </c>
      <c r="G224" s="311"/>
      <c r="H224" s="311"/>
      <c r="I224" s="305" t="s">
        <v>1913</v>
      </c>
      <c r="J224" s="306" t="s">
        <v>1938</v>
      </c>
      <c r="K224" s="54">
        <v>1</v>
      </c>
      <c r="L224" s="52"/>
      <c r="M224" s="52"/>
      <c r="N224" s="67"/>
    </row>
    <row r="225" spans="1:14" hidden="1" x14ac:dyDescent="0.25">
      <c r="A225" s="262" t="s">
        <v>1690</v>
      </c>
      <c r="B225" s="263" t="s">
        <v>1692</v>
      </c>
      <c r="C225" s="262" t="s">
        <v>1913</v>
      </c>
      <c r="D225" s="259" t="s">
        <v>1939</v>
      </c>
      <c r="E225" s="52">
        <v>0</v>
      </c>
      <c r="F225" s="67" t="s">
        <v>6</v>
      </c>
      <c r="G225" s="311"/>
      <c r="H225" s="311"/>
      <c r="I225" s="305" t="s">
        <v>1913</v>
      </c>
      <c r="J225" s="306" t="s">
        <v>1939</v>
      </c>
      <c r="K225" s="54">
        <v>1</v>
      </c>
      <c r="L225" s="52"/>
      <c r="M225" s="52"/>
      <c r="N225" s="67"/>
    </row>
    <row r="226" spans="1:14" hidden="1" x14ac:dyDescent="0.25">
      <c r="A226" s="262" t="s">
        <v>1690</v>
      </c>
      <c r="B226" s="263" t="s">
        <v>1692</v>
      </c>
      <c r="C226" s="262" t="s">
        <v>1913</v>
      </c>
      <c r="D226" s="259" t="s">
        <v>1940</v>
      </c>
      <c r="E226" s="52">
        <v>64</v>
      </c>
      <c r="F226" s="67" t="s">
        <v>6</v>
      </c>
      <c r="G226" s="311"/>
      <c r="H226" s="311"/>
      <c r="I226" s="305" t="s">
        <v>1913</v>
      </c>
      <c r="J226" s="306" t="s">
        <v>1940</v>
      </c>
      <c r="K226" s="54">
        <v>162</v>
      </c>
      <c r="L226" s="52"/>
      <c r="M226" s="52"/>
      <c r="N226" s="67"/>
    </row>
    <row r="227" spans="1:14" hidden="1" x14ac:dyDescent="0.25">
      <c r="A227" s="262" t="s">
        <v>1690</v>
      </c>
      <c r="B227" s="263" t="s">
        <v>1692</v>
      </c>
      <c r="C227" s="262" t="s">
        <v>1913</v>
      </c>
      <c r="D227" s="259" t="s">
        <v>1941</v>
      </c>
      <c r="E227" s="52">
        <v>0</v>
      </c>
      <c r="F227" s="67" t="s">
        <v>6</v>
      </c>
      <c r="G227" s="311"/>
      <c r="H227" s="311"/>
      <c r="I227" s="305" t="s">
        <v>1913</v>
      </c>
      <c r="J227" s="306" t="s">
        <v>1941</v>
      </c>
      <c r="K227" s="54">
        <v>1</v>
      </c>
      <c r="L227" s="52"/>
      <c r="M227" s="52"/>
      <c r="N227" s="67"/>
    </row>
    <row r="228" spans="1:14" hidden="1" x14ac:dyDescent="0.25">
      <c r="A228" s="262" t="s">
        <v>1690</v>
      </c>
      <c r="B228" s="263" t="s">
        <v>1692</v>
      </c>
      <c r="C228" s="262" t="s">
        <v>1913</v>
      </c>
      <c r="D228" s="259" t="s">
        <v>1942</v>
      </c>
      <c r="E228" s="52" t="s">
        <v>137</v>
      </c>
      <c r="F228" s="67" t="s">
        <v>6</v>
      </c>
      <c r="G228" s="311"/>
      <c r="H228" s="311"/>
      <c r="I228" s="305" t="s">
        <v>1913</v>
      </c>
      <c r="J228" s="306" t="s">
        <v>1942</v>
      </c>
      <c r="K228" s="54">
        <v>37</v>
      </c>
      <c r="L228" s="52"/>
      <c r="M228" s="52"/>
      <c r="N228" s="67"/>
    </row>
    <row r="229" spans="1:14" hidden="1" x14ac:dyDescent="0.25">
      <c r="A229" s="262" t="s">
        <v>1690</v>
      </c>
      <c r="B229" s="263" t="s">
        <v>1692</v>
      </c>
      <c r="C229" s="262" t="s">
        <v>1913</v>
      </c>
      <c r="D229" s="259" t="s">
        <v>1943</v>
      </c>
      <c r="E229" s="52">
        <v>0</v>
      </c>
      <c r="F229" s="67" t="s">
        <v>6</v>
      </c>
      <c r="G229" s="311"/>
      <c r="H229" s="311"/>
      <c r="I229" s="305" t="s">
        <v>1913</v>
      </c>
      <c r="J229" s="306" t="s">
        <v>1943</v>
      </c>
      <c r="K229" s="54">
        <v>6</v>
      </c>
      <c r="L229" s="52"/>
      <c r="M229" s="52"/>
      <c r="N229" s="67"/>
    </row>
    <row r="230" spans="1:14" hidden="1" x14ac:dyDescent="0.25">
      <c r="A230" s="262" t="s">
        <v>1690</v>
      </c>
      <c r="B230" s="263" t="s">
        <v>1692</v>
      </c>
      <c r="C230" s="262" t="s">
        <v>1913</v>
      </c>
      <c r="D230" s="259" t="s">
        <v>1944</v>
      </c>
      <c r="E230" s="52">
        <v>0</v>
      </c>
      <c r="F230" s="67" t="s">
        <v>6</v>
      </c>
      <c r="G230" s="311"/>
      <c r="H230" s="311"/>
      <c r="I230" s="305" t="s">
        <v>1913</v>
      </c>
      <c r="J230" s="306" t="s">
        <v>1944</v>
      </c>
      <c r="K230" s="54">
        <v>17</v>
      </c>
      <c r="L230" s="52"/>
      <c r="M230" s="52"/>
      <c r="N230" s="67"/>
    </row>
    <row r="231" spans="1:14" hidden="1" x14ac:dyDescent="0.25">
      <c r="A231" s="262" t="s">
        <v>1690</v>
      </c>
      <c r="B231" s="263" t="s">
        <v>1692</v>
      </c>
      <c r="C231" s="262" t="s">
        <v>1913</v>
      </c>
      <c r="D231" s="259" t="s">
        <v>1945</v>
      </c>
      <c r="E231" s="52">
        <v>0</v>
      </c>
      <c r="F231" s="67" t="s">
        <v>6</v>
      </c>
      <c r="G231" s="311"/>
      <c r="H231" s="311"/>
      <c r="I231" s="305" t="s">
        <v>1913</v>
      </c>
      <c r="J231" s="306" t="s">
        <v>1945</v>
      </c>
      <c r="K231" s="54">
        <v>1</v>
      </c>
      <c r="L231" s="52"/>
      <c r="M231" s="52"/>
      <c r="N231" s="67"/>
    </row>
    <row r="232" spans="1:14" hidden="1" x14ac:dyDescent="0.25">
      <c r="A232" s="262" t="s">
        <v>1690</v>
      </c>
      <c r="B232" s="263" t="s">
        <v>1692</v>
      </c>
      <c r="C232" s="262" t="s">
        <v>1913</v>
      </c>
      <c r="D232" s="259" t="s">
        <v>1946</v>
      </c>
      <c r="E232" s="52" t="s">
        <v>137</v>
      </c>
      <c r="F232" s="67" t="s">
        <v>6</v>
      </c>
      <c r="G232" s="311"/>
      <c r="H232" s="311"/>
      <c r="I232" s="305" t="s">
        <v>1913</v>
      </c>
      <c r="J232" s="306" t="s">
        <v>1946</v>
      </c>
      <c r="K232" s="54">
        <v>70</v>
      </c>
      <c r="L232" s="52"/>
      <c r="M232" s="52"/>
      <c r="N232" s="67"/>
    </row>
    <row r="233" spans="1:14" hidden="1" x14ac:dyDescent="0.25">
      <c r="A233" s="262" t="s">
        <v>1690</v>
      </c>
      <c r="B233" s="263" t="s">
        <v>1692</v>
      </c>
      <c r="C233" s="262" t="s">
        <v>1913</v>
      </c>
      <c r="D233" s="259" t="s">
        <v>1947</v>
      </c>
      <c r="E233" s="52">
        <v>31</v>
      </c>
      <c r="F233" s="67" t="s">
        <v>6</v>
      </c>
      <c r="G233" s="311"/>
      <c r="H233" s="311"/>
      <c r="I233" s="305" t="s">
        <v>1913</v>
      </c>
      <c r="J233" s="306" t="s">
        <v>1947</v>
      </c>
      <c r="K233" s="54">
        <v>43</v>
      </c>
      <c r="L233" s="52"/>
      <c r="M233" s="52"/>
      <c r="N233" s="67"/>
    </row>
    <row r="234" spans="1:14" hidden="1" x14ac:dyDescent="0.25">
      <c r="A234" s="258" t="s">
        <v>1690</v>
      </c>
      <c r="B234" s="258" t="s">
        <v>1692</v>
      </c>
      <c r="C234" s="258" t="s">
        <v>1948</v>
      </c>
      <c r="D234" s="258"/>
      <c r="E234" s="26">
        <v>1818</v>
      </c>
      <c r="F234" s="297"/>
      <c r="G234" s="297"/>
      <c r="H234" s="297"/>
      <c r="I234" s="299" t="s">
        <v>1948</v>
      </c>
      <c r="J234" s="371"/>
      <c r="K234" s="26">
        <f>SUM(K235:K256)</f>
        <v>2755</v>
      </c>
      <c r="L234" s="26">
        <v>2</v>
      </c>
      <c r="M234" s="26">
        <v>2</v>
      </c>
      <c r="N234" s="303"/>
    </row>
    <row r="235" spans="1:14" hidden="1" x14ac:dyDescent="0.25">
      <c r="A235" s="262" t="s">
        <v>1690</v>
      </c>
      <c r="B235" s="263" t="s">
        <v>1692</v>
      </c>
      <c r="C235" s="262" t="s">
        <v>1948</v>
      </c>
      <c r="D235" s="259" t="s">
        <v>1949</v>
      </c>
      <c r="E235" s="52">
        <v>38</v>
      </c>
      <c r="F235" s="67"/>
      <c r="G235" s="311"/>
      <c r="H235" s="311"/>
      <c r="I235" s="305" t="s">
        <v>1948</v>
      </c>
      <c r="J235" s="306" t="s">
        <v>1949</v>
      </c>
      <c r="K235" s="54">
        <v>127</v>
      </c>
      <c r="L235" s="52"/>
      <c r="M235" s="52"/>
      <c r="N235" s="67"/>
    </row>
    <row r="236" spans="1:14" ht="22.5" hidden="1" x14ac:dyDescent="0.25">
      <c r="A236" s="262" t="s">
        <v>1690</v>
      </c>
      <c r="B236" s="263" t="s">
        <v>1692</v>
      </c>
      <c r="C236" s="262" t="s">
        <v>1948</v>
      </c>
      <c r="D236" s="259" t="s">
        <v>1950</v>
      </c>
      <c r="E236" s="52">
        <v>907</v>
      </c>
      <c r="F236" s="67"/>
      <c r="G236" s="150" t="s">
        <v>402</v>
      </c>
      <c r="H236" s="311" t="s">
        <v>1951</v>
      </c>
      <c r="I236" s="305" t="s">
        <v>1948</v>
      </c>
      <c r="J236" s="306" t="s">
        <v>1950</v>
      </c>
      <c r="K236" s="54">
        <v>1208</v>
      </c>
      <c r="L236" s="52"/>
      <c r="M236" s="52"/>
      <c r="N236" s="67"/>
    </row>
    <row r="237" spans="1:14" hidden="1" x14ac:dyDescent="0.25">
      <c r="A237" s="262" t="s">
        <v>1690</v>
      </c>
      <c r="B237" s="263" t="s">
        <v>1692</v>
      </c>
      <c r="C237" s="262" t="s">
        <v>1948</v>
      </c>
      <c r="D237" s="259" t="s">
        <v>1952</v>
      </c>
      <c r="E237" s="52">
        <v>163</v>
      </c>
      <c r="F237" s="67" t="s">
        <v>6</v>
      </c>
      <c r="G237" s="311"/>
      <c r="H237" s="311"/>
      <c r="I237" s="305" t="s">
        <v>1948</v>
      </c>
      <c r="J237" s="306" t="s">
        <v>1952</v>
      </c>
      <c r="K237" s="54">
        <v>239</v>
      </c>
      <c r="L237" s="52"/>
      <c r="M237" s="52"/>
      <c r="N237" s="67"/>
    </row>
    <row r="238" spans="1:14" hidden="1" x14ac:dyDescent="0.25">
      <c r="A238" s="262" t="s">
        <v>1690</v>
      </c>
      <c r="B238" s="263" t="s">
        <v>1692</v>
      </c>
      <c r="C238" s="262" t="s">
        <v>1948</v>
      </c>
      <c r="D238" s="259" t="s">
        <v>1953</v>
      </c>
      <c r="E238" s="52">
        <v>13</v>
      </c>
      <c r="F238" s="67" t="s">
        <v>6</v>
      </c>
      <c r="G238" s="311"/>
      <c r="H238" s="311"/>
      <c r="I238" s="305" t="s">
        <v>1948</v>
      </c>
      <c r="J238" s="306" t="s">
        <v>1953</v>
      </c>
      <c r="K238" s="54">
        <v>28</v>
      </c>
      <c r="L238" s="52"/>
      <c r="M238" s="52"/>
      <c r="N238" s="67"/>
    </row>
    <row r="239" spans="1:14" hidden="1" x14ac:dyDescent="0.25">
      <c r="A239" s="262" t="s">
        <v>1690</v>
      </c>
      <c r="B239" s="263" t="s">
        <v>1692</v>
      </c>
      <c r="C239" s="262" t="s">
        <v>1948</v>
      </c>
      <c r="D239" s="259" t="s">
        <v>1954</v>
      </c>
      <c r="E239" s="52">
        <v>201</v>
      </c>
      <c r="F239" s="67"/>
      <c r="G239" s="311"/>
      <c r="H239" s="311"/>
      <c r="I239" s="305" t="s">
        <v>1948</v>
      </c>
      <c r="J239" s="306" t="s">
        <v>1954</v>
      </c>
      <c r="K239" s="54">
        <v>301</v>
      </c>
      <c r="L239" s="52"/>
      <c r="M239" s="52"/>
      <c r="N239" s="67"/>
    </row>
    <row r="240" spans="1:14" hidden="1" x14ac:dyDescent="0.25">
      <c r="A240" s="262" t="s">
        <v>1690</v>
      </c>
      <c r="B240" s="263" t="s">
        <v>1692</v>
      </c>
      <c r="C240" s="262" t="s">
        <v>1948</v>
      </c>
      <c r="D240" s="259" t="s">
        <v>1955</v>
      </c>
      <c r="E240" s="52">
        <v>140</v>
      </c>
      <c r="F240" s="67"/>
      <c r="G240" s="311"/>
      <c r="H240" s="311"/>
      <c r="I240" s="305" t="s">
        <v>1948</v>
      </c>
      <c r="J240" s="306" t="s">
        <v>1956</v>
      </c>
      <c r="K240" s="54">
        <v>139</v>
      </c>
      <c r="L240" s="52"/>
      <c r="M240" s="52"/>
      <c r="N240" s="67"/>
    </row>
    <row r="241" spans="1:14" hidden="1" x14ac:dyDescent="0.25">
      <c r="A241" s="262" t="s">
        <v>1690</v>
      </c>
      <c r="B241" s="263" t="s">
        <v>1692</v>
      </c>
      <c r="C241" s="262" t="s">
        <v>1948</v>
      </c>
      <c r="D241" s="259" t="s">
        <v>1957</v>
      </c>
      <c r="E241" s="52">
        <v>19</v>
      </c>
      <c r="F241" s="67" t="s">
        <v>6</v>
      </c>
      <c r="G241" s="311"/>
      <c r="H241" s="311"/>
      <c r="I241" s="305" t="s">
        <v>1948</v>
      </c>
      <c r="J241" s="306" t="s">
        <v>1957</v>
      </c>
      <c r="K241" s="54">
        <v>37</v>
      </c>
      <c r="L241" s="52"/>
      <c r="M241" s="52"/>
      <c r="N241" s="67"/>
    </row>
    <row r="242" spans="1:14" hidden="1" x14ac:dyDescent="0.25">
      <c r="A242" s="262" t="s">
        <v>1690</v>
      </c>
      <c r="B242" s="263" t="s">
        <v>1692</v>
      </c>
      <c r="C242" s="262" t="s">
        <v>1948</v>
      </c>
      <c r="D242" s="259" t="s">
        <v>1958</v>
      </c>
      <c r="E242" s="52">
        <v>13</v>
      </c>
      <c r="F242" s="67" t="s">
        <v>6</v>
      </c>
      <c r="G242" s="311"/>
      <c r="H242" s="311"/>
      <c r="I242" s="305" t="s">
        <v>1948</v>
      </c>
      <c r="J242" s="306" t="s">
        <v>1958</v>
      </c>
      <c r="K242" s="54">
        <v>34</v>
      </c>
      <c r="L242" s="52"/>
      <c r="M242" s="52"/>
      <c r="N242" s="67"/>
    </row>
    <row r="243" spans="1:14" hidden="1" x14ac:dyDescent="0.25">
      <c r="A243" s="262" t="s">
        <v>1690</v>
      </c>
      <c r="B243" s="263" t="s">
        <v>1692</v>
      </c>
      <c r="C243" s="262" t="s">
        <v>1948</v>
      </c>
      <c r="D243" s="259" t="s">
        <v>1959</v>
      </c>
      <c r="E243" s="52">
        <v>18</v>
      </c>
      <c r="F243" s="67" t="s">
        <v>6</v>
      </c>
      <c r="G243" s="311"/>
      <c r="H243" s="311"/>
      <c r="I243" s="305" t="s">
        <v>1948</v>
      </c>
      <c r="J243" s="306" t="s">
        <v>1959</v>
      </c>
      <c r="K243" s="54">
        <v>68</v>
      </c>
      <c r="L243" s="52"/>
      <c r="M243" s="52"/>
      <c r="N243" s="67"/>
    </row>
    <row r="244" spans="1:14" hidden="1" x14ac:dyDescent="0.25">
      <c r="A244" s="262" t="s">
        <v>1690</v>
      </c>
      <c r="B244" s="263" t="s">
        <v>1692</v>
      </c>
      <c r="C244" s="262" t="s">
        <v>1948</v>
      </c>
      <c r="D244" s="259" t="s">
        <v>1960</v>
      </c>
      <c r="E244" s="52">
        <v>134</v>
      </c>
      <c r="F244" s="67" t="s">
        <v>6</v>
      </c>
      <c r="G244" s="311"/>
      <c r="H244" s="311"/>
      <c r="I244" s="305" t="s">
        <v>1948</v>
      </c>
      <c r="J244" s="306" t="s">
        <v>1960</v>
      </c>
      <c r="K244" s="54">
        <v>139</v>
      </c>
      <c r="L244" s="52"/>
      <c r="M244" s="52"/>
      <c r="N244" s="67"/>
    </row>
    <row r="245" spans="1:14" hidden="1" x14ac:dyDescent="0.25">
      <c r="A245" s="262" t="s">
        <v>1690</v>
      </c>
      <c r="B245" s="263" t="s">
        <v>1692</v>
      </c>
      <c r="C245" s="262" t="s">
        <v>1948</v>
      </c>
      <c r="D245" s="259" t="s">
        <v>1961</v>
      </c>
      <c r="E245" s="52" t="s">
        <v>137</v>
      </c>
      <c r="F245" s="67" t="s">
        <v>6</v>
      </c>
      <c r="G245" s="311"/>
      <c r="H245" s="311"/>
      <c r="I245" s="305" t="s">
        <v>1948</v>
      </c>
      <c r="J245" s="306" t="s">
        <v>1961</v>
      </c>
      <c r="K245" s="54">
        <v>10</v>
      </c>
      <c r="L245" s="52"/>
      <c r="M245" s="52"/>
      <c r="N245" s="67"/>
    </row>
    <row r="246" spans="1:14" hidden="1" x14ac:dyDescent="0.25">
      <c r="A246" s="262" t="s">
        <v>1690</v>
      </c>
      <c r="B246" s="263" t="s">
        <v>1692</v>
      </c>
      <c r="C246" s="262" t="s">
        <v>1948</v>
      </c>
      <c r="D246" s="259" t="s">
        <v>1962</v>
      </c>
      <c r="E246" s="52">
        <v>0</v>
      </c>
      <c r="F246" s="67" t="s">
        <v>6</v>
      </c>
      <c r="G246" s="311"/>
      <c r="H246" s="311"/>
      <c r="I246" s="305" t="s">
        <v>1948</v>
      </c>
      <c r="J246" s="306" t="s">
        <v>1962</v>
      </c>
      <c r="K246" s="54">
        <v>5</v>
      </c>
      <c r="L246" s="52"/>
      <c r="M246" s="52"/>
      <c r="N246" s="67"/>
    </row>
    <row r="247" spans="1:14" hidden="1" x14ac:dyDescent="0.25">
      <c r="A247" s="262" t="s">
        <v>1690</v>
      </c>
      <c r="B247" s="263" t="s">
        <v>1692</v>
      </c>
      <c r="C247" s="262" t="s">
        <v>1948</v>
      </c>
      <c r="D247" s="259" t="s">
        <v>1963</v>
      </c>
      <c r="E247" s="52">
        <v>79</v>
      </c>
      <c r="F247" s="67"/>
      <c r="G247" s="311"/>
      <c r="H247" s="311"/>
      <c r="I247" s="305" t="s">
        <v>1948</v>
      </c>
      <c r="J247" s="306" t="s">
        <v>1963</v>
      </c>
      <c r="K247" s="54">
        <v>140</v>
      </c>
      <c r="L247" s="52"/>
      <c r="M247" s="52"/>
      <c r="N247" s="67"/>
    </row>
    <row r="248" spans="1:14" hidden="1" x14ac:dyDescent="0.25">
      <c r="A248" s="262" t="s">
        <v>1690</v>
      </c>
      <c r="B248" s="263" t="s">
        <v>1692</v>
      </c>
      <c r="C248" s="262" t="s">
        <v>1948</v>
      </c>
      <c r="D248" s="259" t="s">
        <v>1964</v>
      </c>
      <c r="E248" s="52" t="s">
        <v>137</v>
      </c>
      <c r="F248" s="67" t="s">
        <v>6</v>
      </c>
      <c r="G248" s="311"/>
      <c r="H248" s="311"/>
      <c r="I248" s="305" t="s">
        <v>1948</v>
      </c>
      <c r="J248" s="306" t="s">
        <v>1964</v>
      </c>
      <c r="K248" s="54">
        <v>23</v>
      </c>
      <c r="L248" s="52"/>
      <c r="M248" s="52"/>
      <c r="N248" s="67"/>
    </row>
    <row r="249" spans="1:14" hidden="1" x14ac:dyDescent="0.25">
      <c r="A249" s="262" t="s">
        <v>1690</v>
      </c>
      <c r="B249" s="263" t="s">
        <v>1692</v>
      </c>
      <c r="C249" s="262" t="s">
        <v>1948</v>
      </c>
      <c r="D249" s="259" t="s">
        <v>1965</v>
      </c>
      <c r="E249" s="52" t="s">
        <v>137</v>
      </c>
      <c r="F249" s="67" t="s">
        <v>6</v>
      </c>
      <c r="G249" s="311"/>
      <c r="H249" s="311"/>
      <c r="I249" s="305" t="s">
        <v>1948</v>
      </c>
      <c r="J249" s="306" t="s">
        <v>1399</v>
      </c>
      <c r="K249" s="54">
        <v>17</v>
      </c>
      <c r="L249" s="52"/>
      <c r="M249" s="52"/>
      <c r="N249" s="67"/>
    </row>
    <row r="250" spans="1:14" hidden="1" x14ac:dyDescent="0.25">
      <c r="A250" s="262" t="s">
        <v>1690</v>
      </c>
      <c r="B250" s="263" t="s">
        <v>1692</v>
      </c>
      <c r="C250" s="262" t="s">
        <v>1948</v>
      </c>
      <c r="D250" s="259" t="s">
        <v>1966</v>
      </c>
      <c r="E250" s="52" t="s">
        <v>137</v>
      </c>
      <c r="F250" s="67" t="s">
        <v>6</v>
      </c>
      <c r="G250" s="311"/>
      <c r="H250" s="311"/>
      <c r="I250" s="305" t="s">
        <v>1948</v>
      </c>
      <c r="J250" s="306" t="s">
        <v>1967</v>
      </c>
      <c r="K250" s="54">
        <v>19</v>
      </c>
      <c r="L250" s="52"/>
      <c r="M250" s="52"/>
      <c r="N250" s="67"/>
    </row>
    <row r="251" spans="1:14" hidden="1" x14ac:dyDescent="0.25">
      <c r="A251" s="262" t="s">
        <v>1690</v>
      </c>
      <c r="B251" s="263" t="s">
        <v>1692</v>
      </c>
      <c r="C251" s="262" t="s">
        <v>1948</v>
      </c>
      <c r="D251" s="259" t="s">
        <v>1968</v>
      </c>
      <c r="E251" s="52" t="s">
        <v>137</v>
      </c>
      <c r="F251" s="67" t="s">
        <v>6</v>
      </c>
      <c r="G251" s="311"/>
      <c r="H251" s="311"/>
      <c r="I251" s="305" t="s">
        <v>1948</v>
      </c>
      <c r="J251" s="306" t="s">
        <v>1968</v>
      </c>
      <c r="K251" s="54">
        <v>25</v>
      </c>
      <c r="L251" s="52"/>
      <c r="M251" s="52"/>
      <c r="N251" s="67"/>
    </row>
    <row r="252" spans="1:14" hidden="1" x14ac:dyDescent="0.25">
      <c r="A252" s="262" t="s">
        <v>1690</v>
      </c>
      <c r="B252" s="263" t="s">
        <v>1692</v>
      </c>
      <c r="C252" s="262" t="s">
        <v>1948</v>
      </c>
      <c r="D252" s="259" t="s">
        <v>1969</v>
      </c>
      <c r="E252" s="52" t="s">
        <v>137</v>
      </c>
      <c r="F252" s="67" t="s">
        <v>6</v>
      </c>
      <c r="G252" s="311"/>
      <c r="H252" s="311"/>
      <c r="I252" s="305" t="s">
        <v>1948</v>
      </c>
      <c r="J252" s="306" t="s">
        <v>1969</v>
      </c>
      <c r="K252" s="54">
        <v>30</v>
      </c>
      <c r="L252" s="52"/>
      <c r="M252" s="52"/>
      <c r="N252" s="67"/>
    </row>
    <row r="253" spans="1:14" hidden="1" x14ac:dyDescent="0.25">
      <c r="A253" s="262" t="s">
        <v>1690</v>
      </c>
      <c r="B253" s="263" t="s">
        <v>1692</v>
      </c>
      <c r="C253" s="262" t="s">
        <v>1948</v>
      </c>
      <c r="D253" s="259" t="s">
        <v>1970</v>
      </c>
      <c r="E253" s="52">
        <v>16</v>
      </c>
      <c r="F253" s="67" t="s">
        <v>6</v>
      </c>
      <c r="G253" s="311"/>
      <c r="H253" s="311"/>
      <c r="I253" s="305" t="s">
        <v>1948</v>
      </c>
      <c r="J253" s="306" t="s">
        <v>1970</v>
      </c>
      <c r="K253" s="54">
        <v>48</v>
      </c>
      <c r="L253" s="52"/>
      <c r="M253" s="52"/>
      <c r="N253" s="67"/>
    </row>
    <row r="254" spans="1:14" hidden="1" x14ac:dyDescent="0.25">
      <c r="A254" s="262" t="s">
        <v>1690</v>
      </c>
      <c r="B254" s="263" t="s">
        <v>1692</v>
      </c>
      <c r="C254" s="262" t="s">
        <v>1948</v>
      </c>
      <c r="D254" s="259" t="s">
        <v>1971</v>
      </c>
      <c r="E254" s="52">
        <v>24</v>
      </c>
      <c r="F254" s="67" t="s">
        <v>6</v>
      </c>
      <c r="G254" s="311"/>
      <c r="H254" s="311"/>
      <c r="I254" s="305" t="s">
        <v>1948</v>
      </c>
      <c r="J254" s="306" t="s">
        <v>1972</v>
      </c>
      <c r="K254" s="54">
        <v>76</v>
      </c>
      <c r="L254" s="52"/>
      <c r="M254" s="52"/>
      <c r="N254" s="67"/>
    </row>
    <row r="255" spans="1:14" hidden="1" x14ac:dyDescent="0.25">
      <c r="A255" s="262" t="s">
        <v>1690</v>
      </c>
      <c r="B255" s="263" t="s">
        <v>1692</v>
      </c>
      <c r="C255" s="262" t="s">
        <v>1948</v>
      </c>
      <c r="D255" s="259" t="s">
        <v>1973</v>
      </c>
      <c r="E255" s="52">
        <v>25</v>
      </c>
      <c r="F255" s="67" t="s">
        <v>6</v>
      </c>
      <c r="G255" s="311"/>
      <c r="H255" s="311"/>
      <c r="I255" s="305" t="s">
        <v>1948</v>
      </c>
      <c r="J255" s="306" t="s">
        <v>1973</v>
      </c>
      <c r="K255" s="54">
        <v>42</v>
      </c>
      <c r="L255" s="52"/>
      <c r="M255" s="52"/>
      <c r="N255" s="67"/>
    </row>
    <row r="256" spans="1:14" hidden="1" x14ac:dyDescent="0.25">
      <c r="A256" s="262" t="s">
        <v>1690</v>
      </c>
      <c r="B256" s="263" t="s">
        <v>1692</v>
      </c>
      <c r="C256" s="262" t="s">
        <v>1948</v>
      </c>
      <c r="D256" s="259"/>
      <c r="E256" s="52"/>
      <c r="F256" s="67"/>
      <c r="G256" s="311"/>
      <c r="H256" s="311"/>
      <c r="I256" s="305" t="s">
        <v>1948</v>
      </c>
      <c r="J256" s="306" t="s">
        <v>1974</v>
      </c>
      <c r="K256" s="308"/>
      <c r="L256" s="52"/>
      <c r="M256" s="52"/>
      <c r="N256" s="67"/>
    </row>
    <row r="257" spans="1:14" hidden="1" x14ac:dyDescent="0.25">
      <c r="A257" s="258" t="s">
        <v>1690</v>
      </c>
      <c r="B257" s="258" t="s">
        <v>1692</v>
      </c>
      <c r="C257" s="258" t="s">
        <v>1975</v>
      </c>
      <c r="D257" s="258"/>
      <c r="E257" s="26">
        <f>1997+105</f>
        <v>2102</v>
      </c>
      <c r="F257" s="297"/>
      <c r="G257" s="297"/>
      <c r="H257" s="297" t="s">
        <v>1976</v>
      </c>
      <c r="I257" s="299" t="s">
        <v>1975</v>
      </c>
      <c r="J257" s="371"/>
      <c r="K257" s="26">
        <f>SUM(K258:K274)</f>
        <v>2637</v>
      </c>
      <c r="L257" s="26">
        <v>2</v>
      </c>
      <c r="M257" s="26">
        <v>2</v>
      </c>
      <c r="N257" s="303"/>
    </row>
    <row r="258" spans="1:14" ht="23.25" hidden="1" x14ac:dyDescent="0.25">
      <c r="A258" s="262" t="s">
        <v>1690</v>
      </c>
      <c r="B258" s="263" t="s">
        <v>1692</v>
      </c>
      <c r="C258" s="262" t="s">
        <v>1977</v>
      </c>
      <c r="D258" s="259" t="s">
        <v>1977</v>
      </c>
      <c r="E258" s="52">
        <v>833</v>
      </c>
      <c r="F258" s="67"/>
      <c r="G258" s="150" t="s">
        <v>402</v>
      </c>
      <c r="H258" s="308" t="s">
        <v>401</v>
      </c>
      <c r="I258" s="379" t="s">
        <v>1977</v>
      </c>
      <c r="J258" s="120" t="s">
        <v>1977</v>
      </c>
      <c r="K258" s="54">
        <v>891</v>
      </c>
      <c r="L258" s="52"/>
      <c r="M258" s="52"/>
      <c r="N258" s="76" t="s">
        <v>1978</v>
      </c>
    </row>
    <row r="259" spans="1:14" hidden="1" x14ac:dyDescent="0.25">
      <c r="A259" s="262" t="s">
        <v>1690</v>
      </c>
      <c r="B259" s="263" t="s">
        <v>1692</v>
      </c>
      <c r="C259" s="262" t="s">
        <v>1977</v>
      </c>
      <c r="D259" s="259" t="s">
        <v>1979</v>
      </c>
      <c r="E259" s="52">
        <v>130</v>
      </c>
      <c r="F259" s="67"/>
      <c r="G259" s="311"/>
      <c r="H259" s="311"/>
      <c r="I259" s="379" t="s">
        <v>1977</v>
      </c>
      <c r="J259" s="120" t="s">
        <v>1979</v>
      </c>
      <c r="K259" s="54">
        <v>151</v>
      </c>
      <c r="L259" s="52"/>
      <c r="M259" s="52"/>
      <c r="N259" s="76" t="s">
        <v>1980</v>
      </c>
    </row>
    <row r="260" spans="1:14" hidden="1" x14ac:dyDescent="0.25">
      <c r="A260" s="262" t="s">
        <v>1690</v>
      </c>
      <c r="B260" s="263" t="s">
        <v>1692</v>
      </c>
      <c r="C260" s="262" t="s">
        <v>1977</v>
      </c>
      <c r="D260" s="259" t="s">
        <v>1981</v>
      </c>
      <c r="E260" s="52">
        <v>546</v>
      </c>
      <c r="F260" s="67"/>
      <c r="G260" s="150" t="s">
        <v>402</v>
      </c>
      <c r="H260" s="380" t="s">
        <v>1751</v>
      </c>
      <c r="I260" s="379" t="s">
        <v>1977</v>
      </c>
      <c r="J260" s="306" t="s">
        <v>1981</v>
      </c>
      <c r="K260" s="54">
        <v>702</v>
      </c>
      <c r="L260" s="52"/>
      <c r="M260" s="52"/>
      <c r="N260" s="67"/>
    </row>
    <row r="261" spans="1:14" hidden="1" x14ac:dyDescent="0.25">
      <c r="A261" s="262" t="s">
        <v>1690</v>
      </c>
      <c r="B261" s="263" t="s">
        <v>1692</v>
      </c>
      <c r="C261" s="262" t="s">
        <v>1977</v>
      </c>
      <c r="D261" s="259" t="s">
        <v>1982</v>
      </c>
      <c r="E261" s="52">
        <v>0</v>
      </c>
      <c r="F261" s="67" t="s">
        <v>6</v>
      </c>
      <c r="G261" s="311"/>
      <c r="H261" s="311"/>
      <c r="I261" s="379" t="s">
        <v>1977</v>
      </c>
      <c r="J261" s="306" t="s">
        <v>1982</v>
      </c>
      <c r="K261" s="54">
        <v>1</v>
      </c>
      <c r="L261" s="52"/>
      <c r="M261" s="52"/>
      <c r="N261" s="67"/>
    </row>
    <row r="262" spans="1:14" hidden="1" x14ac:dyDescent="0.25">
      <c r="A262" s="262" t="s">
        <v>1690</v>
      </c>
      <c r="B262" s="263" t="s">
        <v>1692</v>
      </c>
      <c r="C262" s="262" t="s">
        <v>1977</v>
      </c>
      <c r="D262" s="259" t="s">
        <v>1983</v>
      </c>
      <c r="E262" s="52" t="s">
        <v>137</v>
      </c>
      <c r="F262" s="67" t="s">
        <v>6</v>
      </c>
      <c r="G262" s="311"/>
      <c r="H262" s="311"/>
      <c r="I262" s="379" t="s">
        <v>1977</v>
      </c>
      <c r="J262" s="306" t="s">
        <v>1983</v>
      </c>
      <c r="K262" s="54">
        <v>25</v>
      </c>
      <c r="L262" s="52"/>
      <c r="M262" s="52"/>
      <c r="N262" s="67"/>
    </row>
    <row r="263" spans="1:14" hidden="1" x14ac:dyDescent="0.25">
      <c r="A263" s="262" t="s">
        <v>1690</v>
      </c>
      <c r="B263" s="263" t="s">
        <v>1692</v>
      </c>
      <c r="C263" s="262" t="s">
        <v>1977</v>
      </c>
      <c r="D263" s="259" t="s">
        <v>1984</v>
      </c>
      <c r="E263" s="52">
        <v>155</v>
      </c>
      <c r="F263" s="67"/>
      <c r="G263" s="311"/>
      <c r="H263" s="311"/>
      <c r="I263" s="379" t="s">
        <v>1977</v>
      </c>
      <c r="J263" s="306" t="s">
        <v>1984</v>
      </c>
      <c r="K263" s="54">
        <v>188</v>
      </c>
      <c r="L263" s="52"/>
      <c r="M263" s="52"/>
      <c r="N263" s="67"/>
    </row>
    <row r="264" spans="1:14" hidden="1" x14ac:dyDescent="0.25">
      <c r="A264" s="262" t="s">
        <v>1690</v>
      </c>
      <c r="B264" s="263" t="s">
        <v>1692</v>
      </c>
      <c r="C264" s="262" t="s">
        <v>1977</v>
      </c>
      <c r="D264" s="259" t="s">
        <v>1985</v>
      </c>
      <c r="E264" s="52">
        <v>328</v>
      </c>
      <c r="F264" s="67"/>
      <c r="G264" s="311"/>
      <c r="H264" s="311"/>
      <c r="I264" s="379" t="s">
        <v>1977</v>
      </c>
      <c r="J264" s="306" t="s">
        <v>1985</v>
      </c>
      <c r="K264" s="54">
        <v>431</v>
      </c>
      <c r="L264" s="52"/>
      <c r="M264" s="52"/>
      <c r="N264" s="76" t="s">
        <v>1986</v>
      </c>
    </row>
    <row r="265" spans="1:14" ht="23.25" hidden="1" x14ac:dyDescent="0.25">
      <c r="A265" s="262" t="s">
        <v>1690</v>
      </c>
      <c r="B265" s="263" t="s">
        <v>1692</v>
      </c>
      <c r="C265" s="262" t="s">
        <v>1987</v>
      </c>
      <c r="D265" s="259" t="s">
        <v>1988</v>
      </c>
      <c r="E265" s="52">
        <v>20</v>
      </c>
      <c r="F265" s="67" t="s">
        <v>6</v>
      </c>
      <c r="G265" s="311"/>
      <c r="H265" s="311"/>
      <c r="I265" s="306" t="s">
        <v>1987</v>
      </c>
      <c r="J265" s="306" t="s">
        <v>1987</v>
      </c>
      <c r="K265" s="54">
        <v>51</v>
      </c>
      <c r="L265" s="52"/>
      <c r="M265" s="52"/>
      <c r="N265" s="76" t="s">
        <v>1989</v>
      </c>
    </row>
    <row r="266" spans="1:14" hidden="1" x14ac:dyDescent="0.25">
      <c r="A266" s="262" t="s">
        <v>1690</v>
      </c>
      <c r="B266" s="263" t="s">
        <v>1692</v>
      </c>
      <c r="C266" s="262" t="s">
        <v>1987</v>
      </c>
      <c r="D266" s="259" t="s">
        <v>1990</v>
      </c>
      <c r="E266" s="52">
        <v>23</v>
      </c>
      <c r="F266" s="67"/>
      <c r="G266" s="311"/>
      <c r="H266" s="311"/>
      <c r="I266" s="306" t="s">
        <v>1987</v>
      </c>
      <c r="J266" s="306" t="s">
        <v>1990</v>
      </c>
      <c r="K266" s="54">
        <v>60</v>
      </c>
      <c r="L266" s="52"/>
      <c r="M266" s="52"/>
      <c r="N266" s="41"/>
    </row>
    <row r="267" spans="1:14" hidden="1" x14ac:dyDescent="0.25">
      <c r="A267" s="262" t="s">
        <v>1690</v>
      </c>
      <c r="B267" s="263" t="s">
        <v>1692</v>
      </c>
      <c r="C267" s="262" t="s">
        <v>1987</v>
      </c>
      <c r="D267" s="259" t="s">
        <v>1991</v>
      </c>
      <c r="E267" s="52">
        <v>27</v>
      </c>
      <c r="F267" s="67" t="s">
        <v>6</v>
      </c>
      <c r="G267" s="311"/>
      <c r="H267" s="311"/>
      <c r="I267" s="306" t="s">
        <v>1987</v>
      </c>
      <c r="J267" s="306" t="s">
        <v>1991</v>
      </c>
      <c r="K267" s="54">
        <v>28</v>
      </c>
      <c r="L267" s="52"/>
      <c r="M267" s="52"/>
      <c r="N267" s="698" t="s">
        <v>1992</v>
      </c>
    </row>
    <row r="268" spans="1:14" hidden="1" x14ac:dyDescent="0.25">
      <c r="A268" s="262" t="s">
        <v>1690</v>
      </c>
      <c r="B268" s="263" t="s">
        <v>1692</v>
      </c>
      <c r="C268" s="262" t="s">
        <v>1987</v>
      </c>
      <c r="D268" s="259" t="s">
        <v>1993</v>
      </c>
      <c r="E268" s="52" t="s">
        <v>137</v>
      </c>
      <c r="F268" s="67" t="s">
        <v>6</v>
      </c>
      <c r="G268" s="311"/>
      <c r="H268" s="311"/>
      <c r="I268" s="306" t="s">
        <v>1987</v>
      </c>
      <c r="J268" s="306" t="s">
        <v>1993</v>
      </c>
      <c r="K268" s="54">
        <v>18</v>
      </c>
      <c r="L268" s="52"/>
      <c r="M268" s="52"/>
      <c r="N268" s="699"/>
    </row>
    <row r="269" spans="1:14" hidden="1" x14ac:dyDescent="0.25">
      <c r="A269" s="262" t="s">
        <v>1690</v>
      </c>
      <c r="B269" s="263" t="s">
        <v>1692</v>
      </c>
      <c r="C269" s="262" t="s">
        <v>1987</v>
      </c>
      <c r="D269" s="259" t="s">
        <v>1994</v>
      </c>
      <c r="E269" s="52" t="s">
        <v>137</v>
      </c>
      <c r="F269" s="67" t="s">
        <v>6</v>
      </c>
      <c r="G269" s="311"/>
      <c r="H269" s="311"/>
      <c r="I269" s="306" t="s">
        <v>1987</v>
      </c>
      <c r="J269" s="306" t="s">
        <v>1994</v>
      </c>
      <c r="K269" s="54">
        <v>22</v>
      </c>
      <c r="L269" s="52"/>
      <c r="M269" s="52"/>
      <c r="N269" s="41"/>
    </row>
    <row r="270" spans="1:14" hidden="1" x14ac:dyDescent="0.25">
      <c r="A270" s="262" t="s">
        <v>1690</v>
      </c>
      <c r="B270" s="263" t="s">
        <v>1692</v>
      </c>
      <c r="C270" s="262" t="s">
        <v>1987</v>
      </c>
      <c r="D270" s="259" t="s">
        <v>1995</v>
      </c>
      <c r="E270" s="52" t="s">
        <v>137</v>
      </c>
      <c r="F270" s="67" t="s">
        <v>6</v>
      </c>
      <c r="G270" s="311"/>
      <c r="H270" s="311"/>
      <c r="I270" s="306" t="s">
        <v>1987</v>
      </c>
      <c r="J270" s="306" t="s">
        <v>1995</v>
      </c>
      <c r="K270" s="54">
        <v>10</v>
      </c>
      <c r="L270" s="52"/>
      <c r="M270" s="52"/>
      <c r="N270" s="41"/>
    </row>
    <row r="271" spans="1:14" hidden="1" x14ac:dyDescent="0.25">
      <c r="A271" s="262" t="s">
        <v>1690</v>
      </c>
      <c r="B271" s="263" t="s">
        <v>1692</v>
      </c>
      <c r="C271" s="262" t="s">
        <v>1987</v>
      </c>
      <c r="D271" s="259" t="s">
        <v>1996</v>
      </c>
      <c r="E271" s="52" t="s">
        <v>137</v>
      </c>
      <c r="F271" s="67" t="s">
        <v>6</v>
      </c>
      <c r="G271" s="311"/>
      <c r="H271" s="311"/>
      <c r="I271" s="306" t="s">
        <v>1987</v>
      </c>
      <c r="J271" s="306" t="s">
        <v>1997</v>
      </c>
      <c r="K271" s="54">
        <v>8</v>
      </c>
      <c r="L271" s="52"/>
      <c r="M271" s="52"/>
      <c r="N271" s="41"/>
    </row>
    <row r="272" spans="1:14" hidden="1" x14ac:dyDescent="0.25">
      <c r="A272" s="262" t="s">
        <v>1690</v>
      </c>
      <c r="B272" s="263" t="s">
        <v>1692</v>
      </c>
      <c r="C272" s="262" t="s">
        <v>1987</v>
      </c>
      <c r="D272" s="259" t="s">
        <v>1998</v>
      </c>
      <c r="E272" s="52">
        <v>0</v>
      </c>
      <c r="F272" s="67" t="s">
        <v>6</v>
      </c>
      <c r="G272" s="311"/>
      <c r="H272" s="311"/>
      <c r="I272" s="306" t="s">
        <v>1987</v>
      </c>
      <c r="J272" s="306" t="s">
        <v>1998</v>
      </c>
      <c r="K272" s="54">
        <v>5</v>
      </c>
      <c r="L272" s="52"/>
      <c r="M272" s="52"/>
      <c r="N272" s="41"/>
    </row>
    <row r="273" spans="1:14" hidden="1" x14ac:dyDescent="0.25">
      <c r="A273" s="262" t="s">
        <v>1690</v>
      </c>
      <c r="B273" s="263" t="s">
        <v>1692</v>
      </c>
      <c r="C273" s="262" t="s">
        <v>1987</v>
      </c>
      <c r="D273" s="259" t="s">
        <v>1999</v>
      </c>
      <c r="E273" s="52">
        <v>15</v>
      </c>
      <c r="F273" s="67" t="s">
        <v>6</v>
      </c>
      <c r="G273" s="311"/>
      <c r="H273" s="311"/>
      <c r="I273" s="306" t="s">
        <v>1987</v>
      </c>
      <c r="J273" s="306" t="s">
        <v>2000</v>
      </c>
      <c r="K273" s="54">
        <v>46</v>
      </c>
      <c r="L273" s="52"/>
      <c r="M273" s="52"/>
      <c r="N273" s="41"/>
    </row>
    <row r="274" spans="1:14" hidden="1" x14ac:dyDescent="0.25">
      <c r="A274" s="262" t="s">
        <v>1690</v>
      </c>
      <c r="B274" s="263" t="s">
        <v>1692</v>
      </c>
      <c r="C274" s="262" t="s">
        <v>1987</v>
      </c>
      <c r="D274" s="259"/>
      <c r="E274" s="52"/>
      <c r="F274" s="67"/>
      <c r="G274" s="311"/>
      <c r="H274" s="311"/>
      <c r="I274" s="306" t="s">
        <v>1987</v>
      </c>
      <c r="J274" s="306" t="s">
        <v>2001</v>
      </c>
      <c r="K274" s="308"/>
      <c r="L274" s="52"/>
      <c r="M274" s="52"/>
      <c r="N274" s="41"/>
    </row>
    <row r="275" spans="1:14" hidden="1" x14ac:dyDescent="0.25">
      <c r="A275" s="258" t="s">
        <v>1690</v>
      </c>
      <c r="B275" s="258" t="s">
        <v>1692</v>
      </c>
      <c r="C275" s="258" t="s">
        <v>2002</v>
      </c>
      <c r="D275" s="258"/>
      <c r="E275" s="26">
        <v>48</v>
      </c>
      <c r="F275" s="297"/>
      <c r="G275" s="297"/>
      <c r="H275" s="297"/>
      <c r="I275" s="381"/>
      <c r="J275" s="381"/>
      <c r="K275" s="381"/>
      <c r="L275" s="381"/>
      <c r="M275" s="381"/>
      <c r="N275" s="297" t="s">
        <v>2003</v>
      </c>
    </row>
    <row r="276" spans="1:14" hidden="1" x14ac:dyDescent="0.25">
      <c r="A276" s="262" t="s">
        <v>1690</v>
      </c>
      <c r="B276" s="263" t="s">
        <v>1692</v>
      </c>
      <c r="C276" s="262" t="s">
        <v>2002</v>
      </c>
      <c r="D276" s="262" t="s">
        <v>2002</v>
      </c>
      <c r="E276" s="36">
        <v>22</v>
      </c>
      <c r="F276" s="67" t="s">
        <v>6</v>
      </c>
      <c r="G276" s="151"/>
      <c r="H276" s="151"/>
      <c r="I276" s="259"/>
      <c r="J276" s="259"/>
      <c r="K276" s="43"/>
      <c r="L276" s="43"/>
      <c r="M276" s="43"/>
      <c r="N276" s="41"/>
    </row>
    <row r="277" spans="1:14" hidden="1" x14ac:dyDescent="0.25">
      <c r="A277" s="262" t="s">
        <v>1690</v>
      </c>
      <c r="B277" s="263" t="s">
        <v>1692</v>
      </c>
      <c r="C277" s="262" t="s">
        <v>2002</v>
      </c>
      <c r="D277" s="262" t="s">
        <v>2004</v>
      </c>
      <c r="E277" s="36">
        <v>0</v>
      </c>
      <c r="F277" s="67" t="s">
        <v>6</v>
      </c>
      <c r="G277" s="151"/>
      <c r="H277" s="151"/>
      <c r="I277" s="259"/>
      <c r="J277" s="259"/>
      <c r="K277" s="43"/>
      <c r="L277" s="43"/>
      <c r="M277" s="43"/>
      <c r="N277" s="41"/>
    </row>
    <row r="278" spans="1:14" hidden="1" x14ac:dyDescent="0.25">
      <c r="A278" s="262" t="s">
        <v>1690</v>
      </c>
      <c r="B278" s="263" t="s">
        <v>1692</v>
      </c>
      <c r="C278" s="262" t="s">
        <v>2002</v>
      </c>
      <c r="D278" s="262" t="s">
        <v>2005</v>
      </c>
      <c r="E278" s="36" t="s">
        <v>137</v>
      </c>
      <c r="F278" s="67" t="s">
        <v>6</v>
      </c>
      <c r="G278" s="151"/>
      <c r="H278" s="151"/>
      <c r="I278" s="259"/>
      <c r="J278" s="259"/>
      <c r="K278" s="43"/>
      <c r="L278" s="43"/>
      <c r="M278" s="43"/>
      <c r="N278" s="41"/>
    </row>
    <row r="279" spans="1:14" hidden="1" x14ac:dyDescent="0.25">
      <c r="A279" s="262" t="s">
        <v>1690</v>
      </c>
      <c r="B279" s="263" t="s">
        <v>1692</v>
      </c>
      <c r="C279" s="262" t="s">
        <v>2002</v>
      </c>
      <c r="D279" s="262" t="s">
        <v>2006</v>
      </c>
      <c r="E279" s="36" t="s">
        <v>137</v>
      </c>
      <c r="F279" s="67" t="s">
        <v>6</v>
      </c>
      <c r="G279" s="151"/>
      <c r="H279" s="151"/>
      <c r="I279" s="259"/>
      <c r="J279" s="259"/>
      <c r="K279" s="43"/>
      <c r="L279" s="43"/>
      <c r="M279" s="43"/>
      <c r="N279" s="41"/>
    </row>
    <row r="280" spans="1:14" hidden="1" x14ac:dyDescent="0.25">
      <c r="A280" s="262" t="s">
        <v>1690</v>
      </c>
      <c r="B280" s="263" t="s">
        <v>1692</v>
      </c>
      <c r="C280" s="262" t="s">
        <v>2002</v>
      </c>
      <c r="D280" s="259" t="s">
        <v>1574</v>
      </c>
      <c r="E280" s="36" t="s">
        <v>137</v>
      </c>
      <c r="F280" s="67" t="s">
        <v>1826</v>
      </c>
      <c r="G280" s="151"/>
      <c r="H280" s="151"/>
      <c r="I280" s="259"/>
      <c r="J280" s="259"/>
      <c r="K280" s="43"/>
      <c r="L280" s="43"/>
      <c r="M280" s="43"/>
      <c r="N280" s="41"/>
    </row>
    <row r="281" spans="1:14" hidden="1" x14ac:dyDescent="0.25">
      <c r="A281" s="262" t="s">
        <v>1690</v>
      </c>
      <c r="B281" s="263" t="s">
        <v>1692</v>
      </c>
      <c r="C281" s="262" t="s">
        <v>2002</v>
      </c>
      <c r="D281" s="262" t="s">
        <v>2007</v>
      </c>
      <c r="E281" s="36" t="s">
        <v>137</v>
      </c>
      <c r="F281" s="67" t="s">
        <v>6</v>
      </c>
      <c r="G281" s="151"/>
      <c r="H281" s="151"/>
      <c r="I281" s="259"/>
      <c r="J281" s="259"/>
      <c r="K281" s="43"/>
      <c r="L281" s="43"/>
      <c r="M281" s="43"/>
      <c r="N281" s="41"/>
    </row>
    <row r="282" spans="1:14" hidden="1" x14ac:dyDescent="0.25">
      <c r="A282" s="262" t="s">
        <v>1690</v>
      </c>
      <c r="B282" s="263" t="s">
        <v>1692</v>
      </c>
      <c r="C282" s="262" t="s">
        <v>2002</v>
      </c>
      <c r="D282" s="262" t="s">
        <v>2008</v>
      </c>
      <c r="E282" s="36">
        <v>15</v>
      </c>
      <c r="F282" s="67" t="s">
        <v>6</v>
      </c>
      <c r="G282" s="151"/>
      <c r="H282" s="151"/>
      <c r="I282" s="259"/>
      <c r="J282" s="259"/>
      <c r="K282" s="43"/>
      <c r="L282" s="43"/>
      <c r="M282" s="43"/>
      <c r="N282" s="41"/>
    </row>
    <row r="283" spans="1:14" hidden="1" x14ac:dyDescent="0.25">
      <c r="A283" s="262" t="s">
        <v>1690</v>
      </c>
      <c r="B283" s="263" t="s">
        <v>1692</v>
      </c>
      <c r="C283" s="262" t="s">
        <v>2002</v>
      </c>
      <c r="D283" s="262" t="s">
        <v>1382</v>
      </c>
      <c r="E283" s="36" t="s">
        <v>137</v>
      </c>
      <c r="F283" s="67" t="s">
        <v>6</v>
      </c>
      <c r="G283" s="151"/>
      <c r="H283" s="151"/>
      <c r="I283" s="259"/>
      <c r="J283" s="259"/>
      <c r="K283" s="43"/>
      <c r="L283" s="43"/>
      <c r="M283" s="43"/>
      <c r="N283" s="41"/>
    </row>
    <row r="284" spans="1:14" hidden="1" x14ac:dyDescent="0.25">
      <c r="A284" s="262" t="s">
        <v>1690</v>
      </c>
      <c r="B284" s="263" t="s">
        <v>1692</v>
      </c>
      <c r="C284" s="262" t="s">
        <v>2002</v>
      </c>
      <c r="D284" s="262" t="s">
        <v>2009</v>
      </c>
      <c r="E284" s="36" t="s">
        <v>137</v>
      </c>
      <c r="F284" s="67" t="s">
        <v>6</v>
      </c>
      <c r="G284" s="151"/>
      <c r="H284" s="151"/>
      <c r="I284" s="259"/>
      <c r="J284" s="259"/>
      <c r="K284" s="43"/>
      <c r="L284" s="43"/>
      <c r="M284" s="43"/>
      <c r="N284" s="41"/>
    </row>
    <row r="285" spans="1:14" hidden="1" x14ac:dyDescent="0.25">
      <c r="A285" s="258" t="s">
        <v>1690</v>
      </c>
      <c r="B285" s="258" t="s">
        <v>1692</v>
      </c>
      <c r="C285" s="258" t="s">
        <v>2010</v>
      </c>
      <c r="D285" s="258"/>
      <c r="E285" s="26">
        <v>354</v>
      </c>
      <c r="F285" s="297"/>
      <c r="G285" s="297"/>
      <c r="H285" s="297"/>
      <c r="I285" s="258"/>
      <c r="J285" s="258"/>
      <c r="K285" s="258"/>
      <c r="L285" s="258"/>
      <c r="M285" s="258"/>
      <c r="N285" s="30" t="s">
        <v>2003</v>
      </c>
    </row>
    <row r="286" spans="1:14" hidden="1" x14ac:dyDescent="0.25">
      <c r="A286" s="262" t="s">
        <v>1690</v>
      </c>
      <c r="B286" s="263" t="s">
        <v>1692</v>
      </c>
      <c r="C286" s="262" t="s">
        <v>2010</v>
      </c>
      <c r="D286" s="259" t="s">
        <v>2010</v>
      </c>
      <c r="E286" s="52">
        <v>153</v>
      </c>
      <c r="F286" s="67" t="s">
        <v>6</v>
      </c>
      <c r="G286" s="311"/>
      <c r="H286" s="311"/>
      <c r="I286" s="259"/>
      <c r="J286" s="259"/>
      <c r="K286" s="51"/>
      <c r="L286" s="51"/>
      <c r="M286" s="51"/>
      <c r="N286" s="67"/>
    </row>
    <row r="287" spans="1:14" hidden="1" x14ac:dyDescent="0.25">
      <c r="A287" s="262" t="s">
        <v>1690</v>
      </c>
      <c r="B287" s="263" t="s">
        <v>1692</v>
      </c>
      <c r="C287" s="262" t="s">
        <v>2010</v>
      </c>
      <c r="D287" s="259" t="s">
        <v>2011</v>
      </c>
      <c r="E287" s="52" t="s">
        <v>137</v>
      </c>
      <c r="F287" s="67" t="s">
        <v>6</v>
      </c>
      <c r="G287" s="311"/>
      <c r="H287" s="311"/>
      <c r="I287" s="259"/>
      <c r="J287" s="259"/>
      <c r="K287" s="51"/>
      <c r="L287" s="51"/>
      <c r="M287" s="51"/>
      <c r="N287" s="67"/>
    </row>
    <row r="288" spans="1:14" hidden="1" x14ac:dyDescent="0.25">
      <c r="A288" s="262" t="s">
        <v>1690</v>
      </c>
      <c r="B288" s="263" t="s">
        <v>1692</v>
      </c>
      <c r="C288" s="262" t="s">
        <v>2010</v>
      </c>
      <c r="D288" s="259" t="s">
        <v>2012</v>
      </c>
      <c r="E288" s="52" t="s">
        <v>137</v>
      </c>
      <c r="F288" s="67" t="s">
        <v>6</v>
      </c>
      <c r="G288" s="311"/>
      <c r="H288" s="311"/>
      <c r="I288" s="259"/>
      <c r="J288" s="259"/>
      <c r="K288" s="51"/>
      <c r="L288" s="51"/>
      <c r="M288" s="51"/>
      <c r="N288" s="67"/>
    </row>
    <row r="289" spans="1:14" hidden="1" x14ac:dyDescent="0.25">
      <c r="A289" s="262" t="s">
        <v>1690</v>
      </c>
      <c r="B289" s="263" t="s">
        <v>1692</v>
      </c>
      <c r="C289" s="262" t="s">
        <v>2010</v>
      </c>
      <c r="D289" s="259" t="s">
        <v>2013</v>
      </c>
      <c r="E289" s="52" t="s">
        <v>137</v>
      </c>
      <c r="F289" s="67" t="s">
        <v>6</v>
      </c>
      <c r="G289" s="311"/>
      <c r="H289" s="311"/>
      <c r="I289" s="259"/>
      <c r="J289" s="259"/>
      <c r="K289" s="51"/>
      <c r="L289" s="51"/>
      <c r="M289" s="51"/>
      <c r="N289" s="67"/>
    </row>
    <row r="290" spans="1:14" hidden="1" x14ac:dyDescent="0.25">
      <c r="A290" s="262" t="s">
        <v>1690</v>
      </c>
      <c r="B290" s="263" t="s">
        <v>1692</v>
      </c>
      <c r="C290" s="262" t="s">
        <v>2010</v>
      </c>
      <c r="D290" s="259" t="s">
        <v>2014</v>
      </c>
      <c r="E290" s="52" t="s">
        <v>137</v>
      </c>
      <c r="F290" s="67" t="s">
        <v>6</v>
      </c>
      <c r="G290" s="311"/>
      <c r="H290" s="311"/>
      <c r="I290" s="259"/>
      <c r="J290" s="259"/>
      <c r="K290" s="51"/>
      <c r="L290" s="51"/>
      <c r="M290" s="51"/>
      <c r="N290" s="67"/>
    </row>
    <row r="291" spans="1:14" hidden="1" x14ac:dyDescent="0.25">
      <c r="A291" s="262" t="s">
        <v>1690</v>
      </c>
      <c r="B291" s="263" t="s">
        <v>1692</v>
      </c>
      <c r="C291" s="262" t="s">
        <v>2010</v>
      </c>
      <c r="D291" s="259" t="s">
        <v>2015</v>
      </c>
      <c r="E291" s="52">
        <v>0</v>
      </c>
      <c r="F291" s="67" t="s">
        <v>6</v>
      </c>
      <c r="G291" s="311"/>
      <c r="H291" s="311"/>
      <c r="I291" s="259"/>
      <c r="J291" s="259"/>
      <c r="K291" s="51"/>
      <c r="L291" s="51"/>
      <c r="M291" s="51"/>
      <c r="N291" s="67"/>
    </row>
    <row r="292" spans="1:14" hidden="1" x14ac:dyDescent="0.25">
      <c r="A292" s="262" t="s">
        <v>1690</v>
      </c>
      <c r="B292" s="263" t="s">
        <v>1692</v>
      </c>
      <c r="C292" s="262" t="s">
        <v>2010</v>
      </c>
      <c r="D292" s="259" t="s">
        <v>2016</v>
      </c>
      <c r="E292" s="52" t="s">
        <v>137</v>
      </c>
      <c r="F292" s="67" t="s">
        <v>6</v>
      </c>
      <c r="G292" s="311"/>
      <c r="H292" s="311"/>
      <c r="I292" s="259"/>
      <c r="J292" s="259"/>
      <c r="K292" s="51"/>
      <c r="L292" s="51"/>
      <c r="M292" s="51"/>
      <c r="N292" s="67"/>
    </row>
    <row r="293" spans="1:14" hidden="1" x14ac:dyDescent="0.25">
      <c r="A293" s="262" t="s">
        <v>1690</v>
      </c>
      <c r="B293" s="263" t="s">
        <v>1692</v>
      </c>
      <c r="C293" s="262" t="s">
        <v>2010</v>
      </c>
      <c r="D293" s="259" t="s">
        <v>2017</v>
      </c>
      <c r="E293" s="52" t="s">
        <v>137</v>
      </c>
      <c r="F293" s="67" t="s">
        <v>6</v>
      </c>
      <c r="G293" s="311"/>
      <c r="H293" s="311"/>
      <c r="I293" s="259"/>
      <c r="J293" s="259"/>
      <c r="K293" s="51"/>
      <c r="L293" s="51"/>
      <c r="M293" s="51"/>
      <c r="N293" s="67"/>
    </row>
    <row r="294" spans="1:14" hidden="1" x14ac:dyDescent="0.25">
      <c r="A294" s="262" t="s">
        <v>1690</v>
      </c>
      <c r="B294" s="263" t="s">
        <v>1692</v>
      </c>
      <c r="C294" s="262" t="s">
        <v>2010</v>
      </c>
      <c r="D294" s="259" t="s">
        <v>2018</v>
      </c>
      <c r="E294" s="52" t="s">
        <v>137</v>
      </c>
      <c r="F294" s="67" t="s">
        <v>6</v>
      </c>
      <c r="G294" s="311"/>
      <c r="H294" s="311"/>
      <c r="I294" s="259"/>
      <c r="J294" s="259"/>
      <c r="K294" s="51"/>
      <c r="L294" s="51"/>
      <c r="M294" s="51"/>
      <c r="N294" s="67"/>
    </row>
    <row r="295" spans="1:14" hidden="1" x14ac:dyDescent="0.25">
      <c r="A295" s="262" t="s">
        <v>1690</v>
      </c>
      <c r="B295" s="263" t="s">
        <v>1692</v>
      </c>
      <c r="C295" s="262" t="s">
        <v>2010</v>
      </c>
      <c r="D295" s="259" t="s">
        <v>2019</v>
      </c>
      <c r="E295" s="52" t="s">
        <v>137</v>
      </c>
      <c r="F295" s="67" t="s">
        <v>6</v>
      </c>
      <c r="G295" s="311"/>
      <c r="H295" s="311"/>
      <c r="I295" s="259"/>
      <c r="J295" s="259"/>
      <c r="K295" s="51"/>
      <c r="L295" s="51"/>
      <c r="M295" s="51"/>
      <c r="N295" s="67"/>
    </row>
    <row r="296" spans="1:14" hidden="1" x14ac:dyDescent="0.25">
      <c r="A296" s="262" t="s">
        <v>1690</v>
      </c>
      <c r="B296" s="263" t="s">
        <v>1692</v>
      </c>
      <c r="C296" s="262" t="s">
        <v>2010</v>
      </c>
      <c r="D296" s="259" t="s">
        <v>2020</v>
      </c>
      <c r="E296" s="52">
        <v>0</v>
      </c>
      <c r="F296" s="67" t="s">
        <v>1826</v>
      </c>
      <c r="G296" s="311"/>
      <c r="H296" s="311"/>
      <c r="I296" s="259"/>
      <c r="J296" s="259"/>
      <c r="K296" s="51"/>
      <c r="L296" s="51"/>
      <c r="M296" s="51"/>
      <c r="N296" s="67"/>
    </row>
    <row r="297" spans="1:14" hidden="1" x14ac:dyDescent="0.25">
      <c r="A297" s="262" t="s">
        <v>1690</v>
      </c>
      <c r="B297" s="263" t="s">
        <v>1692</v>
      </c>
      <c r="C297" s="262" t="s">
        <v>2010</v>
      </c>
      <c r="D297" s="259" t="s">
        <v>2021</v>
      </c>
      <c r="E297" s="52" t="s">
        <v>137</v>
      </c>
      <c r="F297" s="67" t="s">
        <v>6</v>
      </c>
      <c r="G297" s="311"/>
      <c r="H297" s="311"/>
      <c r="I297" s="259"/>
      <c r="J297" s="259"/>
      <c r="K297" s="51"/>
      <c r="L297" s="51"/>
      <c r="M297" s="51"/>
      <c r="N297" s="67"/>
    </row>
    <row r="298" spans="1:14" hidden="1" x14ac:dyDescent="0.25">
      <c r="A298" s="262" t="s">
        <v>1690</v>
      </c>
      <c r="B298" s="263" t="s">
        <v>1692</v>
      </c>
      <c r="C298" s="262" t="s">
        <v>2010</v>
      </c>
      <c r="D298" s="259" t="s">
        <v>2022</v>
      </c>
      <c r="E298" s="52" t="s">
        <v>137</v>
      </c>
      <c r="F298" s="67" t="s">
        <v>6</v>
      </c>
      <c r="G298" s="311"/>
      <c r="H298" s="311"/>
      <c r="I298" s="259"/>
      <c r="J298" s="259"/>
      <c r="K298" s="51"/>
      <c r="L298" s="51"/>
      <c r="M298" s="51"/>
      <c r="N298" s="67"/>
    </row>
    <row r="299" spans="1:14" hidden="1" x14ac:dyDescent="0.25">
      <c r="A299" s="262" t="s">
        <v>1690</v>
      </c>
      <c r="B299" s="263" t="s">
        <v>1692</v>
      </c>
      <c r="C299" s="262" t="s">
        <v>2010</v>
      </c>
      <c r="D299" s="259" t="s">
        <v>2023</v>
      </c>
      <c r="E299" s="52">
        <v>22</v>
      </c>
      <c r="F299" s="67" t="s">
        <v>6</v>
      </c>
      <c r="G299" s="311"/>
      <c r="H299" s="311"/>
      <c r="I299" s="259"/>
      <c r="J299" s="259"/>
      <c r="K299" s="51"/>
      <c r="L299" s="51"/>
      <c r="M299" s="51"/>
      <c r="N299" s="67"/>
    </row>
    <row r="300" spans="1:14" hidden="1" x14ac:dyDescent="0.25">
      <c r="A300" s="262" t="s">
        <v>1690</v>
      </c>
      <c r="B300" s="263" t="s">
        <v>1692</v>
      </c>
      <c r="C300" s="262" t="s">
        <v>2010</v>
      </c>
      <c r="D300" s="259" t="s">
        <v>2024</v>
      </c>
      <c r="E300" s="52" t="s">
        <v>137</v>
      </c>
      <c r="F300" s="67" t="s">
        <v>6</v>
      </c>
      <c r="G300" s="311"/>
      <c r="H300" s="311"/>
      <c r="I300" s="259"/>
      <c r="J300" s="259"/>
      <c r="K300" s="51"/>
      <c r="L300" s="51"/>
      <c r="M300" s="51"/>
      <c r="N300" s="67"/>
    </row>
    <row r="301" spans="1:14" hidden="1" x14ac:dyDescent="0.25">
      <c r="A301" s="262" t="s">
        <v>1690</v>
      </c>
      <c r="B301" s="263" t="s">
        <v>1692</v>
      </c>
      <c r="C301" s="262" t="s">
        <v>2010</v>
      </c>
      <c r="D301" s="259" t="s">
        <v>2025</v>
      </c>
      <c r="E301" s="52" t="s">
        <v>137</v>
      </c>
      <c r="F301" s="67" t="s">
        <v>6</v>
      </c>
      <c r="G301" s="311"/>
      <c r="H301" s="311"/>
      <c r="I301" s="259"/>
      <c r="J301" s="259"/>
      <c r="K301" s="51"/>
      <c r="L301" s="51"/>
      <c r="M301" s="51"/>
      <c r="N301" s="67"/>
    </row>
    <row r="302" spans="1:14" hidden="1" x14ac:dyDescent="0.25">
      <c r="A302" s="262" t="s">
        <v>1690</v>
      </c>
      <c r="B302" s="263" t="s">
        <v>1692</v>
      </c>
      <c r="C302" s="262" t="s">
        <v>2010</v>
      </c>
      <c r="D302" s="259" t="s">
        <v>2026</v>
      </c>
      <c r="E302" s="52">
        <v>0</v>
      </c>
      <c r="F302" s="67" t="s">
        <v>6</v>
      </c>
      <c r="G302" s="311"/>
      <c r="H302" s="311"/>
      <c r="I302" s="259"/>
      <c r="J302" s="259"/>
      <c r="K302" s="51"/>
      <c r="L302" s="51"/>
      <c r="M302" s="51"/>
      <c r="N302" s="67"/>
    </row>
    <row r="303" spans="1:14" hidden="1" x14ac:dyDescent="0.25">
      <c r="A303" s="262" t="s">
        <v>1690</v>
      </c>
      <c r="B303" s="263" t="s">
        <v>1692</v>
      </c>
      <c r="C303" s="262" t="s">
        <v>2010</v>
      </c>
      <c r="D303" s="259" t="s">
        <v>2027</v>
      </c>
      <c r="E303" s="52">
        <v>69</v>
      </c>
      <c r="F303" s="67" t="s">
        <v>6</v>
      </c>
      <c r="G303" s="311"/>
      <c r="H303" s="311"/>
      <c r="I303" s="259"/>
      <c r="J303" s="259"/>
      <c r="K303" s="51"/>
      <c r="L303" s="51"/>
      <c r="M303" s="51"/>
      <c r="N303" s="67"/>
    </row>
    <row r="304" spans="1:14" hidden="1" x14ac:dyDescent="0.25">
      <c r="A304" s="262" t="s">
        <v>1690</v>
      </c>
      <c r="B304" s="263" t="s">
        <v>1692</v>
      </c>
      <c r="C304" s="262" t="s">
        <v>2010</v>
      </c>
      <c r="D304" s="259" t="s">
        <v>1292</v>
      </c>
      <c r="E304" s="52">
        <v>0</v>
      </c>
      <c r="F304" s="67" t="s">
        <v>6</v>
      </c>
      <c r="G304" s="311"/>
      <c r="H304" s="311"/>
      <c r="I304" s="259"/>
      <c r="J304" s="259"/>
      <c r="K304" s="51"/>
      <c r="L304" s="51"/>
      <c r="M304" s="51"/>
      <c r="N304" s="67"/>
    </row>
    <row r="305" spans="1:14" hidden="1" x14ac:dyDescent="0.25">
      <c r="A305" s="262" t="s">
        <v>1690</v>
      </c>
      <c r="B305" s="263" t="s">
        <v>1692</v>
      </c>
      <c r="C305" s="262" t="s">
        <v>2010</v>
      </c>
      <c r="D305" s="259" t="s">
        <v>2028</v>
      </c>
      <c r="E305" s="52" t="s">
        <v>137</v>
      </c>
      <c r="F305" s="67" t="s">
        <v>6</v>
      </c>
      <c r="G305" s="311"/>
      <c r="H305" s="311"/>
      <c r="I305" s="259"/>
      <c r="J305" s="259"/>
      <c r="K305" s="51"/>
      <c r="L305" s="51"/>
      <c r="M305" s="51"/>
      <c r="N305" s="67"/>
    </row>
    <row r="306" spans="1:14" hidden="1" x14ac:dyDescent="0.25">
      <c r="A306" s="262" t="s">
        <v>1690</v>
      </c>
      <c r="B306" s="263" t="s">
        <v>1692</v>
      </c>
      <c r="C306" s="262" t="s">
        <v>2010</v>
      </c>
      <c r="D306" s="259" t="s">
        <v>2029</v>
      </c>
      <c r="E306" s="52">
        <v>0</v>
      </c>
      <c r="F306" s="67" t="s">
        <v>6</v>
      </c>
      <c r="G306" s="311"/>
      <c r="H306" s="311"/>
      <c r="I306" s="259"/>
      <c r="J306" s="259"/>
      <c r="K306" s="51"/>
      <c r="L306" s="51"/>
      <c r="M306" s="51"/>
      <c r="N306" s="67"/>
    </row>
    <row r="307" spans="1:14" hidden="1" x14ac:dyDescent="0.25">
      <c r="A307" s="262" t="s">
        <v>1690</v>
      </c>
      <c r="B307" s="263" t="s">
        <v>1692</v>
      </c>
      <c r="C307" s="262" t="s">
        <v>2010</v>
      </c>
      <c r="D307" s="259" t="s">
        <v>2030</v>
      </c>
      <c r="E307" s="52" t="s">
        <v>137</v>
      </c>
      <c r="F307" s="67" t="s">
        <v>6</v>
      </c>
      <c r="G307" s="311"/>
      <c r="H307" s="311"/>
      <c r="I307" s="259"/>
      <c r="J307" s="259"/>
      <c r="K307" s="51"/>
      <c r="L307" s="51"/>
      <c r="M307" s="51"/>
      <c r="N307" s="67"/>
    </row>
    <row r="308" spans="1:14" hidden="1" x14ac:dyDescent="0.25">
      <c r="A308" s="262" t="s">
        <v>1690</v>
      </c>
      <c r="B308" s="263" t="s">
        <v>1692</v>
      </c>
      <c r="C308" s="262" t="s">
        <v>2010</v>
      </c>
      <c r="D308" s="259" t="s">
        <v>1712</v>
      </c>
      <c r="E308" s="52">
        <v>0</v>
      </c>
      <c r="F308" s="67" t="s">
        <v>6</v>
      </c>
      <c r="G308" s="311"/>
      <c r="H308" s="311"/>
      <c r="I308" s="259"/>
      <c r="J308" s="259"/>
      <c r="K308" s="51"/>
      <c r="L308" s="51"/>
      <c r="M308" s="51"/>
      <c r="N308" s="67"/>
    </row>
    <row r="309" spans="1:14" hidden="1" x14ac:dyDescent="0.25">
      <c r="A309" s="262" t="s">
        <v>1690</v>
      </c>
      <c r="B309" s="263" t="s">
        <v>1692</v>
      </c>
      <c r="C309" s="262" t="s">
        <v>2010</v>
      </c>
      <c r="D309" s="259" t="s">
        <v>2031</v>
      </c>
      <c r="E309" s="52" t="s">
        <v>137</v>
      </c>
      <c r="F309" s="67" t="s">
        <v>6</v>
      </c>
      <c r="G309" s="311"/>
      <c r="H309" s="311"/>
      <c r="I309" s="259"/>
      <c r="J309" s="259"/>
      <c r="K309" s="51"/>
      <c r="L309" s="51"/>
      <c r="M309" s="51"/>
      <c r="N309" s="67"/>
    </row>
    <row r="310" spans="1:14" hidden="1" x14ac:dyDescent="0.25">
      <c r="A310" s="262" t="s">
        <v>1690</v>
      </c>
      <c r="B310" s="263" t="s">
        <v>1692</v>
      </c>
      <c r="C310" s="262" t="s">
        <v>2010</v>
      </c>
      <c r="D310" s="259" t="s">
        <v>2032</v>
      </c>
      <c r="E310" s="52" t="s">
        <v>137</v>
      </c>
      <c r="F310" s="67" t="s">
        <v>6</v>
      </c>
      <c r="G310" s="311"/>
      <c r="H310" s="311"/>
      <c r="I310" s="259"/>
      <c r="J310" s="259"/>
      <c r="K310" s="51"/>
      <c r="L310" s="51"/>
      <c r="M310" s="51"/>
      <c r="N310" s="67"/>
    </row>
    <row r="311" spans="1:14" hidden="1" x14ac:dyDescent="0.25">
      <c r="A311" s="262" t="s">
        <v>1690</v>
      </c>
      <c r="B311" s="263" t="s">
        <v>1692</v>
      </c>
      <c r="C311" s="262" t="s">
        <v>2010</v>
      </c>
      <c r="D311" s="259" t="s">
        <v>2033</v>
      </c>
      <c r="E311" s="52">
        <v>0</v>
      </c>
      <c r="F311" s="67" t="s">
        <v>6</v>
      </c>
      <c r="G311" s="311"/>
      <c r="H311" s="311"/>
      <c r="I311" s="259"/>
      <c r="J311" s="259"/>
      <c r="K311" s="51"/>
      <c r="L311" s="51"/>
      <c r="M311" s="51"/>
      <c r="N311" s="67"/>
    </row>
    <row r="312" spans="1:14" hidden="1" x14ac:dyDescent="0.25">
      <c r="A312" s="262" t="s">
        <v>1690</v>
      </c>
      <c r="B312" s="263" t="s">
        <v>1692</v>
      </c>
      <c r="C312" s="262" t="s">
        <v>2010</v>
      </c>
      <c r="D312" s="259" t="s">
        <v>2034</v>
      </c>
      <c r="E312" s="52" t="s">
        <v>137</v>
      </c>
      <c r="F312" s="67" t="s">
        <v>6</v>
      </c>
      <c r="G312" s="311"/>
      <c r="H312" s="311"/>
      <c r="I312" s="259"/>
      <c r="J312" s="259"/>
      <c r="K312" s="51"/>
      <c r="L312" s="51"/>
      <c r="M312" s="51"/>
      <c r="N312" s="67"/>
    </row>
    <row r="313" spans="1:14" hidden="1" x14ac:dyDescent="0.25">
      <c r="A313" s="262" t="s">
        <v>1690</v>
      </c>
      <c r="B313" s="263" t="s">
        <v>1692</v>
      </c>
      <c r="C313" s="262" t="s">
        <v>2010</v>
      </c>
      <c r="D313" s="259" t="s">
        <v>2035</v>
      </c>
      <c r="E313" s="52" t="s">
        <v>137</v>
      </c>
      <c r="F313" s="67" t="s">
        <v>6</v>
      </c>
      <c r="G313" s="311"/>
      <c r="H313" s="311"/>
      <c r="I313" s="259"/>
      <c r="J313" s="259"/>
      <c r="K313" s="51"/>
      <c r="L313" s="51"/>
      <c r="M313" s="51"/>
      <c r="N313" s="67"/>
    </row>
    <row r="314" spans="1:14" hidden="1" x14ac:dyDescent="0.25">
      <c r="A314" s="262" t="s">
        <v>1690</v>
      </c>
      <c r="B314" s="263" t="s">
        <v>1692</v>
      </c>
      <c r="C314" s="262" t="s">
        <v>2010</v>
      </c>
      <c r="D314" s="259" t="s">
        <v>2036</v>
      </c>
      <c r="E314" s="52">
        <v>0</v>
      </c>
      <c r="F314" s="67" t="s">
        <v>6</v>
      </c>
      <c r="G314" s="311"/>
      <c r="H314" s="311"/>
      <c r="I314" s="259"/>
      <c r="J314" s="259"/>
      <c r="K314" s="51"/>
      <c r="L314" s="51"/>
      <c r="M314" s="51"/>
      <c r="N314" s="67"/>
    </row>
    <row r="315" spans="1:14" hidden="1" x14ac:dyDescent="0.25">
      <c r="A315" s="262" t="s">
        <v>1690</v>
      </c>
      <c r="B315" s="263" t="s">
        <v>1692</v>
      </c>
      <c r="C315" s="262" t="s">
        <v>2010</v>
      </c>
      <c r="D315" s="259" t="s">
        <v>2037</v>
      </c>
      <c r="E315" s="52" t="s">
        <v>137</v>
      </c>
      <c r="F315" s="67" t="s">
        <v>6</v>
      </c>
      <c r="G315" s="311"/>
      <c r="H315" s="311"/>
      <c r="I315" s="259"/>
      <c r="J315" s="259"/>
      <c r="K315" s="51"/>
      <c r="L315" s="51"/>
      <c r="M315" s="51"/>
      <c r="N315" s="67"/>
    </row>
    <row r="316" spans="1:14" hidden="1" x14ac:dyDescent="0.25">
      <c r="A316" s="262" t="s">
        <v>1690</v>
      </c>
      <c r="B316" s="263" t="s">
        <v>1692</v>
      </c>
      <c r="C316" s="262" t="s">
        <v>2010</v>
      </c>
      <c r="D316" s="259" t="s">
        <v>2038</v>
      </c>
      <c r="E316" s="52" t="s">
        <v>137</v>
      </c>
      <c r="F316" s="67" t="s">
        <v>6</v>
      </c>
      <c r="G316" s="311"/>
      <c r="H316" s="311"/>
      <c r="I316" s="259"/>
      <c r="J316" s="259"/>
      <c r="K316" s="51"/>
      <c r="L316" s="51"/>
      <c r="M316" s="51"/>
      <c r="N316" s="67"/>
    </row>
    <row r="317" spans="1:14" hidden="1" x14ac:dyDescent="0.25">
      <c r="A317" s="262" t="s">
        <v>1690</v>
      </c>
      <c r="B317" s="263" t="s">
        <v>1692</v>
      </c>
      <c r="C317" s="262" t="s">
        <v>2010</v>
      </c>
      <c r="D317" s="259" t="s">
        <v>2039</v>
      </c>
      <c r="E317" s="52">
        <v>0</v>
      </c>
      <c r="F317" s="67" t="s">
        <v>6</v>
      </c>
      <c r="G317" s="311"/>
      <c r="H317" s="311"/>
      <c r="I317" s="259"/>
      <c r="J317" s="259"/>
      <c r="K317" s="51"/>
      <c r="L317" s="51"/>
      <c r="M317" s="51"/>
      <c r="N317" s="67"/>
    </row>
    <row r="318" spans="1:14" hidden="1" x14ac:dyDescent="0.25">
      <c r="A318" s="262" t="s">
        <v>1690</v>
      </c>
      <c r="B318" s="263" t="s">
        <v>1692</v>
      </c>
      <c r="C318" s="262" t="s">
        <v>2010</v>
      </c>
      <c r="D318" s="259" t="s">
        <v>2040</v>
      </c>
      <c r="E318" s="52" t="s">
        <v>137</v>
      </c>
      <c r="F318" s="67" t="s">
        <v>6</v>
      </c>
      <c r="G318" s="311"/>
      <c r="H318" s="311"/>
      <c r="I318" s="259"/>
      <c r="J318" s="259"/>
      <c r="K318" s="51"/>
      <c r="L318" s="51"/>
      <c r="M318" s="51"/>
      <c r="N318" s="67"/>
    </row>
    <row r="319" spans="1:14" hidden="1" x14ac:dyDescent="0.25">
      <c r="A319" s="262" t="s">
        <v>1690</v>
      </c>
      <c r="B319" s="263" t="s">
        <v>1692</v>
      </c>
      <c r="C319" s="262" t="s">
        <v>2010</v>
      </c>
      <c r="D319" s="259" t="s">
        <v>2041</v>
      </c>
      <c r="E319" s="52">
        <v>0</v>
      </c>
      <c r="F319" s="67" t="s">
        <v>6</v>
      </c>
      <c r="G319" s="311"/>
      <c r="H319" s="311"/>
      <c r="I319" s="259"/>
      <c r="J319" s="259"/>
      <c r="K319" s="51"/>
      <c r="L319" s="51"/>
      <c r="M319" s="51"/>
      <c r="N319" s="67"/>
    </row>
    <row r="320" spans="1:14" hidden="1" x14ac:dyDescent="0.25">
      <c r="A320" s="262" t="s">
        <v>1690</v>
      </c>
      <c r="B320" s="263" t="s">
        <v>1692</v>
      </c>
      <c r="C320" s="262" t="s">
        <v>2010</v>
      </c>
      <c r="D320" s="259" t="s">
        <v>2042</v>
      </c>
      <c r="E320" s="52" t="s">
        <v>137</v>
      </c>
      <c r="F320" s="67" t="s">
        <v>6</v>
      </c>
      <c r="G320" s="311"/>
      <c r="H320" s="311"/>
      <c r="I320" s="259"/>
      <c r="J320" s="259"/>
      <c r="K320" s="51"/>
      <c r="L320" s="51"/>
      <c r="M320" s="51"/>
      <c r="N320" s="67"/>
    </row>
    <row r="321" spans="1:14" hidden="1" x14ac:dyDescent="0.25">
      <c r="A321" s="262" t="s">
        <v>1690</v>
      </c>
      <c r="B321" s="263" t="s">
        <v>1692</v>
      </c>
      <c r="C321" s="262" t="s">
        <v>2010</v>
      </c>
      <c r="D321" s="259" t="s">
        <v>2043</v>
      </c>
      <c r="E321" s="52" t="s">
        <v>137</v>
      </c>
      <c r="F321" s="67" t="s">
        <v>6</v>
      </c>
      <c r="G321" s="311"/>
      <c r="H321" s="311"/>
      <c r="I321" s="259"/>
      <c r="J321" s="259"/>
      <c r="K321" s="51"/>
      <c r="L321" s="51"/>
      <c r="M321" s="51"/>
      <c r="N321" s="67"/>
    </row>
    <row r="322" spans="1:14" hidden="1" x14ac:dyDescent="0.25">
      <c r="A322" s="262" t="s">
        <v>1690</v>
      </c>
      <c r="B322" s="263" t="s">
        <v>1692</v>
      </c>
      <c r="C322" s="262" t="s">
        <v>2010</v>
      </c>
      <c r="D322" s="259" t="s">
        <v>2044</v>
      </c>
      <c r="E322" s="52" t="s">
        <v>137</v>
      </c>
      <c r="F322" s="67" t="s">
        <v>6</v>
      </c>
      <c r="G322" s="311"/>
      <c r="H322" s="311"/>
      <c r="I322" s="259"/>
      <c r="J322" s="259"/>
      <c r="K322" s="51"/>
      <c r="L322" s="51"/>
      <c r="M322" s="51"/>
      <c r="N322" s="67"/>
    </row>
    <row r="323" spans="1:14" hidden="1" x14ac:dyDescent="0.25">
      <c r="A323" s="262" t="s">
        <v>1690</v>
      </c>
      <c r="B323" s="263" t="s">
        <v>1692</v>
      </c>
      <c r="C323" s="262" t="s">
        <v>2010</v>
      </c>
      <c r="D323" s="259" t="s">
        <v>2045</v>
      </c>
      <c r="E323" s="52" t="s">
        <v>137</v>
      </c>
      <c r="F323" s="67" t="s">
        <v>6</v>
      </c>
      <c r="G323" s="311"/>
      <c r="H323" s="311"/>
      <c r="I323" s="259"/>
      <c r="J323" s="259"/>
      <c r="K323" s="51"/>
      <c r="L323" s="51"/>
      <c r="M323" s="51"/>
      <c r="N323" s="67"/>
    </row>
    <row r="324" spans="1:14" x14ac:dyDescent="0.25">
      <c r="A324" s="255" t="s">
        <v>1690</v>
      </c>
      <c r="B324" s="255" t="s">
        <v>2046</v>
      </c>
      <c r="C324" s="256"/>
      <c r="D324" s="255"/>
      <c r="E324" s="20">
        <f>E325+E331+E341+E359+E377+E388+E394+E401+E410</f>
        <v>9468</v>
      </c>
      <c r="F324" s="295"/>
      <c r="G324" s="295"/>
      <c r="H324" s="382" t="s">
        <v>2047</v>
      </c>
      <c r="I324" s="255"/>
      <c r="J324" s="255"/>
      <c r="K324" s="255"/>
      <c r="L324" s="296">
        <f>SUM(L325:L421)</f>
        <v>7</v>
      </c>
      <c r="M324" s="296">
        <f>SUM(M325:M421)</f>
        <v>13</v>
      </c>
      <c r="N324" s="23"/>
    </row>
    <row r="325" spans="1:14" hidden="1" x14ac:dyDescent="0.25">
      <c r="A325" s="258" t="s">
        <v>1690</v>
      </c>
      <c r="B325" s="258" t="s">
        <v>2046</v>
      </c>
      <c r="C325" s="258" t="s">
        <v>2048</v>
      </c>
      <c r="D325" s="258"/>
      <c r="E325" s="26">
        <f>SUM(E326:E330)</f>
        <v>2642</v>
      </c>
      <c r="F325" s="297"/>
      <c r="G325" s="297"/>
      <c r="H325" s="297"/>
      <c r="I325" s="381"/>
      <c r="J325" s="381"/>
      <c r="K325" s="381"/>
      <c r="L325" s="381"/>
      <c r="M325" s="381"/>
      <c r="N325" s="374" t="s">
        <v>2003</v>
      </c>
    </row>
    <row r="326" spans="1:14" s="307" customFormat="1" hidden="1" x14ac:dyDescent="0.25">
      <c r="A326" s="259" t="s">
        <v>1690</v>
      </c>
      <c r="B326" s="259" t="s">
        <v>2046</v>
      </c>
      <c r="C326" s="259" t="s">
        <v>2048</v>
      </c>
      <c r="D326" s="383" t="s">
        <v>2048</v>
      </c>
      <c r="E326" s="52">
        <v>2479</v>
      </c>
      <c r="F326" s="67" t="s">
        <v>6</v>
      </c>
      <c r="G326" s="67"/>
      <c r="H326" s="67"/>
      <c r="I326" s="259"/>
      <c r="J326" s="259"/>
      <c r="K326" s="51"/>
      <c r="L326" s="51"/>
      <c r="M326" s="51"/>
      <c r="N326" s="67"/>
    </row>
    <row r="327" spans="1:14" hidden="1" x14ac:dyDescent="0.25">
      <c r="A327" s="262" t="s">
        <v>1690</v>
      </c>
      <c r="B327" s="263" t="s">
        <v>2046</v>
      </c>
      <c r="C327" s="259" t="s">
        <v>2048</v>
      </c>
      <c r="D327" s="259" t="s">
        <v>2049</v>
      </c>
      <c r="E327" s="52">
        <v>39</v>
      </c>
      <c r="F327" s="67" t="s">
        <v>6</v>
      </c>
      <c r="G327" s="151"/>
      <c r="H327" s="151"/>
      <c r="I327" s="259"/>
      <c r="J327" s="259"/>
      <c r="K327" s="43"/>
      <c r="L327" s="43"/>
      <c r="M327" s="43"/>
      <c r="N327" s="41"/>
    </row>
    <row r="328" spans="1:14" hidden="1" x14ac:dyDescent="0.25">
      <c r="A328" s="262" t="s">
        <v>1690</v>
      </c>
      <c r="B328" s="263" t="s">
        <v>2046</v>
      </c>
      <c r="C328" s="259" t="s">
        <v>2048</v>
      </c>
      <c r="D328" s="259" t="s">
        <v>2050</v>
      </c>
      <c r="E328" s="52">
        <v>51</v>
      </c>
      <c r="F328" s="67" t="s">
        <v>6</v>
      </c>
      <c r="G328" s="151"/>
      <c r="H328" s="151"/>
      <c r="I328" s="259"/>
      <c r="J328" s="259"/>
      <c r="K328" s="43"/>
      <c r="L328" s="43"/>
      <c r="M328" s="43"/>
      <c r="N328" s="41"/>
    </row>
    <row r="329" spans="1:14" hidden="1" x14ac:dyDescent="0.25">
      <c r="A329" s="262" t="s">
        <v>1690</v>
      </c>
      <c r="B329" s="263" t="s">
        <v>2046</v>
      </c>
      <c r="C329" s="259" t="s">
        <v>2048</v>
      </c>
      <c r="D329" s="259" t="s">
        <v>2051</v>
      </c>
      <c r="E329" s="52">
        <v>0</v>
      </c>
      <c r="F329" s="67" t="s">
        <v>6</v>
      </c>
      <c r="G329" s="151"/>
      <c r="H329" s="151"/>
      <c r="I329" s="259"/>
      <c r="J329" s="259"/>
      <c r="K329" s="43"/>
      <c r="L329" s="43"/>
      <c r="M329" s="43"/>
      <c r="N329" s="41"/>
    </row>
    <row r="330" spans="1:14" hidden="1" x14ac:dyDescent="0.25">
      <c r="A330" s="262" t="s">
        <v>1690</v>
      </c>
      <c r="B330" s="263" t="s">
        <v>2046</v>
      </c>
      <c r="C330" s="259" t="s">
        <v>2048</v>
      </c>
      <c r="D330" s="259" t="s">
        <v>2052</v>
      </c>
      <c r="E330" s="52">
        <v>73</v>
      </c>
      <c r="F330" s="67" t="s">
        <v>6</v>
      </c>
      <c r="G330" s="151"/>
      <c r="H330" s="151"/>
      <c r="I330" s="259"/>
      <c r="J330" s="259"/>
      <c r="K330" s="43"/>
      <c r="L330" s="43"/>
      <c r="M330" s="43"/>
      <c r="N330" s="41"/>
    </row>
    <row r="331" spans="1:14" hidden="1" x14ac:dyDescent="0.25">
      <c r="A331" s="258" t="s">
        <v>1690</v>
      </c>
      <c r="B331" s="258" t="s">
        <v>2046</v>
      </c>
      <c r="C331" s="258" t="s">
        <v>2053</v>
      </c>
      <c r="D331" s="258"/>
      <c r="E331" s="26">
        <v>920</v>
      </c>
      <c r="F331" s="297"/>
      <c r="G331" s="297"/>
      <c r="H331" s="297"/>
      <c r="I331" s="384" t="s">
        <v>2053</v>
      </c>
      <c r="J331" s="385"/>
      <c r="K331" s="386"/>
      <c r="L331" s="33">
        <v>1</v>
      </c>
      <c r="M331" s="33">
        <v>3</v>
      </c>
      <c r="N331" s="303"/>
    </row>
    <row r="332" spans="1:14" s="307" customFormat="1" hidden="1" x14ac:dyDescent="0.25">
      <c r="A332" s="259" t="s">
        <v>1690</v>
      </c>
      <c r="B332" s="259" t="s">
        <v>2046</v>
      </c>
      <c r="C332" s="259" t="s">
        <v>2053</v>
      </c>
      <c r="D332" s="260" t="s">
        <v>2053</v>
      </c>
      <c r="E332" s="52">
        <v>371</v>
      </c>
      <c r="F332" s="67" t="s">
        <v>6</v>
      </c>
      <c r="G332" s="67"/>
      <c r="H332" s="67"/>
      <c r="I332" s="387" t="s">
        <v>2053</v>
      </c>
      <c r="J332" s="260" t="s">
        <v>2053</v>
      </c>
      <c r="K332" s="308"/>
      <c r="L332" s="52"/>
      <c r="M332" s="36"/>
      <c r="N332" s="67"/>
    </row>
    <row r="333" spans="1:14" hidden="1" x14ac:dyDescent="0.25">
      <c r="A333" s="262" t="s">
        <v>1690</v>
      </c>
      <c r="B333" s="263" t="s">
        <v>2046</v>
      </c>
      <c r="C333" s="259" t="s">
        <v>2053</v>
      </c>
      <c r="D333" s="262" t="s">
        <v>2054</v>
      </c>
      <c r="E333" s="36" t="s">
        <v>137</v>
      </c>
      <c r="F333" s="67" t="s">
        <v>6</v>
      </c>
      <c r="G333" s="151"/>
      <c r="H333" s="151"/>
      <c r="I333" s="387" t="s">
        <v>2053</v>
      </c>
      <c r="J333" s="262" t="s">
        <v>2054</v>
      </c>
      <c r="K333" s="308"/>
      <c r="L333" s="52"/>
      <c r="M333" s="36"/>
      <c r="N333" s="41"/>
    </row>
    <row r="334" spans="1:14" hidden="1" x14ac:dyDescent="0.25">
      <c r="A334" s="262" t="s">
        <v>1690</v>
      </c>
      <c r="B334" s="263" t="s">
        <v>2046</v>
      </c>
      <c r="C334" s="259" t="s">
        <v>2053</v>
      </c>
      <c r="D334" s="262" t="s">
        <v>2055</v>
      </c>
      <c r="E334" s="36">
        <v>105</v>
      </c>
      <c r="F334" s="67" t="s">
        <v>6</v>
      </c>
      <c r="G334" s="151"/>
      <c r="H334" s="151"/>
      <c r="I334" s="387" t="s">
        <v>2053</v>
      </c>
      <c r="J334" s="262" t="s">
        <v>2055</v>
      </c>
      <c r="K334" s="308"/>
      <c r="L334" s="52"/>
      <c r="M334" s="36"/>
      <c r="N334" s="67" t="s">
        <v>2056</v>
      </c>
    </row>
    <row r="335" spans="1:14" hidden="1" x14ac:dyDescent="0.25">
      <c r="A335" s="262" t="s">
        <v>1690</v>
      </c>
      <c r="B335" s="263" t="s">
        <v>2046</v>
      </c>
      <c r="C335" s="259" t="s">
        <v>2053</v>
      </c>
      <c r="D335" s="262" t="s">
        <v>2057</v>
      </c>
      <c r="E335" s="36" t="s">
        <v>137</v>
      </c>
      <c r="F335" s="67" t="s">
        <v>6</v>
      </c>
      <c r="G335" s="151"/>
      <c r="H335" s="151"/>
      <c r="I335" s="387" t="s">
        <v>2053</v>
      </c>
      <c r="J335" s="262" t="s">
        <v>2057</v>
      </c>
      <c r="K335" s="308"/>
      <c r="L335" s="52"/>
      <c r="M335" s="36"/>
      <c r="N335" s="41"/>
    </row>
    <row r="336" spans="1:14" hidden="1" x14ac:dyDescent="0.25">
      <c r="A336" s="262" t="s">
        <v>1690</v>
      </c>
      <c r="B336" s="263" t="s">
        <v>2046</v>
      </c>
      <c r="C336" s="259" t="s">
        <v>2053</v>
      </c>
      <c r="D336" s="262" t="s">
        <v>2058</v>
      </c>
      <c r="E336" s="36">
        <v>92</v>
      </c>
      <c r="F336" s="67" t="s">
        <v>6</v>
      </c>
      <c r="G336" s="151"/>
      <c r="H336" s="151"/>
      <c r="I336" s="387" t="s">
        <v>2053</v>
      </c>
      <c r="J336" s="262" t="s">
        <v>2059</v>
      </c>
      <c r="K336" s="308"/>
      <c r="L336" s="52"/>
      <c r="M336" s="36"/>
      <c r="N336" s="41"/>
    </row>
    <row r="337" spans="1:14" hidden="1" x14ac:dyDescent="0.25">
      <c r="A337" s="262" t="s">
        <v>1690</v>
      </c>
      <c r="B337" s="263" t="s">
        <v>2046</v>
      </c>
      <c r="C337" s="259" t="s">
        <v>2053</v>
      </c>
      <c r="D337" s="262" t="s">
        <v>2060</v>
      </c>
      <c r="E337" s="36">
        <v>235</v>
      </c>
      <c r="F337" s="67" t="s">
        <v>6</v>
      </c>
      <c r="G337" s="151"/>
      <c r="H337" s="151"/>
      <c r="I337" s="387" t="s">
        <v>2053</v>
      </c>
      <c r="J337" s="262" t="s">
        <v>2060</v>
      </c>
      <c r="K337" s="308"/>
      <c r="L337" s="52"/>
      <c r="M337" s="36"/>
      <c r="N337" s="41"/>
    </row>
    <row r="338" spans="1:14" hidden="1" x14ac:dyDescent="0.25">
      <c r="A338" s="262" t="s">
        <v>1690</v>
      </c>
      <c r="B338" s="263" t="s">
        <v>2046</v>
      </c>
      <c r="C338" s="259" t="s">
        <v>2053</v>
      </c>
      <c r="D338" s="262" t="s">
        <v>2061</v>
      </c>
      <c r="E338" s="36">
        <v>22</v>
      </c>
      <c r="F338" s="67" t="s">
        <v>6</v>
      </c>
      <c r="G338" s="151"/>
      <c r="H338" s="151"/>
      <c r="I338" s="387" t="s">
        <v>2053</v>
      </c>
      <c r="J338" s="262" t="s">
        <v>2061</v>
      </c>
      <c r="K338" s="308"/>
      <c r="L338" s="52"/>
      <c r="M338" s="36"/>
      <c r="N338" s="41"/>
    </row>
    <row r="339" spans="1:14" hidden="1" x14ac:dyDescent="0.25">
      <c r="A339" s="262" t="s">
        <v>1690</v>
      </c>
      <c r="B339" s="263" t="s">
        <v>2046</v>
      </c>
      <c r="C339" s="259" t="s">
        <v>2053</v>
      </c>
      <c r="D339" s="262" t="s">
        <v>1998</v>
      </c>
      <c r="E339" s="36" t="s">
        <v>137</v>
      </c>
      <c r="F339" s="67" t="s">
        <v>6</v>
      </c>
      <c r="G339" s="151"/>
      <c r="H339" s="151"/>
      <c r="I339" s="387" t="s">
        <v>2053</v>
      </c>
      <c r="J339" s="262" t="s">
        <v>1998</v>
      </c>
      <c r="K339" s="308"/>
      <c r="L339" s="52"/>
      <c r="M339" s="36"/>
      <c r="N339" s="41"/>
    </row>
    <row r="340" spans="1:14" hidden="1" x14ac:dyDescent="0.25">
      <c r="A340" s="262" t="s">
        <v>1690</v>
      </c>
      <c r="B340" s="263" t="s">
        <v>2046</v>
      </c>
      <c r="C340" s="259" t="s">
        <v>2053</v>
      </c>
      <c r="D340" s="262" t="s">
        <v>2062</v>
      </c>
      <c r="E340" s="36">
        <v>75</v>
      </c>
      <c r="F340" s="67" t="s">
        <v>6</v>
      </c>
      <c r="G340" s="151"/>
      <c r="H340" s="151"/>
      <c r="I340" s="387" t="s">
        <v>2053</v>
      </c>
      <c r="J340" s="262" t="s">
        <v>2062</v>
      </c>
      <c r="K340" s="308"/>
      <c r="L340" s="52"/>
      <c r="M340" s="36"/>
      <c r="N340" s="41"/>
    </row>
    <row r="341" spans="1:14" hidden="1" x14ac:dyDescent="0.25">
      <c r="A341" s="258" t="s">
        <v>1690</v>
      </c>
      <c r="B341" s="258" t="s">
        <v>2046</v>
      </c>
      <c r="C341" s="299" t="s">
        <v>2063</v>
      </c>
      <c r="D341" s="258"/>
      <c r="E341" s="26">
        <f>293+492</f>
        <v>785</v>
      </c>
      <c r="F341" s="297"/>
      <c r="G341" s="297"/>
      <c r="H341" s="297"/>
      <c r="I341" s="299" t="s">
        <v>2063</v>
      </c>
      <c r="J341" s="385"/>
      <c r="K341" s="386"/>
      <c r="L341" s="33">
        <v>1</v>
      </c>
      <c r="M341" s="33">
        <v>1</v>
      </c>
      <c r="N341" s="385" t="s">
        <v>2064</v>
      </c>
    </row>
    <row r="342" spans="1:14" hidden="1" x14ac:dyDescent="0.25">
      <c r="A342" s="262" t="s">
        <v>1690</v>
      </c>
      <c r="B342" s="263" t="s">
        <v>2046</v>
      </c>
      <c r="C342" s="262" t="s">
        <v>2065</v>
      </c>
      <c r="D342" s="262" t="s">
        <v>2066</v>
      </c>
      <c r="E342" s="36">
        <v>30</v>
      </c>
      <c r="F342" s="67" t="s">
        <v>6</v>
      </c>
      <c r="G342" s="151"/>
      <c r="H342" s="151"/>
      <c r="I342" s="305" t="s">
        <v>2065</v>
      </c>
      <c r="J342" s="262" t="s">
        <v>2066</v>
      </c>
      <c r="K342" s="308"/>
      <c r="L342" s="52"/>
      <c r="M342" s="36"/>
      <c r="N342" s="41"/>
    </row>
    <row r="343" spans="1:14" hidden="1" x14ac:dyDescent="0.25">
      <c r="A343" s="262" t="s">
        <v>1690</v>
      </c>
      <c r="B343" s="263" t="s">
        <v>2046</v>
      </c>
      <c r="C343" s="262" t="s">
        <v>2065</v>
      </c>
      <c r="D343" s="262" t="s">
        <v>2067</v>
      </c>
      <c r="E343" s="36">
        <v>11</v>
      </c>
      <c r="F343" s="67" t="s">
        <v>6</v>
      </c>
      <c r="G343" s="151"/>
      <c r="H343" s="151"/>
      <c r="I343" s="305" t="s">
        <v>2065</v>
      </c>
      <c r="J343" s="262" t="s">
        <v>2067</v>
      </c>
      <c r="K343" s="308"/>
      <c r="L343" s="52"/>
      <c r="M343" s="36"/>
      <c r="N343" s="67" t="s">
        <v>2056</v>
      </c>
    </row>
    <row r="344" spans="1:14" hidden="1" x14ac:dyDescent="0.25">
      <c r="A344" s="262" t="s">
        <v>1690</v>
      </c>
      <c r="B344" s="263" t="s">
        <v>2046</v>
      </c>
      <c r="C344" s="262" t="s">
        <v>2065</v>
      </c>
      <c r="D344" s="262" t="s">
        <v>2068</v>
      </c>
      <c r="E344" s="36">
        <v>58</v>
      </c>
      <c r="F344" s="67" t="s">
        <v>6</v>
      </c>
      <c r="G344" s="151"/>
      <c r="H344" s="151"/>
      <c r="I344" s="305" t="s">
        <v>2065</v>
      </c>
      <c r="J344" s="262" t="s">
        <v>2068</v>
      </c>
      <c r="K344" s="308"/>
      <c r="L344" s="52"/>
      <c r="M344" s="36"/>
      <c r="N344" s="41"/>
    </row>
    <row r="345" spans="1:14" hidden="1" x14ac:dyDescent="0.25">
      <c r="A345" s="262" t="s">
        <v>1690</v>
      </c>
      <c r="B345" s="263" t="s">
        <v>2046</v>
      </c>
      <c r="C345" s="262" t="s">
        <v>2065</v>
      </c>
      <c r="D345" s="262" t="s">
        <v>2069</v>
      </c>
      <c r="E345" s="36">
        <v>16</v>
      </c>
      <c r="F345" s="67" t="s">
        <v>6</v>
      </c>
      <c r="G345" s="151"/>
      <c r="H345" s="151"/>
      <c r="I345" s="305" t="s">
        <v>2065</v>
      </c>
      <c r="J345" s="262" t="s">
        <v>2069</v>
      </c>
      <c r="K345" s="308"/>
      <c r="L345" s="52"/>
      <c r="M345" s="36"/>
      <c r="N345" s="41"/>
    </row>
    <row r="346" spans="1:14" hidden="1" x14ac:dyDescent="0.25">
      <c r="A346" s="262" t="s">
        <v>1690</v>
      </c>
      <c r="B346" s="263" t="s">
        <v>2046</v>
      </c>
      <c r="C346" s="262" t="s">
        <v>2065</v>
      </c>
      <c r="D346" s="262" t="s">
        <v>2070</v>
      </c>
      <c r="E346" s="36">
        <v>40</v>
      </c>
      <c r="F346" s="67" t="s">
        <v>6</v>
      </c>
      <c r="G346" s="151"/>
      <c r="H346" s="151"/>
      <c r="I346" s="305" t="s">
        <v>2065</v>
      </c>
      <c r="J346" s="262" t="s">
        <v>2070</v>
      </c>
      <c r="K346" s="308"/>
      <c r="L346" s="52"/>
      <c r="M346" s="36"/>
      <c r="N346" s="41"/>
    </row>
    <row r="347" spans="1:14" hidden="1" x14ac:dyDescent="0.25">
      <c r="A347" s="262" t="s">
        <v>1690</v>
      </c>
      <c r="B347" s="263" t="s">
        <v>2046</v>
      </c>
      <c r="C347" s="262" t="s">
        <v>2065</v>
      </c>
      <c r="D347" s="262" t="s">
        <v>2071</v>
      </c>
      <c r="E347" s="36">
        <v>62</v>
      </c>
      <c r="F347" s="67" t="s">
        <v>6</v>
      </c>
      <c r="G347" s="151"/>
      <c r="H347" s="151"/>
      <c r="I347" s="305" t="s">
        <v>2065</v>
      </c>
      <c r="J347" s="262" t="s">
        <v>2071</v>
      </c>
      <c r="K347" s="308" t="s">
        <v>1229</v>
      </c>
      <c r="L347" s="52"/>
      <c r="M347" s="36"/>
      <c r="N347" s="41"/>
    </row>
    <row r="348" spans="1:14" hidden="1" x14ac:dyDescent="0.25">
      <c r="A348" s="262" t="s">
        <v>1690</v>
      </c>
      <c r="B348" s="263" t="s">
        <v>2046</v>
      </c>
      <c r="C348" s="262" t="s">
        <v>2065</v>
      </c>
      <c r="D348" s="262" t="s">
        <v>2072</v>
      </c>
      <c r="E348" s="36" t="s">
        <v>137</v>
      </c>
      <c r="F348" s="67" t="s">
        <v>6</v>
      </c>
      <c r="G348" s="151"/>
      <c r="H348" s="151"/>
      <c r="I348" s="305" t="s">
        <v>2065</v>
      </c>
      <c r="J348" s="262" t="s">
        <v>2072</v>
      </c>
      <c r="K348" s="308"/>
      <c r="L348" s="52"/>
      <c r="M348" s="36"/>
      <c r="N348" s="41"/>
    </row>
    <row r="349" spans="1:14" hidden="1" x14ac:dyDescent="0.25">
      <c r="A349" s="262" t="s">
        <v>1690</v>
      </c>
      <c r="B349" s="263" t="s">
        <v>2046</v>
      </c>
      <c r="C349" s="262" t="s">
        <v>2065</v>
      </c>
      <c r="D349" s="262" t="s">
        <v>2073</v>
      </c>
      <c r="E349" s="36" t="s">
        <v>137</v>
      </c>
      <c r="F349" s="67" t="s">
        <v>6</v>
      </c>
      <c r="G349" s="151"/>
      <c r="H349" s="151"/>
      <c r="I349" s="305" t="s">
        <v>2065</v>
      </c>
      <c r="J349" s="262" t="s">
        <v>2073</v>
      </c>
      <c r="K349" s="308"/>
      <c r="L349" s="52"/>
      <c r="M349" s="36"/>
      <c r="N349" s="41"/>
    </row>
    <row r="350" spans="1:14" hidden="1" x14ac:dyDescent="0.25">
      <c r="A350" s="262" t="s">
        <v>1690</v>
      </c>
      <c r="B350" s="263" t="s">
        <v>2046</v>
      </c>
      <c r="C350" s="262" t="s">
        <v>2065</v>
      </c>
      <c r="D350" s="262" t="s">
        <v>2074</v>
      </c>
      <c r="E350" s="36">
        <v>46</v>
      </c>
      <c r="F350" s="67" t="s">
        <v>6</v>
      </c>
      <c r="G350" s="151"/>
      <c r="H350" s="151"/>
      <c r="I350" s="305" t="s">
        <v>2065</v>
      </c>
      <c r="J350" s="262" t="s">
        <v>2074</v>
      </c>
      <c r="K350" s="308"/>
      <c r="L350" s="52"/>
      <c r="M350" s="36"/>
      <c r="N350" s="41"/>
    </row>
    <row r="351" spans="1:14" hidden="1" x14ac:dyDescent="0.25">
      <c r="A351" s="262" t="s">
        <v>1690</v>
      </c>
      <c r="B351" s="263" t="s">
        <v>2046</v>
      </c>
      <c r="C351" s="262" t="s">
        <v>2065</v>
      </c>
      <c r="D351" s="262" t="s">
        <v>2075</v>
      </c>
      <c r="E351" s="36">
        <v>16</v>
      </c>
      <c r="F351" s="67" t="s">
        <v>6</v>
      </c>
      <c r="G351" s="151"/>
      <c r="H351" s="151"/>
      <c r="I351" s="305" t="s">
        <v>2065</v>
      </c>
      <c r="J351" s="262" t="s">
        <v>2075</v>
      </c>
      <c r="K351" s="308"/>
      <c r="L351" s="52"/>
      <c r="M351" s="36"/>
      <c r="N351" s="41"/>
    </row>
    <row r="352" spans="1:14" hidden="1" x14ac:dyDescent="0.25">
      <c r="A352" s="262"/>
      <c r="B352" s="263" t="s">
        <v>2046</v>
      </c>
      <c r="C352" s="262" t="s">
        <v>2065</v>
      </c>
      <c r="D352" s="262" t="s">
        <v>2076</v>
      </c>
      <c r="E352" s="52"/>
      <c r="F352" s="67" t="s">
        <v>6</v>
      </c>
      <c r="G352" s="311"/>
      <c r="H352" s="311"/>
      <c r="I352" s="305"/>
      <c r="J352" s="259"/>
      <c r="K352" s="308"/>
      <c r="L352" s="52"/>
      <c r="M352" s="52"/>
      <c r="N352" s="67"/>
    </row>
    <row r="353" spans="1:14" hidden="1" x14ac:dyDescent="0.25">
      <c r="A353" s="262" t="s">
        <v>1690</v>
      </c>
      <c r="B353" s="263" t="s">
        <v>2046</v>
      </c>
      <c r="C353" s="262" t="s">
        <v>269</v>
      </c>
      <c r="D353" s="262" t="s">
        <v>269</v>
      </c>
      <c r="E353" s="36">
        <v>226</v>
      </c>
      <c r="F353" s="67" t="s">
        <v>6</v>
      </c>
      <c r="G353" s="106" t="s">
        <v>402</v>
      </c>
      <c r="H353" s="388" t="s">
        <v>2077</v>
      </c>
      <c r="I353" s="305" t="s">
        <v>269</v>
      </c>
      <c r="J353" s="262" t="s">
        <v>269</v>
      </c>
      <c r="K353" s="308"/>
      <c r="L353" s="52"/>
      <c r="M353" s="36"/>
      <c r="N353" s="41"/>
    </row>
    <row r="354" spans="1:14" hidden="1" x14ac:dyDescent="0.25">
      <c r="A354" s="262" t="s">
        <v>1690</v>
      </c>
      <c r="B354" s="263" t="s">
        <v>2046</v>
      </c>
      <c r="C354" s="262" t="s">
        <v>269</v>
      </c>
      <c r="D354" s="262" t="s">
        <v>2078</v>
      </c>
      <c r="E354" s="36">
        <v>70</v>
      </c>
      <c r="F354" s="67" t="s">
        <v>6</v>
      </c>
      <c r="G354" s="151"/>
      <c r="H354" s="151"/>
      <c r="I354" s="305" t="s">
        <v>269</v>
      </c>
      <c r="J354" s="262" t="s">
        <v>2078</v>
      </c>
      <c r="K354" s="308"/>
      <c r="L354" s="52"/>
      <c r="M354" s="36"/>
      <c r="N354" s="41"/>
    </row>
    <row r="355" spans="1:14" hidden="1" x14ac:dyDescent="0.25">
      <c r="A355" s="262" t="s">
        <v>1690</v>
      </c>
      <c r="B355" s="263" t="s">
        <v>2046</v>
      </c>
      <c r="C355" s="262" t="s">
        <v>269</v>
      </c>
      <c r="D355" s="262" t="s">
        <v>2079</v>
      </c>
      <c r="E355" s="36" t="s">
        <v>137</v>
      </c>
      <c r="F355" s="67" t="s">
        <v>6</v>
      </c>
      <c r="G355" s="151"/>
      <c r="H355" s="151"/>
      <c r="I355" s="305" t="s">
        <v>269</v>
      </c>
      <c r="J355" s="259"/>
      <c r="K355" s="308"/>
      <c r="L355" s="52"/>
      <c r="M355" s="36"/>
      <c r="N355" s="41"/>
    </row>
    <row r="356" spans="1:14" hidden="1" x14ac:dyDescent="0.25">
      <c r="A356" s="262" t="s">
        <v>1690</v>
      </c>
      <c r="B356" s="263" t="s">
        <v>2046</v>
      </c>
      <c r="C356" s="262" t="s">
        <v>269</v>
      </c>
      <c r="D356" s="262" t="s">
        <v>2080</v>
      </c>
      <c r="E356" s="36">
        <v>174</v>
      </c>
      <c r="F356" s="67" t="s">
        <v>6</v>
      </c>
      <c r="G356" s="151"/>
      <c r="H356" s="151"/>
      <c r="I356" s="305" t="s">
        <v>269</v>
      </c>
      <c r="J356" s="262" t="s">
        <v>2080</v>
      </c>
      <c r="K356" s="308"/>
      <c r="L356" s="52"/>
      <c r="M356" s="36"/>
      <c r="N356" s="41"/>
    </row>
    <row r="357" spans="1:14" hidden="1" x14ac:dyDescent="0.25">
      <c r="A357" s="262" t="s">
        <v>1690</v>
      </c>
      <c r="B357" s="263" t="s">
        <v>2046</v>
      </c>
      <c r="C357" s="262" t="s">
        <v>269</v>
      </c>
      <c r="D357" s="262" t="s">
        <v>2081</v>
      </c>
      <c r="E357" s="36">
        <v>16</v>
      </c>
      <c r="F357" s="67" t="s">
        <v>6</v>
      </c>
      <c r="G357" s="151"/>
      <c r="H357" s="151"/>
      <c r="I357" s="305" t="s">
        <v>269</v>
      </c>
      <c r="J357" s="262" t="s">
        <v>2081</v>
      </c>
      <c r="K357" s="43"/>
      <c r="L357" s="43"/>
      <c r="M357" s="43"/>
      <c r="N357" s="41"/>
    </row>
    <row r="358" spans="1:14" hidden="1" x14ac:dyDescent="0.25">
      <c r="A358" s="262" t="s">
        <v>1690</v>
      </c>
      <c r="B358" s="263" t="s">
        <v>2046</v>
      </c>
      <c r="C358" s="262" t="s">
        <v>269</v>
      </c>
      <c r="D358" s="262" t="s">
        <v>2082</v>
      </c>
      <c r="E358" s="36" t="s">
        <v>137</v>
      </c>
      <c r="F358" s="67" t="s">
        <v>6</v>
      </c>
      <c r="G358" s="151"/>
      <c r="H358" s="151"/>
      <c r="I358" s="305" t="s">
        <v>269</v>
      </c>
      <c r="J358" s="262" t="s">
        <v>2082</v>
      </c>
      <c r="K358" s="43"/>
      <c r="L358" s="43"/>
      <c r="M358" s="43"/>
      <c r="N358" s="41"/>
    </row>
    <row r="359" spans="1:14" ht="26.25" hidden="1" customHeight="1" x14ac:dyDescent="0.25">
      <c r="A359" s="258" t="s">
        <v>1690</v>
      </c>
      <c r="B359" s="258" t="s">
        <v>2046</v>
      </c>
      <c r="C359" s="258" t="s">
        <v>2083</v>
      </c>
      <c r="D359" s="258"/>
      <c r="E359" s="26">
        <f>SUM(E360:E371)+487</f>
        <v>1170</v>
      </c>
      <c r="F359" s="297"/>
      <c r="G359" s="297"/>
      <c r="H359" s="297"/>
      <c r="I359" s="299" t="s">
        <v>2083</v>
      </c>
      <c r="J359" s="385"/>
      <c r="K359" s="386"/>
      <c r="L359" s="33">
        <v>1</v>
      </c>
      <c r="M359" s="33">
        <v>3</v>
      </c>
      <c r="N359" s="303"/>
    </row>
    <row r="360" spans="1:14" hidden="1" x14ac:dyDescent="0.25">
      <c r="A360" s="262" t="s">
        <v>1690</v>
      </c>
      <c r="B360" s="263" t="s">
        <v>2046</v>
      </c>
      <c r="C360" s="262" t="s">
        <v>2084</v>
      </c>
      <c r="D360" s="262" t="s">
        <v>2084</v>
      </c>
      <c r="E360" s="36">
        <v>298</v>
      </c>
      <c r="F360" s="67" t="s">
        <v>6</v>
      </c>
      <c r="G360" s="151"/>
      <c r="H360" s="151"/>
      <c r="I360" s="305" t="s">
        <v>2084</v>
      </c>
      <c r="J360" s="262" t="s">
        <v>2084</v>
      </c>
      <c r="K360" s="308"/>
      <c r="L360" s="52"/>
      <c r="M360" s="36"/>
      <c r="N360" s="41"/>
    </row>
    <row r="361" spans="1:14" hidden="1" x14ac:dyDescent="0.25">
      <c r="A361" s="262" t="s">
        <v>1690</v>
      </c>
      <c r="B361" s="263" t="s">
        <v>2046</v>
      </c>
      <c r="C361" s="262" t="s">
        <v>2084</v>
      </c>
      <c r="D361" s="262" t="s">
        <v>2085</v>
      </c>
      <c r="E361" s="36">
        <v>0</v>
      </c>
      <c r="F361" s="67" t="s">
        <v>6</v>
      </c>
      <c r="G361" s="151"/>
      <c r="H361" s="151"/>
      <c r="I361" s="305" t="s">
        <v>2084</v>
      </c>
      <c r="J361" s="262" t="s">
        <v>2085</v>
      </c>
      <c r="K361" s="308"/>
      <c r="L361" s="52"/>
      <c r="M361" s="36"/>
      <c r="N361" s="41"/>
    </row>
    <row r="362" spans="1:14" hidden="1" x14ac:dyDescent="0.25">
      <c r="A362" s="262" t="s">
        <v>1690</v>
      </c>
      <c r="B362" s="263" t="s">
        <v>2046</v>
      </c>
      <c r="C362" s="262" t="s">
        <v>2084</v>
      </c>
      <c r="D362" s="262" t="s">
        <v>2086</v>
      </c>
      <c r="E362" s="36">
        <v>19</v>
      </c>
      <c r="F362" s="67" t="s">
        <v>6</v>
      </c>
      <c r="G362" s="151"/>
      <c r="H362" s="151"/>
      <c r="I362" s="305" t="s">
        <v>2084</v>
      </c>
      <c r="J362" s="262" t="s">
        <v>2086</v>
      </c>
      <c r="K362" s="308"/>
      <c r="L362" s="52"/>
      <c r="M362" s="36"/>
      <c r="N362" s="41"/>
    </row>
    <row r="363" spans="1:14" hidden="1" x14ac:dyDescent="0.25">
      <c r="A363" s="262" t="s">
        <v>1690</v>
      </c>
      <c r="B363" s="263" t="s">
        <v>2046</v>
      </c>
      <c r="C363" s="262" t="s">
        <v>2084</v>
      </c>
      <c r="D363" s="262" t="s">
        <v>2087</v>
      </c>
      <c r="E363" s="36">
        <v>0</v>
      </c>
      <c r="F363" s="67" t="s">
        <v>6</v>
      </c>
      <c r="G363" s="151"/>
      <c r="H363" s="151"/>
      <c r="I363" s="305" t="s">
        <v>2084</v>
      </c>
      <c r="J363" s="306" t="s">
        <v>1868</v>
      </c>
      <c r="K363" s="308"/>
      <c r="L363" s="52"/>
      <c r="M363" s="36"/>
      <c r="N363" s="41"/>
    </row>
    <row r="364" spans="1:14" hidden="1" x14ac:dyDescent="0.25">
      <c r="A364" s="262" t="s">
        <v>1690</v>
      </c>
      <c r="B364" s="263" t="s">
        <v>2046</v>
      </c>
      <c r="C364" s="262" t="s">
        <v>2084</v>
      </c>
      <c r="D364" s="262" t="s">
        <v>2088</v>
      </c>
      <c r="E364" s="36">
        <v>19</v>
      </c>
      <c r="F364" s="67" t="s">
        <v>6</v>
      </c>
      <c r="G364" s="151"/>
      <c r="H364" s="151"/>
      <c r="I364" s="305" t="s">
        <v>2084</v>
      </c>
      <c r="J364" s="306"/>
      <c r="K364" s="308"/>
      <c r="L364" s="52"/>
      <c r="M364" s="36"/>
      <c r="N364" s="41"/>
    </row>
    <row r="365" spans="1:14" hidden="1" x14ac:dyDescent="0.25">
      <c r="A365" s="262" t="s">
        <v>1690</v>
      </c>
      <c r="B365" s="263" t="s">
        <v>2046</v>
      </c>
      <c r="C365" s="262" t="s">
        <v>2084</v>
      </c>
      <c r="D365" s="262" t="s">
        <v>2089</v>
      </c>
      <c r="E365" s="36">
        <v>0</v>
      </c>
      <c r="F365" s="67" t="s">
        <v>6</v>
      </c>
      <c r="G365" s="151"/>
      <c r="H365" s="151"/>
      <c r="I365" s="305" t="s">
        <v>2084</v>
      </c>
      <c r="J365" s="262" t="s">
        <v>2089</v>
      </c>
      <c r="K365" s="308"/>
      <c r="L365" s="52"/>
      <c r="M365" s="36"/>
      <c r="N365" s="41"/>
    </row>
    <row r="366" spans="1:14" hidden="1" x14ac:dyDescent="0.25">
      <c r="A366" s="262" t="s">
        <v>1690</v>
      </c>
      <c r="B366" s="263" t="s">
        <v>2046</v>
      </c>
      <c r="C366" s="262" t="s">
        <v>2084</v>
      </c>
      <c r="D366" s="262" t="s">
        <v>2090</v>
      </c>
      <c r="E366" s="36">
        <v>123</v>
      </c>
      <c r="F366" s="67" t="s">
        <v>6</v>
      </c>
      <c r="G366" s="151"/>
      <c r="H366" s="151"/>
      <c r="I366" s="305" t="s">
        <v>2084</v>
      </c>
      <c r="J366" s="262" t="s">
        <v>2090</v>
      </c>
      <c r="K366" s="308"/>
      <c r="L366" s="52"/>
      <c r="M366" s="36"/>
      <c r="N366" s="41"/>
    </row>
    <row r="367" spans="1:14" hidden="1" x14ac:dyDescent="0.25">
      <c r="A367" s="262" t="s">
        <v>1690</v>
      </c>
      <c r="B367" s="263" t="s">
        <v>2046</v>
      </c>
      <c r="C367" s="262" t="s">
        <v>2084</v>
      </c>
      <c r="D367" s="262" t="s">
        <v>2091</v>
      </c>
      <c r="E367" s="36">
        <v>0</v>
      </c>
      <c r="F367" s="67" t="s">
        <v>6</v>
      </c>
      <c r="G367" s="151"/>
      <c r="H367" s="151"/>
      <c r="I367" s="305" t="s">
        <v>2084</v>
      </c>
      <c r="J367" s="262" t="s">
        <v>2091</v>
      </c>
      <c r="K367" s="308"/>
      <c r="L367" s="52"/>
      <c r="M367" s="36"/>
      <c r="N367" s="41"/>
    </row>
    <row r="368" spans="1:14" hidden="1" x14ac:dyDescent="0.25">
      <c r="A368" s="262" t="s">
        <v>1690</v>
      </c>
      <c r="B368" s="263" t="s">
        <v>2046</v>
      </c>
      <c r="C368" s="262" t="s">
        <v>2084</v>
      </c>
      <c r="D368" s="262" t="s">
        <v>2092</v>
      </c>
      <c r="E368" s="36">
        <v>0</v>
      </c>
      <c r="F368" s="67" t="s">
        <v>6</v>
      </c>
      <c r="G368" s="151"/>
      <c r="H368" s="151"/>
      <c r="I368" s="305" t="s">
        <v>2084</v>
      </c>
      <c r="J368" s="262" t="s">
        <v>2092</v>
      </c>
      <c r="K368" s="308"/>
      <c r="L368" s="52"/>
      <c r="M368" s="36"/>
      <c r="N368" s="41"/>
    </row>
    <row r="369" spans="1:14" hidden="1" x14ac:dyDescent="0.25">
      <c r="A369" s="262" t="s">
        <v>1690</v>
      </c>
      <c r="B369" s="263" t="s">
        <v>2046</v>
      </c>
      <c r="C369" s="262" t="s">
        <v>2084</v>
      </c>
      <c r="D369" s="262" t="s">
        <v>2093</v>
      </c>
      <c r="E369" s="36">
        <v>86</v>
      </c>
      <c r="F369" s="67" t="s">
        <v>6</v>
      </c>
      <c r="G369" s="151"/>
      <c r="H369" s="151"/>
      <c r="I369" s="305" t="s">
        <v>2084</v>
      </c>
      <c r="J369" s="262" t="s">
        <v>2093</v>
      </c>
      <c r="K369" s="308"/>
      <c r="L369" s="52"/>
      <c r="M369" s="36"/>
      <c r="N369" s="41"/>
    </row>
    <row r="370" spans="1:14" hidden="1" x14ac:dyDescent="0.25">
      <c r="A370" s="262" t="s">
        <v>1690</v>
      </c>
      <c r="B370" s="263" t="s">
        <v>2046</v>
      </c>
      <c r="C370" s="262" t="s">
        <v>2084</v>
      </c>
      <c r="D370" s="262" t="s">
        <v>2094</v>
      </c>
      <c r="E370" s="36">
        <v>37</v>
      </c>
      <c r="F370" s="67" t="s">
        <v>6</v>
      </c>
      <c r="G370" s="151"/>
      <c r="H370" s="151"/>
      <c r="I370" s="305" t="s">
        <v>2084</v>
      </c>
      <c r="J370" s="262" t="s">
        <v>2094</v>
      </c>
      <c r="K370" s="308"/>
      <c r="L370" s="52"/>
      <c r="M370" s="36"/>
      <c r="N370" s="41"/>
    </row>
    <row r="371" spans="1:14" hidden="1" x14ac:dyDescent="0.25">
      <c r="A371" s="262" t="s">
        <v>1690</v>
      </c>
      <c r="B371" s="263" t="s">
        <v>2046</v>
      </c>
      <c r="C371" s="262" t="s">
        <v>2084</v>
      </c>
      <c r="D371" s="262" t="s">
        <v>2095</v>
      </c>
      <c r="E371" s="36">
        <v>101</v>
      </c>
      <c r="F371" s="67" t="s">
        <v>6</v>
      </c>
      <c r="G371" s="151"/>
      <c r="H371" s="151"/>
      <c r="I371" s="305" t="s">
        <v>2084</v>
      </c>
      <c r="J371" s="262" t="s">
        <v>2095</v>
      </c>
      <c r="K371" s="308"/>
      <c r="L371" s="52"/>
      <c r="M371" s="36"/>
      <c r="N371" s="41"/>
    </row>
    <row r="372" spans="1:14" hidden="1" x14ac:dyDescent="0.25">
      <c r="A372" s="262" t="s">
        <v>1690</v>
      </c>
      <c r="B372" s="263" t="s">
        <v>2046</v>
      </c>
      <c r="C372" s="262" t="s">
        <v>2096</v>
      </c>
      <c r="D372" s="262" t="s">
        <v>2096</v>
      </c>
      <c r="E372" s="36">
        <v>344</v>
      </c>
      <c r="F372" s="67" t="s">
        <v>6</v>
      </c>
      <c r="G372" s="151"/>
      <c r="H372" s="151"/>
      <c r="I372" s="305" t="s">
        <v>2096</v>
      </c>
      <c r="J372" s="262" t="s">
        <v>2096</v>
      </c>
      <c r="K372" s="308"/>
      <c r="L372" s="52"/>
      <c r="M372" s="36"/>
      <c r="N372" s="41"/>
    </row>
    <row r="373" spans="1:14" hidden="1" x14ac:dyDescent="0.25">
      <c r="A373" s="262" t="s">
        <v>1690</v>
      </c>
      <c r="B373" s="263" t="s">
        <v>2046</v>
      </c>
      <c r="C373" s="262" t="s">
        <v>2096</v>
      </c>
      <c r="D373" s="262" t="s">
        <v>2097</v>
      </c>
      <c r="E373" s="36">
        <v>51</v>
      </c>
      <c r="F373" s="67" t="s">
        <v>6</v>
      </c>
      <c r="G373" s="151"/>
      <c r="H373" s="151"/>
      <c r="I373" s="305" t="s">
        <v>2096</v>
      </c>
      <c r="J373" s="262" t="s">
        <v>2097</v>
      </c>
      <c r="K373" s="308"/>
      <c r="L373" s="52"/>
      <c r="M373" s="36"/>
      <c r="N373" s="41"/>
    </row>
    <row r="374" spans="1:14" hidden="1" x14ac:dyDescent="0.25">
      <c r="A374" s="262" t="s">
        <v>1690</v>
      </c>
      <c r="B374" s="263" t="s">
        <v>2046</v>
      </c>
      <c r="C374" s="262" t="s">
        <v>2096</v>
      </c>
      <c r="D374" s="262" t="s">
        <v>2098</v>
      </c>
      <c r="E374" s="36">
        <v>62</v>
      </c>
      <c r="F374" s="67" t="s">
        <v>6</v>
      </c>
      <c r="G374" s="151"/>
      <c r="H374" s="151"/>
      <c r="I374" s="305" t="s">
        <v>2096</v>
      </c>
      <c r="J374" s="262" t="s">
        <v>2098</v>
      </c>
      <c r="K374" s="43"/>
      <c r="L374" s="43"/>
      <c r="M374" s="43"/>
      <c r="N374" s="41"/>
    </row>
    <row r="375" spans="1:14" hidden="1" x14ac:dyDescent="0.25">
      <c r="A375" s="262" t="s">
        <v>1690</v>
      </c>
      <c r="B375" s="263" t="s">
        <v>2046</v>
      </c>
      <c r="C375" s="262" t="s">
        <v>2096</v>
      </c>
      <c r="D375" s="262" t="s">
        <v>2099</v>
      </c>
      <c r="E375" s="36">
        <v>27</v>
      </c>
      <c r="F375" s="67" t="s">
        <v>6</v>
      </c>
      <c r="G375" s="151"/>
      <c r="H375" s="151"/>
      <c r="I375" s="305" t="s">
        <v>2096</v>
      </c>
      <c r="J375" s="262" t="s">
        <v>2099</v>
      </c>
      <c r="K375" s="43"/>
      <c r="L375" s="43"/>
      <c r="M375" s="43"/>
      <c r="N375" s="41"/>
    </row>
    <row r="376" spans="1:14" hidden="1" x14ac:dyDescent="0.25">
      <c r="A376" s="262" t="s">
        <v>1690</v>
      </c>
      <c r="B376" s="263" t="s">
        <v>2046</v>
      </c>
      <c r="C376" s="262" t="s">
        <v>2096</v>
      </c>
      <c r="D376" s="262" t="s">
        <v>2100</v>
      </c>
      <c r="E376" s="36" t="s">
        <v>137</v>
      </c>
      <c r="F376" s="67" t="s">
        <v>6</v>
      </c>
      <c r="G376" s="151"/>
      <c r="H376" s="151"/>
      <c r="I376" s="305" t="s">
        <v>2096</v>
      </c>
      <c r="J376" s="262" t="s">
        <v>2100</v>
      </c>
      <c r="K376" s="43"/>
      <c r="L376" s="43"/>
      <c r="M376" s="43"/>
      <c r="N376" s="41"/>
    </row>
    <row r="377" spans="1:14" ht="15" hidden="1" x14ac:dyDescent="0.25">
      <c r="A377" s="258" t="s">
        <v>1690</v>
      </c>
      <c r="B377" s="258" t="s">
        <v>2046</v>
      </c>
      <c r="C377" s="299" t="s">
        <v>2101</v>
      </c>
      <c r="D377" s="258"/>
      <c r="E377" s="26">
        <f>678+E385+E386+E387</f>
        <v>1383</v>
      </c>
      <c r="F377" s="297"/>
      <c r="G377" s="28" t="s">
        <v>18</v>
      </c>
      <c r="H377" s="258"/>
      <c r="I377" s="299" t="s">
        <v>2101</v>
      </c>
      <c r="J377" s="385"/>
      <c r="K377" s="386"/>
      <c r="L377" s="33">
        <v>1</v>
      </c>
      <c r="M377" s="33">
        <v>2</v>
      </c>
      <c r="N377" s="385" t="s">
        <v>2064</v>
      </c>
    </row>
    <row r="378" spans="1:14" hidden="1" x14ac:dyDescent="0.25">
      <c r="A378" s="262" t="s">
        <v>1690</v>
      </c>
      <c r="B378" s="263" t="s">
        <v>2046</v>
      </c>
      <c r="C378" s="262" t="s">
        <v>2102</v>
      </c>
      <c r="D378" s="262" t="s">
        <v>2103</v>
      </c>
      <c r="E378" s="36">
        <v>161</v>
      </c>
      <c r="F378" s="67" t="s">
        <v>6</v>
      </c>
      <c r="G378" s="151"/>
      <c r="H378" s="151"/>
      <c r="I378" s="305" t="s">
        <v>2102</v>
      </c>
      <c r="J378" s="262" t="s">
        <v>2103</v>
      </c>
      <c r="K378" s="308"/>
      <c r="L378" s="52"/>
      <c r="M378" s="36"/>
      <c r="N378" s="41"/>
    </row>
    <row r="379" spans="1:14" hidden="1" x14ac:dyDescent="0.25">
      <c r="A379" s="262" t="s">
        <v>1690</v>
      </c>
      <c r="B379" s="263" t="s">
        <v>2046</v>
      </c>
      <c r="C379" s="262" t="s">
        <v>2102</v>
      </c>
      <c r="D379" s="259" t="s">
        <v>2104</v>
      </c>
      <c r="E379" s="36" t="s">
        <v>137</v>
      </c>
      <c r="F379" s="67" t="s">
        <v>6</v>
      </c>
      <c r="G379" s="151"/>
      <c r="H379" s="151"/>
      <c r="I379" s="305" t="s">
        <v>2102</v>
      </c>
      <c r="J379" s="259"/>
      <c r="K379" s="308"/>
      <c r="L379" s="52"/>
      <c r="M379" s="36"/>
      <c r="N379" s="41"/>
    </row>
    <row r="380" spans="1:14" hidden="1" x14ac:dyDescent="0.25">
      <c r="A380" s="262" t="s">
        <v>1690</v>
      </c>
      <c r="B380" s="263" t="s">
        <v>2046</v>
      </c>
      <c r="C380" s="262" t="s">
        <v>2102</v>
      </c>
      <c r="D380" s="262" t="s">
        <v>2105</v>
      </c>
      <c r="E380" s="36">
        <v>69</v>
      </c>
      <c r="F380" s="67" t="s">
        <v>6</v>
      </c>
      <c r="G380" s="151"/>
      <c r="H380" s="151"/>
      <c r="I380" s="305" t="s">
        <v>2102</v>
      </c>
      <c r="J380" s="259" t="s">
        <v>2105</v>
      </c>
      <c r="K380" s="308"/>
      <c r="L380" s="52"/>
      <c r="M380" s="36"/>
      <c r="N380" s="41"/>
    </row>
    <row r="381" spans="1:14" hidden="1" x14ac:dyDescent="0.25">
      <c r="A381" s="262" t="s">
        <v>1690</v>
      </c>
      <c r="B381" s="263" t="s">
        <v>2046</v>
      </c>
      <c r="C381" s="262" t="s">
        <v>2102</v>
      </c>
      <c r="D381" s="262" t="s">
        <v>2106</v>
      </c>
      <c r="E381" s="36">
        <v>44</v>
      </c>
      <c r="F381" s="67" t="s">
        <v>6</v>
      </c>
      <c r="G381" s="151"/>
      <c r="H381" s="151"/>
      <c r="I381" s="305" t="s">
        <v>2102</v>
      </c>
      <c r="J381" s="259" t="s">
        <v>2106</v>
      </c>
      <c r="K381" s="308"/>
      <c r="L381" s="52"/>
      <c r="M381" s="36"/>
      <c r="N381" s="41"/>
    </row>
    <row r="382" spans="1:14" hidden="1" x14ac:dyDescent="0.25">
      <c r="A382" s="262" t="s">
        <v>1690</v>
      </c>
      <c r="B382" s="263" t="s">
        <v>2046</v>
      </c>
      <c r="C382" s="262" t="s">
        <v>2102</v>
      </c>
      <c r="D382" s="262" t="s">
        <v>2107</v>
      </c>
      <c r="E382" s="36">
        <v>53</v>
      </c>
      <c r="F382" s="67" t="s">
        <v>6</v>
      </c>
      <c r="G382" s="151"/>
      <c r="H382" s="151"/>
      <c r="I382" s="305" t="s">
        <v>2102</v>
      </c>
      <c r="J382" s="259"/>
      <c r="K382" s="308"/>
      <c r="L382" s="52"/>
      <c r="M382" s="36"/>
      <c r="N382" s="41"/>
    </row>
    <row r="383" spans="1:14" hidden="1" x14ac:dyDescent="0.25">
      <c r="A383" s="262" t="s">
        <v>1690</v>
      </c>
      <c r="B383" s="263" t="s">
        <v>2046</v>
      </c>
      <c r="C383" s="262" t="s">
        <v>2102</v>
      </c>
      <c r="D383" s="262" t="s">
        <v>2108</v>
      </c>
      <c r="E383" s="36">
        <v>224</v>
      </c>
      <c r="F383" s="67" t="s">
        <v>6</v>
      </c>
      <c r="G383" s="151"/>
      <c r="H383" s="151"/>
      <c r="I383" s="305" t="s">
        <v>2102</v>
      </c>
      <c r="J383" s="259" t="s">
        <v>2108</v>
      </c>
      <c r="K383" s="308"/>
      <c r="L383" s="52"/>
      <c r="M383" s="36"/>
      <c r="N383" s="41"/>
    </row>
    <row r="384" spans="1:14" hidden="1" x14ac:dyDescent="0.25">
      <c r="A384" s="262" t="s">
        <v>1690</v>
      </c>
      <c r="B384" s="263" t="s">
        <v>2046</v>
      </c>
      <c r="C384" s="262" t="s">
        <v>2102</v>
      </c>
      <c r="D384" s="262" t="s">
        <v>2109</v>
      </c>
      <c r="E384" s="36">
        <v>118</v>
      </c>
      <c r="F384" s="67" t="s">
        <v>6</v>
      </c>
      <c r="G384" s="151"/>
      <c r="H384" s="151"/>
      <c r="I384" s="305" t="s">
        <v>2102</v>
      </c>
      <c r="J384" s="259" t="s">
        <v>2109</v>
      </c>
      <c r="K384" s="308"/>
      <c r="L384" s="52"/>
      <c r="M384" s="36"/>
      <c r="N384" s="41"/>
    </row>
    <row r="385" spans="1:14" hidden="1" x14ac:dyDescent="0.25">
      <c r="A385" s="262" t="s">
        <v>1690</v>
      </c>
      <c r="B385" s="263" t="s">
        <v>2046</v>
      </c>
      <c r="C385" s="262" t="s">
        <v>2110</v>
      </c>
      <c r="D385" s="262" t="s">
        <v>2110</v>
      </c>
      <c r="E385" s="36">
        <v>215</v>
      </c>
      <c r="F385" s="67" t="s">
        <v>6</v>
      </c>
      <c r="G385" s="151"/>
      <c r="H385" s="151"/>
      <c r="I385" s="305" t="s">
        <v>2110</v>
      </c>
      <c r="J385" s="306" t="s">
        <v>2110</v>
      </c>
      <c r="K385" s="43"/>
      <c r="L385" s="43"/>
      <c r="M385" s="43"/>
      <c r="N385" s="67" t="s">
        <v>972</v>
      </c>
    </row>
    <row r="386" spans="1:14" hidden="1" x14ac:dyDescent="0.25">
      <c r="A386" s="262" t="s">
        <v>1690</v>
      </c>
      <c r="B386" s="263" t="s">
        <v>2046</v>
      </c>
      <c r="C386" s="262" t="s">
        <v>2110</v>
      </c>
      <c r="D386" s="262" t="s">
        <v>2111</v>
      </c>
      <c r="E386" s="36">
        <v>132</v>
      </c>
      <c r="F386" s="67" t="s">
        <v>6</v>
      </c>
      <c r="G386" s="151"/>
      <c r="H386" s="151"/>
      <c r="I386" s="305" t="s">
        <v>2110</v>
      </c>
      <c r="J386" s="306" t="s">
        <v>2111</v>
      </c>
      <c r="K386" s="43"/>
      <c r="L386" s="43"/>
      <c r="M386" s="43"/>
      <c r="N386" s="41"/>
    </row>
    <row r="387" spans="1:14" hidden="1" x14ac:dyDescent="0.25">
      <c r="A387" s="262" t="s">
        <v>1690</v>
      </c>
      <c r="B387" s="263" t="s">
        <v>2046</v>
      </c>
      <c r="C387" s="262" t="s">
        <v>2110</v>
      </c>
      <c r="D387" s="262" t="s">
        <v>2112</v>
      </c>
      <c r="E387" s="36">
        <v>358</v>
      </c>
      <c r="F387" s="67" t="s">
        <v>6</v>
      </c>
      <c r="G387" s="151"/>
      <c r="H387" s="151"/>
      <c r="I387" s="305" t="s">
        <v>2110</v>
      </c>
      <c r="J387" s="306" t="s">
        <v>2112</v>
      </c>
      <c r="K387" s="43"/>
      <c r="L387" s="43"/>
      <c r="M387" s="43"/>
      <c r="N387" s="41"/>
    </row>
    <row r="388" spans="1:14" hidden="1" x14ac:dyDescent="0.25">
      <c r="A388" s="258" t="s">
        <v>1690</v>
      </c>
      <c r="B388" s="258" t="s">
        <v>2046</v>
      </c>
      <c r="C388" s="299" t="s">
        <v>2113</v>
      </c>
      <c r="D388" s="258"/>
      <c r="E388" s="26">
        <f>SUM(E389:E393)</f>
        <v>791</v>
      </c>
      <c r="F388" s="297"/>
      <c r="G388" s="297"/>
      <c r="H388" s="297"/>
      <c r="I388" s="299" t="s">
        <v>2113</v>
      </c>
      <c r="J388" s="385"/>
      <c r="K388" s="386"/>
      <c r="L388" s="33">
        <v>1</v>
      </c>
      <c r="M388" s="33">
        <v>1</v>
      </c>
      <c r="N388" s="303"/>
    </row>
    <row r="389" spans="1:14" hidden="1" x14ac:dyDescent="0.25">
      <c r="A389" s="262" t="s">
        <v>1690</v>
      </c>
      <c r="B389" s="263" t="s">
        <v>2046</v>
      </c>
      <c r="C389" s="262" t="s">
        <v>2114</v>
      </c>
      <c r="D389" s="262" t="s">
        <v>2114</v>
      </c>
      <c r="E389" s="36">
        <v>531</v>
      </c>
      <c r="F389" s="67" t="s">
        <v>6</v>
      </c>
      <c r="G389" s="151"/>
      <c r="H389" s="151"/>
      <c r="I389" s="305" t="s">
        <v>2114</v>
      </c>
      <c r="J389" s="262" t="s">
        <v>2114</v>
      </c>
      <c r="K389" s="308"/>
      <c r="L389" s="52"/>
      <c r="M389" s="36"/>
      <c r="N389" s="41"/>
    </row>
    <row r="390" spans="1:14" hidden="1" x14ac:dyDescent="0.25">
      <c r="A390" s="262" t="s">
        <v>1690</v>
      </c>
      <c r="B390" s="263" t="s">
        <v>2046</v>
      </c>
      <c r="C390" s="262" t="s">
        <v>2114</v>
      </c>
      <c r="D390" s="262" t="s">
        <v>2115</v>
      </c>
      <c r="E390" s="36">
        <v>61</v>
      </c>
      <c r="F390" s="67" t="s">
        <v>6</v>
      </c>
      <c r="G390" s="151"/>
      <c r="H390" s="151"/>
      <c r="I390" s="305" t="s">
        <v>2114</v>
      </c>
      <c r="J390" s="262" t="s">
        <v>2115</v>
      </c>
      <c r="K390" s="308"/>
      <c r="L390" s="52"/>
      <c r="M390" s="36"/>
      <c r="N390" s="41"/>
    </row>
    <row r="391" spans="1:14" hidden="1" x14ac:dyDescent="0.25">
      <c r="A391" s="262" t="s">
        <v>1690</v>
      </c>
      <c r="B391" s="263" t="s">
        <v>2046</v>
      </c>
      <c r="C391" s="262" t="s">
        <v>2114</v>
      </c>
      <c r="D391" s="262" t="s">
        <v>2116</v>
      </c>
      <c r="E391" s="36">
        <v>0</v>
      </c>
      <c r="F391" s="67" t="s">
        <v>6</v>
      </c>
      <c r="G391" s="151"/>
      <c r="H391" s="151"/>
      <c r="I391" s="305" t="s">
        <v>2114</v>
      </c>
      <c r="J391" s="259"/>
      <c r="K391" s="308"/>
      <c r="L391" s="52"/>
      <c r="M391" s="36"/>
      <c r="N391" s="41"/>
    </row>
    <row r="392" spans="1:14" hidden="1" x14ac:dyDescent="0.25">
      <c r="A392" s="262" t="s">
        <v>1690</v>
      </c>
      <c r="B392" s="263" t="s">
        <v>2046</v>
      </c>
      <c r="C392" s="262" t="s">
        <v>2114</v>
      </c>
      <c r="D392" s="262" t="s">
        <v>2117</v>
      </c>
      <c r="E392" s="36">
        <v>57</v>
      </c>
      <c r="F392" s="67" t="s">
        <v>6</v>
      </c>
      <c r="G392" s="151"/>
      <c r="H392" s="151"/>
      <c r="I392" s="305" t="s">
        <v>2114</v>
      </c>
      <c r="J392" s="262" t="s">
        <v>2117</v>
      </c>
      <c r="K392" s="308"/>
      <c r="L392" s="52"/>
      <c r="M392" s="36"/>
      <c r="N392" s="41"/>
    </row>
    <row r="393" spans="1:14" hidden="1" x14ac:dyDescent="0.25">
      <c r="A393" s="262" t="s">
        <v>1690</v>
      </c>
      <c r="B393" s="263" t="s">
        <v>2046</v>
      </c>
      <c r="C393" s="262" t="s">
        <v>2114</v>
      </c>
      <c r="D393" s="262" t="s">
        <v>2118</v>
      </c>
      <c r="E393" s="36">
        <v>142</v>
      </c>
      <c r="F393" s="67" t="s">
        <v>6</v>
      </c>
      <c r="G393" s="151"/>
      <c r="H393" s="151"/>
      <c r="I393" s="305" t="s">
        <v>2114</v>
      </c>
      <c r="J393" s="262" t="s">
        <v>2118</v>
      </c>
      <c r="K393" s="308"/>
      <c r="L393" s="52"/>
      <c r="M393" s="36"/>
      <c r="N393" s="41"/>
    </row>
    <row r="394" spans="1:14" hidden="1" x14ac:dyDescent="0.25">
      <c r="A394" s="258" t="s">
        <v>1690</v>
      </c>
      <c r="B394" s="258" t="s">
        <v>2046</v>
      </c>
      <c r="C394" s="258" t="s">
        <v>2119</v>
      </c>
      <c r="D394" s="258"/>
      <c r="E394" s="26">
        <v>161</v>
      </c>
      <c r="F394" s="297"/>
      <c r="G394" s="297"/>
      <c r="H394" s="297"/>
      <c r="I394" s="305" t="s">
        <v>2119</v>
      </c>
      <c r="J394" s="306"/>
      <c r="K394" s="308"/>
      <c r="L394" s="52"/>
      <c r="M394" s="52"/>
      <c r="N394" s="67"/>
    </row>
    <row r="395" spans="1:14" hidden="1" x14ac:dyDescent="0.25">
      <c r="A395" s="262" t="s">
        <v>1690</v>
      </c>
      <c r="B395" s="263" t="s">
        <v>2046</v>
      </c>
      <c r="C395" s="262" t="s">
        <v>2119</v>
      </c>
      <c r="D395" s="262" t="s">
        <v>2119</v>
      </c>
      <c r="E395" s="36">
        <v>52</v>
      </c>
      <c r="F395" s="67" t="s">
        <v>6</v>
      </c>
      <c r="G395" s="151"/>
      <c r="H395" s="151"/>
      <c r="I395" s="305" t="s">
        <v>2119</v>
      </c>
      <c r="J395" s="262" t="s">
        <v>2119</v>
      </c>
      <c r="K395" s="308"/>
      <c r="L395" s="52"/>
      <c r="M395" s="36"/>
      <c r="N395" s="41"/>
    </row>
    <row r="396" spans="1:14" hidden="1" x14ac:dyDescent="0.25">
      <c r="A396" s="262" t="s">
        <v>1690</v>
      </c>
      <c r="B396" s="263" t="s">
        <v>2046</v>
      </c>
      <c r="C396" s="262" t="s">
        <v>2119</v>
      </c>
      <c r="D396" s="262" t="s">
        <v>2120</v>
      </c>
      <c r="E396" s="36">
        <v>75</v>
      </c>
      <c r="F396" s="67" t="s">
        <v>6</v>
      </c>
      <c r="G396" s="151"/>
      <c r="H396" s="151"/>
      <c r="I396" s="305" t="s">
        <v>2119</v>
      </c>
      <c r="J396" s="262" t="s">
        <v>2120</v>
      </c>
      <c r="K396" s="308"/>
      <c r="L396" s="52"/>
      <c r="M396" s="36"/>
      <c r="N396" s="41"/>
    </row>
    <row r="397" spans="1:14" hidden="1" x14ac:dyDescent="0.25">
      <c r="A397" s="262" t="s">
        <v>1690</v>
      </c>
      <c r="B397" s="263" t="s">
        <v>2046</v>
      </c>
      <c r="C397" s="262" t="s">
        <v>2119</v>
      </c>
      <c r="D397" s="262" t="s">
        <v>2121</v>
      </c>
      <c r="E397" s="36" t="s">
        <v>137</v>
      </c>
      <c r="F397" s="67" t="s">
        <v>6</v>
      </c>
      <c r="G397" s="151"/>
      <c r="H397" s="151"/>
      <c r="I397" s="305" t="s">
        <v>2119</v>
      </c>
      <c r="J397" s="262" t="s">
        <v>2121</v>
      </c>
      <c r="K397" s="308"/>
      <c r="L397" s="52"/>
      <c r="M397" s="36"/>
      <c r="N397" s="41"/>
    </row>
    <row r="398" spans="1:14" hidden="1" x14ac:dyDescent="0.25">
      <c r="A398" s="262" t="s">
        <v>1690</v>
      </c>
      <c r="B398" s="263" t="s">
        <v>2046</v>
      </c>
      <c r="C398" s="262" t="s">
        <v>2119</v>
      </c>
      <c r="D398" s="262" t="s">
        <v>2122</v>
      </c>
      <c r="E398" s="36">
        <v>25</v>
      </c>
      <c r="F398" s="67" t="s">
        <v>6</v>
      </c>
      <c r="G398" s="151"/>
      <c r="H398" s="151"/>
      <c r="I398" s="305" t="s">
        <v>2119</v>
      </c>
      <c r="J398" s="262" t="s">
        <v>2122</v>
      </c>
      <c r="K398" s="43"/>
      <c r="L398" s="43"/>
      <c r="M398" s="43"/>
      <c r="N398" s="41"/>
    </row>
    <row r="399" spans="1:14" hidden="1" x14ac:dyDescent="0.25">
      <c r="A399" s="262" t="s">
        <v>1690</v>
      </c>
      <c r="B399" s="263" t="s">
        <v>2046</v>
      </c>
      <c r="C399" s="262" t="s">
        <v>2119</v>
      </c>
      <c r="D399" s="262" t="s">
        <v>2123</v>
      </c>
      <c r="E399" s="36">
        <v>0</v>
      </c>
      <c r="F399" s="67" t="s">
        <v>6</v>
      </c>
      <c r="G399" s="151"/>
      <c r="H399" s="151"/>
      <c r="I399" s="305" t="s">
        <v>2119</v>
      </c>
      <c r="J399" s="259"/>
      <c r="K399" s="43"/>
      <c r="L399" s="43"/>
      <c r="M399" s="43"/>
      <c r="N399" s="41"/>
    </row>
    <row r="400" spans="1:14" hidden="1" x14ac:dyDescent="0.25">
      <c r="A400" s="262" t="s">
        <v>1690</v>
      </c>
      <c r="B400" s="263" t="s">
        <v>2046</v>
      </c>
      <c r="C400" s="262" t="s">
        <v>2119</v>
      </c>
      <c r="D400" s="262" t="s">
        <v>2124</v>
      </c>
      <c r="E400" s="36">
        <v>0</v>
      </c>
      <c r="F400" s="67" t="s">
        <v>6</v>
      </c>
      <c r="G400" s="151"/>
      <c r="H400" s="151"/>
      <c r="I400" s="305" t="s">
        <v>2119</v>
      </c>
      <c r="J400" s="262" t="s">
        <v>2124</v>
      </c>
      <c r="K400" s="43"/>
      <c r="L400" s="43"/>
      <c r="M400" s="43"/>
      <c r="N400" s="41"/>
    </row>
    <row r="401" spans="1:14" hidden="1" x14ac:dyDescent="0.25">
      <c r="A401" s="258" t="s">
        <v>1690</v>
      </c>
      <c r="B401" s="258" t="s">
        <v>2046</v>
      </c>
      <c r="C401" s="258" t="s">
        <v>2125</v>
      </c>
      <c r="D401" s="258"/>
      <c r="E401" s="26">
        <f>SUM(E402:E408)</f>
        <v>909</v>
      </c>
      <c r="F401" s="297"/>
      <c r="G401" s="297"/>
      <c r="H401" s="297"/>
      <c r="I401" s="299" t="s">
        <v>2125</v>
      </c>
      <c r="J401" s="385"/>
      <c r="K401" s="386"/>
      <c r="L401" s="33">
        <v>1</v>
      </c>
      <c r="M401" s="33">
        <v>1</v>
      </c>
      <c r="N401" s="303"/>
    </row>
    <row r="402" spans="1:14" hidden="1" x14ac:dyDescent="0.25">
      <c r="A402" s="262" t="s">
        <v>1690</v>
      </c>
      <c r="B402" s="263" t="s">
        <v>2046</v>
      </c>
      <c r="C402" s="262" t="s">
        <v>2125</v>
      </c>
      <c r="D402" s="262" t="s">
        <v>2125</v>
      </c>
      <c r="E402" s="36">
        <v>258</v>
      </c>
      <c r="F402" s="67" t="s">
        <v>6</v>
      </c>
      <c r="G402" s="151"/>
      <c r="H402" s="151"/>
      <c r="I402" s="305" t="s">
        <v>2125</v>
      </c>
      <c r="J402" s="262" t="s">
        <v>2125</v>
      </c>
      <c r="K402" s="308"/>
      <c r="L402" s="52"/>
      <c r="M402" s="36"/>
      <c r="N402" s="41"/>
    </row>
    <row r="403" spans="1:14" hidden="1" x14ac:dyDescent="0.25">
      <c r="A403" s="262" t="s">
        <v>1690</v>
      </c>
      <c r="B403" s="263" t="s">
        <v>2046</v>
      </c>
      <c r="C403" s="262" t="s">
        <v>2125</v>
      </c>
      <c r="D403" s="262" t="s">
        <v>1586</v>
      </c>
      <c r="E403" s="36">
        <v>169</v>
      </c>
      <c r="F403" s="67" t="s">
        <v>6</v>
      </c>
      <c r="G403" s="151"/>
      <c r="H403" s="151"/>
      <c r="I403" s="305" t="s">
        <v>2125</v>
      </c>
      <c r="J403" s="262" t="s">
        <v>1586</v>
      </c>
      <c r="K403" s="308"/>
      <c r="L403" s="52"/>
      <c r="M403" s="36"/>
      <c r="N403" s="41"/>
    </row>
    <row r="404" spans="1:14" hidden="1" x14ac:dyDescent="0.25">
      <c r="A404" s="262" t="s">
        <v>1690</v>
      </c>
      <c r="B404" s="263" t="s">
        <v>2046</v>
      </c>
      <c r="C404" s="262" t="s">
        <v>2125</v>
      </c>
      <c r="D404" s="262" t="s">
        <v>2126</v>
      </c>
      <c r="E404" s="36">
        <v>208</v>
      </c>
      <c r="F404" s="67" t="s">
        <v>6</v>
      </c>
      <c r="G404" s="151"/>
      <c r="H404" s="151"/>
      <c r="I404" s="305" t="s">
        <v>2125</v>
      </c>
      <c r="J404" s="262" t="s">
        <v>2126</v>
      </c>
      <c r="K404" s="308"/>
      <c r="L404" s="52"/>
      <c r="M404" s="36"/>
      <c r="N404" s="41"/>
    </row>
    <row r="405" spans="1:14" hidden="1" x14ac:dyDescent="0.25">
      <c r="A405" s="262" t="s">
        <v>1690</v>
      </c>
      <c r="B405" s="263" t="s">
        <v>2046</v>
      </c>
      <c r="C405" s="262" t="s">
        <v>2125</v>
      </c>
      <c r="D405" s="262" t="s">
        <v>2127</v>
      </c>
      <c r="E405" s="36">
        <v>71</v>
      </c>
      <c r="F405" s="67" t="s">
        <v>6</v>
      </c>
      <c r="G405" s="151"/>
      <c r="H405" s="151"/>
      <c r="I405" s="305" t="s">
        <v>2125</v>
      </c>
      <c r="J405" s="262" t="s">
        <v>2127</v>
      </c>
      <c r="K405" s="308"/>
      <c r="L405" s="52"/>
      <c r="M405" s="36"/>
      <c r="N405" s="41"/>
    </row>
    <row r="406" spans="1:14" hidden="1" x14ac:dyDescent="0.25">
      <c r="A406" s="262" t="s">
        <v>1690</v>
      </c>
      <c r="B406" s="263" t="s">
        <v>2046</v>
      </c>
      <c r="C406" s="262" t="s">
        <v>2125</v>
      </c>
      <c r="D406" s="262" t="s">
        <v>2128</v>
      </c>
      <c r="E406" s="36">
        <v>152</v>
      </c>
      <c r="F406" s="67" t="s">
        <v>6</v>
      </c>
      <c r="G406" s="151"/>
      <c r="H406" s="151"/>
      <c r="I406" s="305" t="s">
        <v>2125</v>
      </c>
      <c r="J406" s="262" t="s">
        <v>2128</v>
      </c>
      <c r="K406" s="308"/>
      <c r="L406" s="52"/>
      <c r="M406" s="36"/>
      <c r="N406" s="41"/>
    </row>
    <row r="407" spans="1:14" hidden="1" x14ac:dyDescent="0.25">
      <c r="A407" s="262" t="s">
        <v>1690</v>
      </c>
      <c r="B407" s="263" t="s">
        <v>2046</v>
      </c>
      <c r="C407" s="262" t="s">
        <v>2125</v>
      </c>
      <c r="D407" s="262" t="s">
        <v>1779</v>
      </c>
      <c r="E407" s="36">
        <v>0</v>
      </c>
      <c r="F407" s="67" t="s">
        <v>6</v>
      </c>
      <c r="G407" s="151"/>
      <c r="H407" s="151"/>
      <c r="I407" s="305" t="s">
        <v>2125</v>
      </c>
      <c r="J407" s="262" t="s">
        <v>1779</v>
      </c>
      <c r="K407" s="308"/>
      <c r="L407" s="52"/>
      <c r="M407" s="36"/>
      <c r="N407" s="41"/>
    </row>
    <row r="408" spans="1:14" hidden="1" x14ac:dyDescent="0.25">
      <c r="A408" s="262" t="s">
        <v>1690</v>
      </c>
      <c r="B408" s="263" t="s">
        <v>2046</v>
      </c>
      <c r="C408" s="262" t="s">
        <v>2125</v>
      </c>
      <c r="D408" s="262" t="s">
        <v>2129</v>
      </c>
      <c r="E408" s="36">
        <v>51</v>
      </c>
      <c r="F408" s="67" t="s">
        <v>6</v>
      </c>
      <c r="G408" s="151"/>
      <c r="H408" s="151"/>
      <c r="I408" s="305" t="s">
        <v>2125</v>
      </c>
      <c r="J408" s="262" t="s">
        <v>2129</v>
      </c>
      <c r="K408" s="308"/>
      <c r="L408" s="52"/>
      <c r="M408" s="36"/>
      <c r="N408" s="41"/>
    </row>
    <row r="409" spans="1:14" hidden="1" x14ac:dyDescent="0.25">
      <c r="A409" s="262"/>
      <c r="B409" s="263"/>
      <c r="C409" s="262"/>
      <c r="D409" s="262" t="s">
        <v>2130</v>
      </c>
      <c r="E409" s="52"/>
      <c r="F409" s="67"/>
      <c r="G409" s="311"/>
      <c r="H409" s="311"/>
      <c r="I409" s="305"/>
      <c r="J409" s="259"/>
      <c r="K409" s="308"/>
      <c r="L409" s="52"/>
      <c r="M409" s="52"/>
      <c r="N409" s="67"/>
    </row>
    <row r="410" spans="1:14" hidden="1" x14ac:dyDescent="0.25">
      <c r="A410" s="258" t="s">
        <v>1690</v>
      </c>
      <c r="B410" s="258" t="s">
        <v>2046</v>
      </c>
      <c r="C410" s="258" t="s">
        <v>2131</v>
      </c>
      <c r="D410" s="258"/>
      <c r="E410" s="26">
        <f>SUM(E411:E421)</f>
        <v>707</v>
      </c>
      <c r="F410" s="297"/>
      <c r="G410" s="297"/>
      <c r="H410" s="297"/>
      <c r="I410" s="299" t="s">
        <v>2131</v>
      </c>
      <c r="J410" s="385"/>
      <c r="K410" s="386"/>
      <c r="L410" s="33">
        <v>1</v>
      </c>
      <c r="M410" s="33">
        <v>2</v>
      </c>
      <c r="N410" s="303"/>
    </row>
    <row r="411" spans="1:14" hidden="1" x14ac:dyDescent="0.25">
      <c r="A411" s="262" t="s">
        <v>1690</v>
      </c>
      <c r="B411" s="263" t="s">
        <v>2046</v>
      </c>
      <c r="C411" s="262" t="s">
        <v>2131</v>
      </c>
      <c r="D411" s="262" t="s">
        <v>2131</v>
      </c>
      <c r="E411" s="36">
        <v>260</v>
      </c>
      <c r="F411" s="67" t="s">
        <v>6</v>
      </c>
      <c r="G411" s="151"/>
      <c r="H411" s="151"/>
      <c r="I411" s="305" t="s">
        <v>2131</v>
      </c>
      <c r="J411" s="262" t="s">
        <v>2131</v>
      </c>
      <c r="K411" s="308"/>
      <c r="L411" s="52"/>
      <c r="M411" s="36"/>
      <c r="N411" s="41"/>
    </row>
    <row r="412" spans="1:14" hidden="1" x14ac:dyDescent="0.25">
      <c r="A412" s="262" t="s">
        <v>1690</v>
      </c>
      <c r="B412" s="263" t="s">
        <v>2046</v>
      </c>
      <c r="C412" s="262" t="s">
        <v>2131</v>
      </c>
      <c r="D412" s="262" t="s">
        <v>2132</v>
      </c>
      <c r="E412" s="36">
        <v>54</v>
      </c>
      <c r="F412" s="67" t="s">
        <v>6</v>
      </c>
      <c r="G412" s="151"/>
      <c r="H412" s="151"/>
      <c r="I412" s="305" t="s">
        <v>2131</v>
      </c>
      <c r="J412" s="262" t="s">
        <v>2132</v>
      </c>
      <c r="K412" s="308"/>
      <c r="L412" s="52"/>
      <c r="M412" s="36"/>
      <c r="N412" s="41"/>
    </row>
    <row r="413" spans="1:14" hidden="1" x14ac:dyDescent="0.25">
      <c r="A413" s="262" t="s">
        <v>1690</v>
      </c>
      <c r="B413" s="263" t="s">
        <v>2046</v>
      </c>
      <c r="C413" s="262" t="s">
        <v>2131</v>
      </c>
      <c r="D413" s="262" t="s">
        <v>2133</v>
      </c>
      <c r="E413" s="36">
        <v>50</v>
      </c>
      <c r="F413" s="67" t="s">
        <v>6</v>
      </c>
      <c r="G413" s="151"/>
      <c r="H413" s="151"/>
      <c r="I413" s="305" t="s">
        <v>2131</v>
      </c>
      <c r="J413" s="262" t="s">
        <v>2133</v>
      </c>
      <c r="K413" s="308"/>
      <c r="L413" s="52"/>
      <c r="M413" s="36"/>
      <c r="N413" s="41"/>
    </row>
    <row r="414" spans="1:14" hidden="1" x14ac:dyDescent="0.25">
      <c r="A414" s="262" t="s">
        <v>1690</v>
      </c>
      <c r="B414" s="263" t="s">
        <v>2046</v>
      </c>
      <c r="C414" s="262" t="s">
        <v>2131</v>
      </c>
      <c r="D414" s="262" t="s">
        <v>2134</v>
      </c>
      <c r="E414" s="36">
        <v>22</v>
      </c>
      <c r="F414" s="67" t="s">
        <v>6</v>
      </c>
      <c r="G414" s="151"/>
      <c r="H414" s="151"/>
      <c r="I414" s="305" t="s">
        <v>2131</v>
      </c>
      <c r="J414" s="262" t="s">
        <v>2134</v>
      </c>
      <c r="K414" s="308"/>
      <c r="L414" s="52"/>
      <c r="M414" s="36"/>
      <c r="N414" s="41"/>
    </row>
    <row r="415" spans="1:14" hidden="1" x14ac:dyDescent="0.25">
      <c r="A415" s="262" t="s">
        <v>1690</v>
      </c>
      <c r="B415" s="263" t="s">
        <v>2046</v>
      </c>
      <c r="C415" s="262" t="s">
        <v>2131</v>
      </c>
      <c r="D415" s="262" t="s">
        <v>2135</v>
      </c>
      <c r="E415" s="36">
        <v>88</v>
      </c>
      <c r="F415" s="67" t="s">
        <v>6</v>
      </c>
      <c r="G415" s="151"/>
      <c r="H415" s="151"/>
      <c r="I415" s="305" t="s">
        <v>2131</v>
      </c>
      <c r="J415" s="262" t="s">
        <v>2135</v>
      </c>
      <c r="K415" s="308"/>
      <c r="L415" s="52"/>
      <c r="M415" s="36"/>
      <c r="N415" s="41"/>
    </row>
    <row r="416" spans="1:14" hidden="1" x14ac:dyDescent="0.25">
      <c r="A416" s="262" t="s">
        <v>1690</v>
      </c>
      <c r="B416" s="263" t="s">
        <v>2046</v>
      </c>
      <c r="C416" s="262" t="s">
        <v>2131</v>
      </c>
      <c r="D416" s="262" t="s">
        <v>2136</v>
      </c>
      <c r="E416" s="36">
        <v>74</v>
      </c>
      <c r="F416" s="67" t="s">
        <v>6</v>
      </c>
      <c r="G416" s="151"/>
      <c r="H416" s="151"/>
      <c r="I416" s="305" t="s">
        <v>2131</v>
      </c>
      <c r="J416" s="262" t="s">
        <v>2070</v>
      </c>
      <c r="K416" s="308"/>
      <c r="L416" s="52"/>
      <c r="M416" s="36"/>
      <c r="N416" s="41"/>
    </row>
    <row r="417" spans="1:14" hidden="1" x14ac:dyDescent="0.25">
      <c r="A417" s="262" t="s">
        <v>1690</v>
      </c>
      <c r="B417" s="263" t="s">
        <v>2046</v>
      </c>
      <c r="C417" s="262" t="s">
        <v>2131</v>
      </c>
      <c r="D417" s="262" t="s">
        <v>2137</v>
      </c>
      <c r="E417" s="36">
        <v>17</v>
      </c>
      <c r="F417" s="67" t="s">
        <v>6</v>
      </c>
      <c r="G417" s="151"/>
      <c r="H417" s="151"/>
      <c r="I417" s="305" t="s">
        <v>2131</v>
      </c>
      <c r="J417" s="262" t="s">
        <v>2138</v>
      </c>
      <c r="K417" s="308"/>
      <c r="L417" s="52"/>
      <c r="M417" s="36"/>
      <c r="N417" s="41"/>
    </row>
    <row r="418" spans="1:14" hidden="1" x14ac:dyDescent="0.25">
      <c r="A418" s="262" t="s">
        <v>1690</v>
      </c>
      <c r="B418" s="263" t="s">
        <v>2046</v>
      </c>
      <c r="C418" s="262" t="s">
        <v>2131</v>
      </c>
      <c r="D418" s="262" t="s">
        <v>2139</v>
      </c>
      <c r="E418" s="36">
        <v>49</v>
      </c>
      <c r="F418" s="67" t="s">
        <v>6</v>
      </c>
      <c r="G418" s="151"/>
      <c r="H418" s="151"/>
      <c r="I418" s="305" t="s">
        <v>2131</v>
      </c>
      <c r="J418" s="262" t="s">
        <v>2139</v>
      </c>
      <c r="K418" s="308"/>
      <c r="L418" s="52"/>
      <c r="M418" s="36"/>
      <c r="N418" s="41"/>
    </row>
    <row r="419" spans="1:14" hidden="1" x14ac:dyDescent="0.25">
      <c r="A419" s="262" t="s">
        <v>1690</v>
      </c>
      <c r="B419" s="263" t="s">
        <v>2046</v>
      </c>
      <c r="C419" s="262" t="s">
        <v>2131</v>
      </c>
      <c r="D419" s="262" t="s">
        <v>2140</v>
      </c>
      <c r="E419" s="36">
        <v>42</v>
      </c>
      <c r="F419" s="67" t="s">
        <v>6</v>
      </c>
      <c r="G419" s="151"/>
      <c r="H419" s="151"/>
      <c r="I419" s="305" t="s">
        <v>2131</v>
      </c>
      <c r="J419" s="262" t="s">
        <v>2140</v>
      </c>
      <c r="K419" s="308"/>
      <c r="L419" s="52"/>
      <c r="M419" s="36"/>
      <c r="N419" s="41"/>
    </row>
    <row r="420" spans="1:14" hidden="1" x14ac:dyDescent="0.25">
      <c r="A420" s="262" t="s">
        <v>1690</v>
      </c>
      <c r="B420" s="263" t="s">
        <v>2046</v>
      </c>
      <c r="C420" s="262" t="s">
        <v>2131</v>
      </c>
      <c r="D420" s="262" t="s">
        <v>2141</v>
      </c>
      <c r="E420" s="36">
        <v>23</v>
      </c>
      <c r="F420" s="67" t="s">
        <v>6</v>
      </c>
      <c r="G420" s="151"/>
      <c r="H420" s="151"/>
      <c r="I420" s="305" t="s">
        <v>2131</v>
      </c>
      <c r="J420" s="262" t="s">
        <v>2141</v>
      </c>
      <c r="K420" s="308"/>
      <c r="L420" s="52"/>
      <c r="M420" s="36"/>
      <c r="N420" s="41"/>
    </row>
    <row r="421" spans="1:14" hidden="1" x14ac:dyDescent="0.25">
      <c r="A421" s="262" t="s">
        <v>1690</v>
      </c>
      <c r="B421" s="263" t="s">
        <v>2046</v>
      </c>
      <c r="C421" s="262" t="s">
        <v>2131</v>
      </c>
      <c r="D421" s="262" t="s">
        <v>2142</v>
      </c>
      <c r="E421" s="36">
        <v>28</v>
      </c>
      <c r="F421" s="67" t="s">
        <v>6</v>
      </c>
      <c r="G421" s="151"/>
      <c r="H421" s="151"/>
      <c r="I421" s="305" t="s">
        <v>2131</v>
      </c>
      <c r="J421" s="262" t="s">
        <v>2142</v>
      </c>
      <c r="K421" s="308"/>
      <c r="L421" s="52"/>
      <c r="M421" s="36"/>
      <c r="N421" s="41"/>
    </row>
    <row r="422" spans="1:14" hidden="1" x14ac:dyDescent="0.25">
      <c r="A422" s="255" t="s">
        <v>1690</v>
      </c>
      <c r="B422" s="255" t="s">
        <v>2143</v>
      </c>
      <c r="C422" s="256"/>
      <c r="D422" s="255"/>
      <c r="E422" s="20">
        <f>E423+E440+E448+E461+E470+E474+E479+E482+E486+E492+E497</f>
        <v>47711</v>
      </c>
      <c r="F422" s="295"/>
      <c r="G422" s="295"/>
      <c r="H422" s="295"/>
      <c r="I422" s="255"/>
      <c r="J422" s="255"/>
      <c r="K422" s="255"/>
      <c r="L422" s="296">
        <f>SUM(L423:L501)</f>
        <v>30</v>
      </c>
      <c r="M422" s="296">
        <f>SUM(M423:M501)</f>
        <v>36</v>
      </c>
      <c r="N422" s="23"/>
    </row>
    <row r="423" spans="1:14" ht="25.5" hidden="1" customHeight="1" x14ac:dyDescent="0.25">
      <c r="A423" s="258" t="s">
        <v>1690</v>
      </c>
      <c r="B423" s="258" t="s">
        <v>2143</v>
      </c>
      <c r="C423" s="258" t="s">
        <v>2144</v>
      </c>
      <c r="D423" s="258"/>
      <c r="E423" s="26">
        <f>SUM(E424:E439)</f>
        <v>2892</v>
      </c>
      <c r="F423" s="297"/>
      <c r="G423" s="297"/>
      <c r="H423" s="297"/>
      <c r="I423" s="700" t="s">
        <v>2145</v>
      </c>
      <c r="J423" s="701"/>
      <c r="K423" s="26">
        <f>SUM(K424:K439)</f>
        <v>4404</v>
      </c>
      <c r="L423" s="33">
        <v>2</v>
      </c>
      <c r="M423" s="33">
        <v>3</v>
      </c>
      <c r="N423" s="297" t="s">
        <v>132</v>
      </c>
    </row>
    <row r="424" spans="1:14" ht="25.5" hidden="1" x14ac:dyDescent="0.25">
      <c r="A424" s="262" t="s">
        <v>1690</v>
      </c>
      <c r="B424" s="263" t="s">
        <v>2143</v>
      </c>
      <c r="C424" s="262" t="s">
        <v>2146</v>
      </c>
      <c r="D424" s="262" t="s">
        <v>2146</v>
      </c>
      <c r="E424" s="52">
        <v>503</v>
      </c>
      <c r="F424" s="67"/>
      <c r="G424" s="106" t="s">
        <v>402</v>
      </c>
      <c r="H424" s="308" t="s">
        <v>2147</v>
      </c>
      <c r="I424" s="305" t="s">
        <v>2146</v>
      </c>
      <c r="J424" s="306" t="s">
        <v>2146</v>
      </c>
      <c r="K424" s="131">
        <v>843</v>
      </c>
      <c r="L424" s="40"/>
      <c r="M424" s="40"/>
      <c r="N424" s="67"/>
    </row>
    <row r="425" spans="1:14" hidden="1" x14ac:dyDescent="0.25">
      <c r="A425" s="262" t="s">
        <v>1690</v>
      </c>
      <c r="B425" s="263" t="s">
        <v>2143</v>
      </c>
      <c r="C425" s="262" t="s">
        <v>2146</v>
      </c>
      <c r="D425" s="262" t="s">
        <v>2148</v>
      </c>
      <c r="E425" s="52">
        <v>668</v>
      </c>
      <c r="F425" s="67"/>
      <c r="G425" s="151"/>
      <c r="H425" s="151"/>
      <c r="I425" s="305" t="s">
        <v>2146</v>
      </c>
      <c r="J425" s="306" t="s">
        <v>2148</v>
      </c>
      <c r="K425" s="131">
        <v>638</v>
      </c>
      <c r="L425" s="40"/>
      <c r="M425" s="40"/>
      <c r="N425" s="76"/>
    </row>
    <row r="426" spans="1:14" hidden="1" x14ac:dyDescent="0.25">
      <c r="A426" s="262" t="s">
        <v>1690</v>
      </c>
      <c r="B426" s="263" t="s">
        <v>2143</v>
      </c>
      <c r="C426" s="262" t="s">
        <v>2146</v>
      </c>
      <c r="D426" s="262" t="s">
        <v>2149</v>
      </c>
      <c r="E426" s="52">
        <v>506</v>
      </c>
      <c r="F426" s="67"/>
      <c r="G426" s="151"/>
      <c r="H426" s="151"/>
      <c r="I426" s="305" t="s">
        <v>2149</v>
      </c>
      <c r="J426" s="306" t="s">
        <v>2149</v>
      </c>
      <c r="K426" s="131">
        <v>543</v>
      </c>
      <c r="L426" s="40"/>
      <c r="M426" s="40"/>
      <c r="N426" s="67"/>
    </row>
    <row r="427" spans="1:14" hidden="1" x14ac:dyDescent="0.25">
      <c r="A427" s="262" t="s">
        <v>1690</v>
      </c>
      <c r="B427" s="263" t="s">
        <v>2143</v>
      </c>
      <c r="C427" s="262" t="s">
        <v>2146</v>
      </c>
      <c r="D427" s="259"/>
      <c r="E427" s="52"/>
      <c r="F427" s="67"/>
      <c r="G427" s="311"/>
      <c r="H427" s="311"/>
      <c r="I427" s="305" t="s">
        <v>2149</v>
      </c>
      <c r="J427" s="306" t="s">
        <v>2150</v>
      </c>
      <c r="K427" s="131">
        <v>146</v>
      </c>
      <c r="L427" s="40"/>
      <c r="M427" s="40"/>
      <c r="N427" s="67"/>
    </row>
    <row r="428" spans="1:14" hidden="1" x14ac:dyDescent="0.25">
      <c r="A428" s="262" t="s">
        <v>1690</v>
      </c>
      <c r="B428" s="263" t="s">
        <v>2143</v>
      </c>
      <c r="C428" s="262" t="s">
        <v>2146</v>
      </c>
      <c r="D428" s="262" t="s">
        <v>2151</v>
      </c>
      <c r="E428" s="52">
        <v>15</v>
      </c>
      <c r="F428" s="67" t="s">
        <v>6</v>
      </c>
      <c r="G428" s="151"/>
      <c r="H428" s="151"/>
      <c r="I428" s="305" t="s">
        <v>2152</v>
      </c>
      <c r="J428" s="306" t="s">
        <v>2151</v>
      </c>
      <c r="K428" s="131">
        <v>3</v>
      </c>
      <c r="L428" s="40"/>
      <c r="M428" s="40"/>
      <c r="N428" s="67"/>
    </row>
    <row r="429" spans="1:14" hidden="1" x14ac:dyDescent="0.25">
      <c r="A429" s="262" t="s">
        <v>1690</v>
      </c>
      <c r="B429" s="263" t="s">
        <v>2143</v>
      </c>
      <c r="C429" s="262" t="s">
        <v>2146</v>
      </c>
      <c r="D429" s="262" t="s">
        <v>2152</v>
      </c>
      <c r="E429" s="52">
        <v>558</v>
      </c>
      <c r="F429" s="67"/>
      <c r="G429" s="151"/>
      <c r="H429" s="151"/>
      <c r="I429" s="305" t="s">
        <v>2152</v>
      </c>
      <c r="J429" s="306" t="s">
        <v>2152</v>
      </c>
      <c r="K429" s="131">
        <v>1095</v>
      </c>
      <c r="L429" s="40"/>
      <c r="M429" s="40"/>
      <c r="N429" s="67"/>
    </row>
    <row r="430" spans="1:14" hidden="1" x14ac:dyDescent="0.25">
      <c r="A430" s="262" t="s">
        <v>1690</v>
      </c>
      <c r="B430" s="263" t="s">
        <v>2143</v>
      </c>
      <c r="C430" s="262" t="s">
        <v>2146</v>
      </c>
      <c r="D430" s="262" t="s">
        <v>2153</v>
      </c>
      <c r="E430" s="52">
        <v>50</v>
      </c>
      <c r="F430" s="67" t="s">
        <v>6</v>
      </c>
      <c r="G430" s="151"/>
      <c r="H430" s="151"/>
      <c r="I430" s="305" t="s">
        <v>2154</v>
      </c>
      <c r="J430" s="306" t="s">
        <v>2153</v>
      </c>
      <c r="K430" s="131">
        <v>139</v>
      </c>
      <c r="L430" s="40"/>
      <c r="M430" s="40"/>
      <c r="N430" s="67"/>
    </row>
    <row r="431" spans="1:14" hidden="1" x14ac:dyDescent="0.25">
      <c r="A431" s="262" t="s">
        <v>1690</v>
      </c>
      <c r="B431" s="263" t="s">
        <v>2143</v>
      </c>
      <c r="C431" s="262" t="s">
        <v>2146</v>
      </c>
      <c r="D431" s="262" t="s">
        <v>2155</v>
      </c>
      <c r="E431" s="52">
        <v>333</v>
      </c>
      <c r="F431" s="67"/>
      <c r="G431" s="151"/>
      <c r="H431" s="151"/>
      <c r="I431" s="305" t="s">
        <v>2154</v>
      </c>
      <c r="J431" s="306" t="s">
        <v>2154</v>
      </c>
      <c r="K431" s="131">
        <v>380</v>
      </c>
      <c r="L431" s="40"/>
      <c r="M431" s="40"/>
      <c r="N431" s="67"/>
    </row>
    <row r="432" spans="1:14" hidden="1" x14ac:dyDescent="0.25">
      <c r="A432" s="262" t="s">
        <v>1690</v>
      </c>
      <c r="B432" s="263" t="s">
        <v>2143</v>
      </c>
      <c r="C432" s="262" t="s">
        <v>2146</v>
      </c>
      <c r="D432" s="262" t="s">
        <v>2156</v>
      </c>
      <c r="E432" s="52">
        <v>0</v>
      </c>
      <c r="F432" s="67" t="s">
        <v>6</v>
      </c>
      <c r="G432" s="151"/>
      <c r="H432" s="151"/>
      <c r="I432" s="305" t="s">
        <v>2154</v>
      </c>
      <c r="J432" s="306" t="s">
        <v>2156</v>
      </c>
      <c r="K432" s="131">
        <v>2</v>
      </c>
      <c r="L432" s="40"/>
      <c r="M432" s="40"/>
      <c r="N432" s="67"/>
    </row>
    <row r="433" spans="1:14" hidden="1" x14ac:dyDescent="0.25">
      <c r="A433" s="262" t="s">
        <v>1690</v>
      </c>
      <c r="B433" s="263" t="s">
        <v>2143</v>
      </c>
      <c r="C433" s="262" t="s">
        <v>2146</v>
      </c>
      <c r="D433" s="259"/>
      <c r="E433" s="52"/>
      <c r="F433" s="67"/>
      <c r="G433" s="311"/>
      <c r="H433" s="311"/>
      <c r="I433" s="305" t="s">
        <v>2154</v>
      </c>
      <c r="J433" s="306" t="s">
        <v>1307</v>
      </c>
      <c r="K433" s="131">
        <v>260</v>
      </c>
      <c r="L433" s="40"/>
      <c r="M433" s="40"/>
      <c r="N433" s="67"/>
    </row>
    <row r="434" spans="1:14" hidden="1" x14ac:dyDescent="0.25">
      <c r="A434" s="262" t="s">
        <v>1690</v>
      </c>
      <c r="B434" s="263" t="s">
        <v>2143</v>
      </c>
      <c r="C434" s="262" t="s">
        <v>2157</v>
      </c>
      <c r="D434" s="262" t="s">
        <v>2157</v>
      </c>
      <c r="E434" s="36">
        <v>57</v>
      </c>
      <c r="F434" s="67" t="s">
        <v>6</v>
      </c>
      <c r="G434" s="106" t="s">
        <v>402</v>
      </c>
      <c r="H434" s="151" t="s">
        <v>2158</v>
      </c>
      <c r="I434" s="306" t="s">
        <v>2157</v>
      </c>
      <c r="J434" s="306" t="s">
        <v>2157</v>
      </c>
      <c r="K434" s="131">
        <v>91</v>
      </c>
      <c r="L434" s="40"/>
      <c r="M434" s="40"/>
      <c r="N434" s="76"/>
    </row>
    <row r="435" spans="1:14" hidden="1" x14ac:dyDescent="0.25">
      <c r="A435" s="262" t="s">
        <v>1690</v>
      </c>
      <c r="B435" s="263" t="s">
        <v>2143</v>
      </c>
      <c r="C435" s="262" t="s">
        <v>2157</v>
      </c>
      <c r="D435" s="262" t="s">
        <v>2159</v>
      </c>
      <c r="E435" s="36">
        <v>24</v>
      </c>
      <c r="F435" s="67" t="s">
        <v>6</v>
      </c>
      <c r="G435" s="151"/>
      <c r="H435" s="151"/>
      <c r="I435" s="306" t="s">
        <v>2157</v>
      </c>
      <c r="J435" s="306" t="s">
        <v>2160</v>
      </c>
      <c r="K435" s="131">
        <v>45</v>
      </c>
      <c r="L435" s="40"/>
      <c r="M435" s="40"/>
      <c r="N435" s="67"/>
    </row>
    <row r="436" spans="1:14" hidden="1" x14ac:dyDescent="0.25">
      <c r="A436" s="262" t="s">
        <v>1690</v>
      </c>
      <c r="B436" s="263" t="s">
        <v>2143</v>
      </c>
      <c r="C436" s="262" t="s">
        <v>2157</v>
      </c>
      <c r="D436" s="262" t="s">
        <v>2161</v>
      </c>
      <c r="E436" s="36">
        <v>57</v>
      </c>
      <c r="F436" s="67" t="s">
        <v>6</v>
      </c>
      <c r="G436" s="151"/>
      <c r="H436" s="151"/>
      <c r="I436" s="306" t="s">
        <v>2157</v>
      </c>
      <c r="J436" s="306" t="s">
        <v>2161</v>
      </c>
      <c r="K436" s="131">
        <v>136</v>
      </c>
      <c r="L436" s="40"/>
      <c r="M436" s="40"/>
      <c r="N436" s="67"/>
    </row>
    <row r="437" spans="1:14" hidden="1" x14ac:dyDescent="0.25">
      <c r="A437" s="262" t="s">
        <v>1690</v>
      </c>
      <c r="B437" s="263" t="s">
        <v>2143</v>
      </c>
      <c r="C437" s="262" t="s">
        <v>2157</v>
      </c>
      <c r="D437" s="262" t="s">
        <v>2162</v>
      </c>
      <c r="E437" s="36">
        <v>16</v>
      </c>
      <c r="F437" s="67" t="s">
        <v>6</v>
      </c>
      <c r="G437" s="151"/>
      <c r="H437" s="151"/>
      <c r="I437" s="306" t="s">
        <v>2157</v>
      </c>
      <c r="J437" s="306" t="s">
        <v>2162</v>
      </c>
      <c r="K437" s="131">
        <v>39</v>
      </c>
      <c r="L437" s="40"/>
      <c r="M437" s="40"/>
      <c r="N437" s="67"/>
    </row>
    <row r="438" spans="1:14" hidden="1" x14ac:dyDescent="0.25">
      <c r="A438" s="262" t="s">
        <v>1690</v>
      </c>
      <c r="B438" s="263" t="s">
        <v>2143</v>
      </c>
      <c r="C438" s="262" t="s">
        <v>2157</v>
      </c>
      <c r="D438" s="262" t="s">
        <v>2163</v>
      </c>
      <c r="E438" s="36">
        <v>91</v>
      </c>
      <c r="F438" s="67"/>
      <c r="G438" s="151"/>
      <c r="H438" s="151"/>
      <c r="I438" s="306" t="s">
        <v>2157</v>
      </c>
      <c r="J438" s="306" t="s">
        <v>2163</v>
      </c>
      <c r="K438" s="131">
        <v>13</v>
      </c>
      <c r="L438" s="40"/>
      <c r="M438" s="40"/>
      <c r="N438" s="41"/>
    </row>
    <row r="439" spans="1:14" hidden="1" x14ac:dyDescent="0.25">
      <c r="A439" s="262" t="s">
        <v>1690</v>
      </c>
      <c r="B439" s="263" t="s">
        <v>2143</v>
      </c>
      <c r="C439" s="262" t="s">
        <v>2157</v>
      </c>
      <c r="D439" s="262" t="s">
        <v>2164</v>
      </c>
      <c r="E439" s="36">
        <v>14</v>
      </c>
      <c r="F439" s="67" t="s">
        <v>6</v>
      </c>
      <c r="G439" s="151"/>
      <c r="H439" s="151"/>
      <c r="I439" s="306" t="s">
        <v>2157</v>
      </c>
      <c r="J439" s="306" t="s">
        <v>2165</v>
      </c>
      <c r="K439" s="131">
        <v>31</v>
      </c>
      <c r="L439" s="40"/>
      <c r="M439" s="40"/>
      <c r="N439" s="41"/>
    </row>
    <row r="440" spans="1:14" hidden="1" x14ac:dyDescent="0.25">
      <c r="A440" s="258" t="s">
        <v>1690</v>
      </c>
      <c r="B440" s="258" t="s">
        <v>2143</v>
      </c>
      <c r="C440" s="258" t="s">
        <v>2166</v>
      </c>
      <c r="D440" s="258"/>
      <c r="E440" s="26">
        <f>SUM(E441:E447)</f>
        <v>2834</v>
      </c>
      <c r="F440" s="297"/>
      <c r="G440" s="297"/>
      <c r="H440" s="297"/>
      <c r="I440" s="299" t="s">
        <v>2166</v>
      </c>
      <c r="J440" s="371"/>
      <c r="K440" s="26">
        <f>SUM(K441:K447)</f>
        <v>2156</v>
      </c>
      <c r="L440" s="26">
        <v>2</v>
      </c>
      <c r="M440" s="26">
        <v>2</v>
      </c>
      <c r="N440" s="371"/>
    </row>
    <row r="441" spans="1:14" hidden="1" x14ac:dyDescent="0.25">
      <c r="A441" s="262" t="s">
        <v>1690</v>
      </c>
      <c r="B441" s="263" t="s">
        <v>2143</v>
      </c>
      <c r="C441" s="262" t="s">
        <v>2166</v>
      </c>
      <c r="D441" s="262" t="s">
        <v>2166</v>
      </c>
      <c r="E441" s="36">
        <v>1921</v>
      </c>
      <c r="F441" s="41"/>
      <c r="G441" s="106" t="s">
        <v>402</v>
      </c>
      <c r="H441" s="304" t="s">
        <v>1751</v>
      </c>
      <c r="I441" s="305" t="s">
        <v>2166</v>
      </c>
      <c r="J441" s="306" t="s">
        <v>2166</v>
      </c>
      <c r="K441" s="131">
        <v>1791</v>
      </c>
      <c r="L441" s="40"/>
      <c r="M441" s="40"/>
      <c r="N441" s="41"/>
    </row>
    <row r="442" spans="1:14" hidden="1" x14ac:dyDescent="0.25">
      <c r="A442" s="262" t="s">
        <v>1690</v>
      </c>
      <c r="B442" s="263" t="s">
        <v>2143</v>
      </c>
      <c r="C442" s="262" t="s">
        <v>2166</v>
      </c>
      <c r="D442" s="262" t="s">
        <v>1307</v>
      </c>
      <c r="E442" s="36">
        <v>226</v>
      </c>
      <c r="F442" s="41"/>
      <c r="G442" s="151"/>
      <c r="H442" s="151"/>
      <c r="I442" s="305" t="s">
        <v>2166</v>
      </c>
      <c r="J442" s="259"/>
      <c r="K442" s="308"/>
      <c r="L442" s="40"/>
      <c r="M442" s="40"/>
      <c r="N442" s="41"/>
    </row>
    <row r="443" spans="1:14" hidden="1" x14ac:dyDescent="0.25">
      <c r="A443" s="262" t="s">
        <v>1690</v>
      </c>
      <c r="B443" s="263" t="s">
        <v>2143</v>
      </c>
      <c r="C443" s="262" t="s">
        <v>2166</v>
      </c>
      <c r="D443" s="262" t="s">
        <v>269</v>
      </c>
      <c r="E443" s="36">
        <v>125</v>
      </c>
      <c r="F443" s="41" t="s">
        <v>6</v>
      </c>
      <c r="G443" s="151"/>
      <c r="H443" s="151"/>
      <c r="I443" s="305" t="s">
        <v>2166</v>
      </c>
      <c r="J443" s="306" t="s">
        <v>269</v>
      </c>
      <c r="K443" s="131">
        <v>159</v>
      </c>
      <c r="L443" s="40"/>
      <c r="M443" s="40"/>
      <c r="N443" s="41"/>
    </row>
    <row r="444" spans="1:14" hidden="1" x14ac:dyDescent="0.25">
      <c r="A444" s="262" t="s">
        <v>1690</v>
      </c>
      <c r="B444" s="263" t="s">
        <v>2143</v>
      </c>
      <c r="C444" s="262" t="s">
        <v>2166</v>
      </c>
      <c r="D444" s="262" t="s">
        <v>2167</v>
      </c>
      <c r="E444" s="36">
        <v>205</v>
      </c>
      <c r="F444" s="41"/>
      <c r="G444" s="151"/>
      <c r="H444" s="151"/>
      <c r="I444" s="305" t="s">
        <v>2166</v>
      </c>
      <c r="J444" s="259"/>
      <c r="K444" s="308"/>
      <c r="L444" s="40"/>
      <c r="M444" s="40"/>
      <c r="N444" s="41"/>
    </row>
    <row r="445" spans="1:14" hidden="1" x14ac:dyDescent="0.25">
      <c r="A445" s="262" t="s">
        <v>1690</v>
      </c>
      <c r="B445" s="263" t="s">
        <v>2143</v>
      </c>
      <c r="C445" s="262" t="s">
        <v>2166</v>
      </c>
      <c r="D445" s="262" t="s">
        <v>2168</v>
      </c>
      <c r="E445" s="36">
        <v>58</v>
      </c>
      <c r="F445" s="67" t="s">
        <v>6</v>
      </c>
      <c r="G445" s="151"/>
      <c r="H445" s="151"/>
      <c r="I445" s="305" t="s">
        <v>2166</v>
      </c>
      <c r="J445" s="306" t="s">
        <v>2168</v>
      </c>
      <c r="K445" s="131">
        <v>77</v>
      </c>
      <c r="L445" s="43"/>
      <c r="M445" s="43"/>
      <c r="N445" s="41"/>
    </row>
    <row r="446" spans="1:14" hidden="1" x14ac:dyDescent="0.25">
      <c r="A446" s="262" t="s">
        <v>1690</v>
      </c>
      <c r="B446" s="263" t="s">
        <v>2143</v>
      </c>
      <c r="C446" s="262" t="s">
        <v>2166</v>
      </c>
      <c r="D446" s="262" t="s">
        <v>2169</v>
      </c>
      <c r="E446" s="36">
        <v>124</v>
      </c>
      <c r="F446" s="41"/>
      <c r="G446" s="151"/>
      <c r="H446" s="151"/>
      <c r="I446" s="305" t="s">
        <v>2166</v>
      </c>
      <c r="J446" s="306" t="s">
        <v>2169</v>
      </c>
      <c r="K446" s="131">
        <v>129</v>
      </c>
      <c r="L446" s="43"/>
      <c r="M446" s="43"/>
      <c r="N446" s="41"/>
    </row>
    <row r="447" spans="1:14" hidden="1" x14ac:dyDescent="0.25">
      <c r="A447" s="262" t="s">
        <v>1690</v>
      </c>
      <c r="B447" s="263" t="s">
        <v>2143</v>
      </c>
      <c r="C447" s="262" t="s">
        <v>2166</v>
      </c>
      <c r="D447" s="262" t="s">
        <v>2150</v>
      </c>
      <c r="E447" s="52">
        <v>175</v>
      </c>
      <c r="F447" s="41"/>
      <c r="G447" s="151"/>
      <c r="H447" s="151"/>
      <c r="I447" s="305" t="s">
        <v>2166</v>
      </c>
      <c r="J447" s="259"/>
      <c r="K447" s="43"/>
      <c r="L447" s="43"/>
      <c r="M447" s="43"/>
      <c r="N447" s="41"/>
    </row>
    <row r="448" spans="1:14" hidden="1" x14ac:dyDescent="0.25">
      <c r="A448" s="258" t="s">
        <v>1690</v>
      </c>
      <c r="B448" s="258" t="s">
        <v>2143</v>
      </c>
      <c r="C448" s="258" t="s">
        <v>2170</v>
      </c>
      <c r="D448" s="258"/>
      <c r="E448" s="26">
        <v>1784</v>
      </c>
      <c r="F448" s="297"/>
      <c r="G448" s="297"/>
      <c r="H448" s="297"/>
      <c r="I448" s="299" t="s">
        <v>2171</v>
      </c>
      <c r="J448" s="300"/>
      <c r="K448" s="26">
        <f>SUM(K449:K460)</f>
        <v>1983</v>
      </c>
      <c r="L448" s="33">
        <v>1</v>
      </c>
      <c r="M448" s="33">
        <v>1</v>
      </c>
      <c r="N448" s="303"/>
    </row>
    <row r="449" spans="1:14" ht="15" hidden="1" x14ac:dyDescent="0.25">
      <c r="A449" s="262" t="s">
        <v>1690</v>
      </c>
      <c r="B449" s="263" t="s">
        <v>2143</v>
      </c>
      <c r="C449" s="262" t="s">
        <v>2170</v>
      </c>
      <c r="D449" s="262" t="s">
        <v>2170</v>
      </c>
      <c r="E449" s="36">
        <v>598</v>
      </c>
      <c r="F449" s="67"/>
      <c r="G449" s="28" t="s">
        <v>18</v>
      </c>
      <c r="H449" s="389" t="s">
        <v>1751</v>
      </c>
      <c r="I449" s="305" t="s">
        <v>2170</v>
      </c>
      <c r="J449" s="306" t="s">
        <v>2172</v>
      </c>
      <c r="K449" s="131">
        <v>302</v>
      </c>
      <c r="L449" s="40"/>
      <c r="M449" s="40"/>
      <c r="N449" s="67" t="s">
        <v>433</v>
      </c>
    </row>
    <row r="450" spans="1:14" hidden="1" x14ac:dyDescent="0.25">
      <c r="A450" s="262" t="s">
        <v>1690</v>
      </c>
      <c r="B450" s="263" t="s">
        <v>2143</v>
      </c>
      <c r="C450" s="262" t="s">
        <v>2170</v>
      </c>
      <c r="D450" s="259"/>
      <c r="E450" s="52"/>
      <c r="F450" s="67"/>
      <c r="G450" s="390"/>
      <c r="H450" s="390"/>
      <c r="I450" s="305" t="s">
        <v>2170</v>
      </c>
      <c r="J450" s="306" t="s">
        <v>2173</v>
      </c>
      <c r="K450" s="131">
        <v>241</v>
      </c>
      <c r="L450" s="40"/>
      <c r="M450" s="40"/>
      <c r="N450" s="41"/>
    </row>
    <row r="451" spans="1:14" hidden="1" x14ac:dyDescent="0.25">
      <c r="A451" s="262" t="s">
        <v>1690</v>
      </c>
      <c r="B451" s="263" t="s">
        <v>2143</v>
      </c>
      <c r="C451" s="262" t="s">
        <v>2170</v>
      </c>
      <c r="D451" s="262" t="s">
        <v>2174</v>
      </c>
      <c r="E451" s="36">
        <v>0</v>
      </c>
      <c r="F451" s="67"/>
      <c r="G451" s="151"/>
      <c r="H451" s="151"/>
      <c r="I451" s="305" t="s">
        <v>2170</v>
      </c>
      <c r="J451" s="259"/>
      <c r="K451" s="308"/>
      <c r="L451" s="40"/>
      <c r="M451" s="40"/>
      <c r="N451" s="41"/>
    </row>
    <row r="452" spans="1:14" hidden="1" x14ac:dyDescent="0.25">
      <c r="A452" s="262" t="s">
        <v>1690</v>
      </c>
      <c r="B452" s="263" t="s">
        <v>2143</v>
      </c>
      <c r="C452" s="262" t="s">
        <v>2170</v>
      </c>
      <c r="D452" s="262" t="s">
        <v>2175</v>
      </c>
      <c r="E452" s="36">
        <v>51</v>
      </c>
      <c r="F452" s="67" t="s">
        <v>6</v>
      </c>
      <c r="G452" s="151"/>
      <c r="H452" s="151"/>
      <c r="I452" s="305" t="s">
        <v>2170</v>
      </c>
      <c r="J452" s="306" t="s">
        <v>2175</v>
      </c>
      <c r="K452" s="131">
        <v>10</v>
      </c>
      <c r="L452" s="40"/>
      <c r="M452" s="40"/>
      <c r="N452" s="41"/>
    </row>
    <row r="453" spans="1:14" hidden="1" x14ac:dyDescent="0.25">
      <c r="A453" s="262" t="s">
        <v>1690</v>
      </c>
      <c r="B453" s="263" t="s">
        <v>2143</v>
      </c>
      <c r="C453" s="262" t="s">
        <v>2170</v>
      </c>
      <c r="D453" s="262" t="s">
        <v>2176</v>
      </c>
      <c r="E453" s="36">
        <v>0</v>
      </c>
      <c r="F453" s="67" t="s">
        <v>6</v>
      </c>
      <c r="G453" s="151"/>
      <c r="H453" s="151"/>
      <c r="I453" s="305" t="s">
        <v>2170</v>
      </c>
      <c r="J453" s="259"/>
      <c r="K453" s="308"/>
      <c r="L453" s="40"/>
      <c r="M453" s="40"/>
      <c r="N453" s="41"/>
    </row>
    <row r="454" spans="1:14" hidden="1" x14ac:dyDescent="0.25">
      <c r="A454" s="262" t="s">
        <v>1690</v>
      </c>
      <c r="B454" s="263" t="s">
        <v>2143</v>
      </c>
      <c r="C454" s="262" t="s">
        <v>2170</v>
      </c>
      <c r="D454" s="262" t="s">
        <v>2177</v>
      </c>
      <c r="E454" s="36">
        <v>603</v>
      </c>
      <c r="F454" s="67" t="s">
        <v>6</v>
      </c>
      <c r="G454" s="106" t="s">
        <v>402</v>
      </c>
      <c r="H454" s="388" t="s">
        <v>2178</v>
      </c>
      <c r="I454" s="120" t="s">
        <v>2177</v>
      </c>
      <c r="J454" s="120" t="s">
        <v>2177</v>
      </c>
      <c r="K454" s="54">
        <v>820</v>
      </c>
      <c r="L454" s="40"/>
      <c r="M454" s="40"/>
      <c r="N454" s="41"/>
    </row>
    <row r="455" spans="1:14" hidden="1" x14ac:dyDescent="0.25">
      <c r="A455" s="262" t="s">
        <v>1690</v>
      </c>
      <c r="B455" s="263" t="s">
        <v>2143</v>
      </c>
      <c r="C455" s="262" t="s">
        <v>2170</v>
      </c>
      <c r="D455" s="262" t="s">
        <v>2179</v>
      </c>
      <c r="E455" s="36">
        <v>97</v>
      </c>
      <c r="F455" s="67" t="s">
        <v>6</v>
      </c>
      <c r="G455" s="151"/>
      <c r="H455" s="151"/>
      <c r="I455" s="120" t="s">
        <v>2177</v>
      </c>
      <c r="J455" s="120" t="s">
        <v>2179</v>
      </c>
      <c r="K455" s="54">
        <v>134</v>
      </c>
      <c r="L455" s="40"/>
      <c r="M455" s="40"/>
      <c r="N455" s="41"/>
    </row>
    <row r="456" spans="1:14" hidden="1" x14ac:dyDescent="0.25">
      <c r="A456" s="262" t="s">
        <v>1690</v>
      </c>
      <c r="B456" s="263" t="s">
        <v>2143</v>
      </c>
      <c r="C456" s="262" t="s">
        <v>2170</v>
      </c>
      <c r="D456" s="262" t="s">
        <v>2180</v>
      </c>
      <c r="E456" s="36">
        <v>90</v>
      </c>
      <c r="F456" s="67"/>
      <c r="G456" s="151"/>
      <c r="H456" s="151"/>
      <c r="I456" s="120" t="s">
        <v>2177</v>
      </c>
      <c r="J456" s="120" t="s">
        <v>2180</v>
      </c>
      <c r="K456" s="54">
        <v>80</v>
      </c>
      <c r="L456" s="40"/>
      <c r="M456" s="40"/>
      <c r="N456" s="41"/>
    </row>
    <row r="457" spans="1:14" hidden="1" x14ac:dyDescent="0.25">
      <c r="A457" s="262" t="s">
        <v>1690</v>
      </c>
      <c r="B457" s="263" t="s">
        <v>2143</v>
      </c>
      <c r="C457" s="262" t="s">
        <v>2170</v>
      </c>
      <c r="D457" s="262" t="s">
        <v>2181</v>
      </c>
      <c r="E457" s="36" t="s">
        <v>137</v>
      </c>
      <c r="F457" s="67"/>
      <c r="G457" s="151"/>
      <c r="H457" s="151"/>
      <c r="I457" s="120" t="s">
        <v>2177</v>
      </c>
      <c r="J457" s="120" t="s">
        <v>2181</v>
      </c>
      <c r="K457" s="54">
        <v>16</v>
      </c>
      <c r="L457" s="40"/>
      <c r="M457" s="40"/>
      <c r="N457" s="41"/>
    </row>
    <row r="458" spans="1:14" hidden="1" x14ac:dyDescent="0.25">
      <c r="A458" s="262" t="s">
        <v>1690</v>
      </c>
      <c r="B458" s="263" t="s">
        <v>2143</v>
      </c>
      <c r="C458" s="262" t="s">
        <v>2170</v>
      </c>
      <c r="D458" s="262" t="s">
        <v>2182</v>
      </c>
      <c r="E458" s="36">
        <v>0</v>
      </c>
      <c r="F458" s="67" t="s">
        <v>6</v>
      </c>
      <c r="G458" s="151"/>
      <c r="H458" s="151"/>
      <c r="I458" s="305" t="s">
        <v>2170</v>
      </c>
      <c r="J458" s="306" t="s">
        <v>2182</v>
      </c>
      <c r="K458" s="131">
        <v>2</v>
      </c>
      <c r="L458" s="40"/>
      <c r="M458" s="40"/>
      <c r="N458" s="41"/>
    </row>
    <row r="459" spans="1:14" hidden="1" x14ac:dyDescent="0.25">
      <c r="A459" s="262" t="s">
        <v>1690</v>
      </c>
      <c r="B459" s="263" t="s">
        <v>2143</v>
      </c>
      <c r="C459" s="262" t="s">
        <v>2170</v>
      </c>
      <c r="D459" s="262" t="s">
        <v>2183</v>
      </c>
      <c r="E459" s="36">
        <v>14</v>
      </c>
      <c r="F459" s="67"/>
      <c r="G459" s="151"/>
      <c r="H459" s="151"/>
      <c r="I459" s="305" t="s">
        <v>2170</v>
      </c>
      <c r="J459" s="259"/>
      <c r="K459" s="308"/>
      <c r="L459" s="51"/>
      <c r="M459" s="51"/>
      <c r="N459" s="41"/>
    </row>
    <row r="460" spans="1:14" hidden="1" x14ac:dyDescent="0.25">
      <c r="A460" s="262" t="s">
        <v>1690</v>
      </c>
      <c r="B460" s="263" t="s">
        <v>2143</v>
      </c>
      <c r="C460" s="262" t="s">
        <v>2170</v>
      </c>
      <c r="D460" s="262" t="s">
        <v>2184</v>
      </c>
      <c r="E460" s="36">
        <v>323</v>
      </c>
      <c r="F460" s="41"/>
      <c r="G460" s="151"/>
      <c r="H460" s="151"/>
      <c r="I460" s="305" t="s">
        <v>2170</v>
      </c>
      <c r="J460" s="306" t="s">
        <v>2184</v>
      </c>
      <c r="K460" s="131">
        <v>378</v>
      </c>
      <c r="L460" s="51"/>
      <c r="M460" s="51"/>
      <c r="N460" s="41"/>
    </row>
    <row r="461" spans="1:14" ht="25.5" x14ac:dyDescent="0.25">
      <c r="A461" s="258" t="s">
        <v>1690</v>
      </c>
      <c r="B461" s="258" t="s">
        <v>2143</v>
      </c>
      <c r="C461" s="258" t="s">
        <v>2185</v>
      </c>
      <c r="D461" s="258"/>
      <c r="E461" s="26">
        <f>SUM(E462:E469)</f>
        <v>5548</v>
      </c>
      <c r="F461" s="297"/>
      <c r="G461" s="297"/>
      <c r="H461" s="297" t="s">
        <v>1976</v>
      </c>
      <c r="I461" s="391" t="s">
        <v>2186</v>
      </c>
      <c r="J461" s="371"/>
      <c r="K461" s="26">
        <f>SUM(K462:K469)</f>
        <v>6276</v>
      </c>
      <c r="L461" s="26">
        <v>4</v>
      </c>
      <c r="M461" s="26">
        <v>4</v>
      </c>
      <c r="N461" s="303"/>
    </row>
    <row r="462" spans="1:14" hidden="1" x14ac:dyDescent="0.25">
      <c r="A462" s="262" t="s">
        <v>1690</v>
      </c>
      <c r="B462" s="263" t="s">
        <v>2143</v>
      </c>
      <c r="C462" s="262" t="s">
        <v>2187</v>
      </c>
      <c r="D462" s="262" t="s">
        <v>2187</v>
      </c>
      <c r="E462" s="36">
        <v>2100</v>
      </c>
      <c r="F462" s="41"/>
      <c r="G462" s="106" t="s">
        <v>402</v>
      </c>
      <c r="H462" s="308" t="s">
        <v>401</v>
      </c>
      <c r="I462" s="120" t="s">
        <v>2188</v>
      </c>
      <c r="J462" s="120" t="s">
        <v>2188</v>
      </c>
      <c r="K462" s="54">
        <v>2432</v>
      </c>
      <c r="L462" s="75"/>
      <c r="M462" s="75"/>
      <c r="N462" s="41"/>
    </row>
    <row r="463" spans="1:14" hidden="1" x14ac:dyDescent="0.25">
      <c r="A463" s="262" t="s">
        <v>1690</v>
      </c>
      <c r="B463" s="263" t="s">
        <v>2143</v>
      </c>
      <c r="C463" s="262" t="s">
        <v>2187</v>
      </c>
      <c r="D463" s="262" t="s">
        <v>1096</v>
      </c>
      <c r="E463" s="36">
        <v>435</v>
      </c>
      <c r="F463" s="41"/>
      <c r="G463" s="151"/>
      <c r="H463" s="151"/>
      <c r="I463" s="305" t="s">
        <v>2189</v>
      </c>
      <c r="J463" s="306" t="s">
        <v>1096</v>
      </c>
      <c r="K463" s="131">
        <v>451</v>
      </c>
      <c r="L463" s="75"/>
      <c r="M463" s="75"/>
      <c r="N463" s="41"/>
    </row>
    <row r="464" spans="1:14" hidden="1" x14ac:dyDescent="0.25">
      <c r="A464" s="262" t="s">
        <v>1690</v>
      </c>
      <c r="B464" s="263" t="s">
        <v>2143</v>
      </c>
      <c r="C464" s="262" t="s">
        <v>2187</v>
      </c>
      <c r="D464" s="262" t="s">
        <v>2189</v>
      </c>
      <c r="E464" s="36">
        <v>1234</v>
      </c>
      <c r="F464" s="41"/>
      <c r="G464" s="106" t="s">
        <v>402</v>
      </c>
      <c r="H464" s="304" t="s">
        <v>1976</v>
      </c>
      <c r="I464" s="305" t="s">
        <v>2189</v>
      </c>
      <c r="J464" s="306" t="s">
        <v>2189</v>
      </c>
      <c r="K464" s="131">
        <v>1146</v>
      </c>
      <c r="L464" s="75"/>
      <c r="M464" s="75"/>
      <c r="N464" s="41"/>
    </row>
    <row r="465" spans="1:14" ht="33.75" hidden="1" x14ac:dyDescent="0.25">
      <c r="A465" s="262" t="s">
        <v>1690</v>
      </c>
      <c r="B465" s="263" t="s">
        <v>2143</v>
      </c>
      <c r="C465" s="262" t="s">
        <v>2190</v>
      </c>
      <c r="D465" s="262" t="s">
        <v>2190</v>
      </c>
      <c r="E465" s="36">
        <v>431</v>
      </c>
      <c r="F465" s="67"/>
      <c r="G465" s="106" t="s">
        <v>402</v>
      </c>
      <c r="H465" s="151" t="s">
        <v>2191</v>
      </c>
      <c r="I465" s="305" t="s">
        <v>2190</v>
      </c>
      <c r="J465" s="306" t="s">
        <v>2190</v>
      </c>
      <c r="K465" s="131">
        <v>335</v>
      </c>
      <c r="L465" s="75"/>
      <c r="M465" s="75"/>
      <c r="N465" s="41"/>
    </row>
    <row r="466" spans="1:14" hidden="1" x14ac:dyDescent="0.25">
      <c r="A466" s="262" t="s">
        <v>1690</v>
      </c>
      <c r="B466" s="263" t="s">
        <v>2143</v>
      </c>
      <c r="C466" s="262" t="s">
        <v>2190</v>
      </c>
      <c r="D466" s="262" t="s">
        <v>225</v>
      </c>
      <c r="E466" s="36">
        <v>32</v>
      </c>
      <c r="F466" s="67" t="s">
        <v>6</v>
      </c>
      <c r="G466" s="151"/>
      <c r="H466" s="151"/>
      <c r="I466" s="305" t="s">
        <v>2190</v>
      </c>
      <c r="J466" s="306" t="s">
        <v>225</v>
      </c>
      <c r="K466" s="131">
        <v>89</v>
      </c>
      <c r="L466" s="75"/>
      <c r="M466" s="75"/>
      <c r="N466" s="41"/>
    </row>
    <row r="467" spans="1:14" hidden="1" x14ac:dyDescent="0.25">
      <c r="A467" s="262" t="s">
        <v>1690</v>
      </c>
      <c r="B467" s="263" t="s">
        <v>2143</v>
      </c>
      <c r="C467" s="262" t="s">
        <v>2190</v>
      </c>
      <c r="D467" s="262" t="s">
        <v>2192</v>
      </c>
      <c r="E467" s="36">
        <v>573</v>
      </c>
      <c r="F467" s="67"/>
      <c r="G467" s="106" t="s">
        <v>402</v>
      </c>
      <c r="H467" s="388" t="s">
        <v>1751</v>
      </c>
      <c r="I467" s="305" t="s">
        <v>2192</v>
      </c>
      <c r="J467" s="306" t="s">
        <v>2192</v>
      </c>
      <c r="K467" s="54">
        <v>768</v>
      </c>
      <c r="L467" s="225"/>
      <c r="M467" s="225"/>
      <c r="N467" s="41"/>
    </row>
    <row r="468" spans="1:14" hidden="1" x14ac:dyDescent="0.25">
      <c r="A468" s="262" t="s">
        <v>1690</v>
      </c>
      <c r="B468" s="263" t="s">
        <v>2143</v>
      </c>
      <c r="C468" s="262" t="s">
        <v>2190</v>
      </c>
      <c r="D468" s="262" t="s">
        <v>1758</v>
      </c>
      <c r="E468" s="36">
        <v>18</v>
      </c>
      <c r="F468" s="67" t="s">
        <v>6</v>
      </c>
      <c r="G468" s="151"/>
      <c r="H468" s="151"/>
      <c r="I468" s="305" t="s">
        <v>2190</v>
      </c>
      <c r="J468" s="306" t="s">
        <v>1758</v>
      </c>
      <c r="K468" s="131">
        <v>39</v>
      </c>
      <c r="L468" s="225"/>
      <c r="M468" s="225"/>
      <c r="N468" s="41"/>
    </row>
    <row r="469" spans="1:14" hidden="1" x14ac:dyDescent="0.25">
      <c r="A469" s="262" t="s">
        <v>1690</v>
      </c>
      <c r="B469" s="263" t="s">
        <v>2143</v>
      </c>
      <c r="C469" s="262" t="s">
        <v>2190</v>
      </c>
      <c r="D469" s="262" t="s">
        <v>2193</v>
      </c>
      <c r="E469" s="36">
        <v>725</v>
      </c>
      <c r="F469" s="41"/>
      <c r="G469" s="106" t="s">
        <v>402</v>
      </c>
      <c r="H469" s="304" t="s">
        <v>1976</v>
      </c>
      <c r="I469" s="305" t="s">
        <v>2190</v>
      </c>
      <c r="J469" s="306" t="s">
        <v>2194</v>
      </c>
      <c r="K469" s="131">
        <v>1016</v>
      </c>
      <c r="L469" s="43"/>
      <c r="M469" s="43"/>
      <c r="N469" s="41"/>
    </row>
    <row r="470" spans="1:14" x14ac:dyDescent="0.25">
      <c r="A470" s="258" t="s">
        <v>1690</v>
      </c>
      <c r="B470" s="258" t="s">
        <v>2143</v>
      </c>
      <c r="C470" s="258" t="s">
        <v>2195</v>
      </c>
      <c r="D470" s="258"/>
      <c r="E470" s="26">
        <f>SUM(E471:E473)</f>
        <v>7735</v>
      </c>
      <c r="F470" s="297"/>
      <c r="G470" s="297"/>
      <c r="H470" s="297"/>
      <c r="I470" s="299" t="s">
        <v>2196</v>
      </c>
      <c r="J470" s="371"/>
      <c r="K470" s="26">
        <f>SUM(K471:K473)</f>
        <v>10488</v>
      </c>
      <c r="L470" s="26">
        <v>5</v>
      </c>
      <c r="M470" s="26">
        <v>5</v>
      </c>
      <c r="N470" s="303"/>
    </row>
    <row r="471" spans="1:14" x14ac:dyDescent="0.25">
      <c r="A471" s="262" t="s">
        <v>1690</v>
      </c>
      <c r="B471" s="263" t="s">
        <v>2143</v>
      </c>
      <c r="C471" s="262" t="s">
        <v>2195</v>
      </c>
      <c r="D471" s="262" t="s">
        <v>2195</v>
      </c>
      <c r="E471" s="36">
        <v>6197</v>
      </c>
      <c r="F471" s="41"/>
      <c r="G471" s="106" t="s">
        <v>402</v>
      </c>
      <c r="H471" s="388" t="s">
        <v>1751</v>
      </c>
      <c r="I471" s="306" t="s">
        <v>2195</v>
      </c>
      <c r="J471" s="306" t="s">
        <v>2195</v>
      </c>
      <c r="K471" s="131">
        <v>8260</v>
      </c>
      <c r="L471" s="40"/>
      <c r="M471" s="40"/>
      <c r="N471" s="41"/>
    </row>
    <row r="472" spans="1:14" hidden="1" x14ac:dyDescent="0.25">
      <c r="A472" s="262" t="s">
        <v>1690</v>
      </c>
      <c r="B472" s="263" t="s">
        <v>2143</v>
      </c>
      <c r="C472" s="262" t="s">
        <v>2195</v>
      </c>
      <c r="D472" s="262" t="s">
        <v>2197</v>
      </c>
      <c r="E472" s="36">
        <v>432</v>
      </c>
      <c r="F472" s="41"/>
      <c r="G472" s="151"/>
      <c r="H472" s="151"/>
      <c r="I472" s="305" t="s">
        <v>2198</v>
      </c>
      <c r="J472" s="306" t="s">
        <v>2197</v>
      </c>
      <c r="K472" s="131">
        <v>560</v>
      </c>
      <c r="L472" s="40"/>
      <c r="M472" s="40"/>
      <c r="N472" s="41"/>
    </row>
    <row r="473" spans="1:14" hidden="1" x14ac:dyDescent="0.25">
      <c r="A473" s="262" t="s">
        <v>1690</v>
      </c>
      <c r="B473" s="263" t="s">
        <v>2143</v>
      </c>
      <c r="C473" s="262" t="s">
        <v>2195</v>
      </c>
      <c r="D473" s="262" t="s">
        <v>2199</v>
      </c>
      <c r="E473" s="36">
        <v>1106</v>
      </c>
      <c r="F473" s="41"/>
      <c r="G473" s="106" t="s">
        <v>402</v>
      </c>
      <c r="H473" s="388" t="s">
        <v>1751</v>
      </c>
      <c r="I473" s="305" t="s">
        <v>2198</v>
      </c>
      <c r="J473" s="120" t="s">
        <v>2198</v>
      </c>
      <c r="K473" s="54">
        <v>1668</v>
      </c>
      <c r="L473" s="225"/>
      <c r="M473" s="225"/>
      <c r="N473" s="41"/>
    </row>
    <row r="474" spans="1:14" hidden="1" x14ac:dyDescent="0.25">
      <c r="A474" s="258" t="s">
        <v>1690</v>
      </c>
      <c r="B474" s="258" t="s">
        <v>2143</v>
      </c>
      <c r="C474" s="258" t="s">
        <v>2200</v>
      </c>
      <c r="D474" s="258"/>
      <c r="E474" s="26">
        <f>SUM(E475:E478)</f>
        <v>1767</v>
      </c>
      <c r="F474" s="297"/>
      <c r="G474" s="297"/>
      <c r="H474" s="297"/>
      <c r="I474" s="392" t="s">
        <v>2200</v>
      </c>
      <c r="J474" s="385"/>
      <c r="K474" s="26">
        <f>SUM(K475:K478)</f>
        <v>1987</v>
      </c>
      <c r="L474" s="33">
        <v>2</v>
      </c>
      <c r="M474" s="33">
        <v>3</v>
      </c>
      <c r="N474" s="303"/>
    </row>
    <row r="475" spans="1:14" hidden="1" x14ac:dyDescent="0.25">
      <c r="A475" s="262" t="s">
        <v>1690</v>
      </c>
      <c r="B475" s="263" t="s">
        <v>2143</v>
      </c>
      <c r="C475" s="262" t="s">
        <v>2200</v>
      </c>
      <c r="D475" s="262" t="s">
        <v>2201</v>
      </c>
      <c r="E475" s="36">
        <v>603</v>
      </c>
      <c r="F475" s="41"/>
      <c r="G475" s="106" t="s">
        <v>402</v>
      </c>
      <c r="H475" s="308" t="s">
        <v>2202</v>
      </c>
      <c r="I475" s="305" t="s">
        <v>2200</v>
      </c>
      <c r="J475" s="306" t="s">
        <v>2201</v>
      </c>
      <c r="K475" s="131">
        <v>694</v>
      </c>
      <c r="L475" s="52"/>
      <c r="M475" s="36"/>
      <c r="N475" s="41"/>
    </row>
    <row r="476" spans="1:14" hidden="1" x14ac:dyDescent="0.25">
      <c r="A476" s="262" t="s">
        <v>1690</v>
      </c>
      <c r="B476" s="263" t="s">
        <v>2143</v>
      </c>
      <c r="C476" s="262" t="s">
        <v>2200</v>
      </c>
      <c r="D476" s="262" t="s">
        <v>2203</v>
      </c>
      <c r="E476" s="36">
        <v>624</v>
      </c>
      <c r="F476" s="41"/>
      <c r="G476" s="151"/>
      <c r="H476" s="151"/>
      <c r="I476" s="305" t="s">
        <v>2200</v>
      </c>
      <c r="J476" s="306" t="s">
        <v>2203</v>
      </c>
      <c r="K476" s="131">
        <v>682</v>
      </c>
      <c r="L476" s="52"/>
      <c r="M476" s="36"/>
      <c r="N476" s="41"/>
    </row>
    <row r="477" spans="1:14" hidden="1" x14ac:dyDescent="0.25">
      <c r="A477" s="262" t="s">
        <v>1690</v>
      </c>
      <c r="B477" s="263" t="s">
        <v>2143</v>
      </c>
      <c r="C477" s="262" t="s">
        <v>2200</v>
      </c>
      <c r="D477" s="262" t="s">
        <v>2204</v>
      </c>
      <c r="E477" s="36">
        <v>208</v>
      </c>
      <c r="F477" s="67" t="s">
        <v>6</v>
      </c>
      <c r="G477" s="106" t="s">
        <v>402</v>
      </c>
      <c r="H477" s="308" t="s">
        <v>2205</v>
      </c>
      <c r="I477" s="305" t="s">
        <v>2200</v>
      </c>
      <c r="J477" s="306" t="s">
        <v>2204</v>
      </c>
      <c r="K477" s="131">
        <v>261</v>
      </c>
      <c r="L477" s="52"/>
      <c r="M477" s="36"/>
      <c r="N477" s="41"/>
    </row>
    <row r="478" spans="1:14" hidden="1" x14ac:dyDescent="0.25">
      <c r="A478" s="262" t="s">
        <v>1690</v>
      </c>
      <c r="B478" s="263" t="s">
        <v>2143</v>
      </c>
      <c r="C478" s="262" t="s">
        <v>2200</v>
      </c>
      <c r="D478" s="262" t="s">
        <v>2206</v>
      </c>
      <c r="E478" s="36">
        <v>332</v>
      </c>
      <c r="F478" s="41"/>
      <c r="G478" s="151"/>
      <c r="H478" s="151"/>
      <c r="I478" s="305" t="s">
        <v>2200</v>
      </c>
      <c r="J478" s="306" t="s">
        <v>2206</v>
      </c>
      <c r="K478" s="131">
        <v>350</v>
      </c>
      <c r="L478" s="52"/>
      <c r="M478" s="36"/>
      <c r="N478" s="41"/>
    </row>
    <row r="479" spans="1:14" x14ac:dyDescent="0.25">
      <c r="A479" s="258" t="s">
        <v>1690</v>
      </c>
      <c r="B479" s="258" t="s">
        <v>2143</v>
      </c>
      <c r="C479" s="258" t="s">
        <v>2207</v>
      </c>
      <c r="D479" s="258"/>
      <c r="E479" s="26">
        <f>SUM(E480:E481)</f>
        <v>4568</v>
      </c>
      <c r="F479" s="297"/>
      <c r="G479" s="297"/>
      <c r="H479" s="297"/>
      <c r="I479" s="299" t="s">
        <v>2207</v>
      </c>
      <c r="J479" s="371"/>
      <c r="K479" s="26">
        <f>SUM(K480:K481)</f>
        <v>2930</v>
      </c>
      <c r="L479" s="26">
        <v>2</v>
      </c>
      <c r="M479" s="26">
        <v>2</v>
      </c>
      <c r="N479" s="303"/>
    </row>
    <row r="480" spans="1:14" hidden="1" x14ac:dyDescent="0.25">
      <c r="A480" s="262" t="s">
        <v>1690</v>
      </c>
      <c r="B480" s="263" t="s">
        <v>2143</v>
      </c>
      <c r="C480" s="262" t="s">
        <v>2208</v>
      </c>
      <c r="D480" s="262" t="s">
        <v>2208</v>
      </c>
      <c r="E480" s="36">
        <v>2962</v>
      </c>
      <c r="F480" s="41"/>
      <c r="G480" s="106" t="s">
        <v>402</v>
      </c>
      <c r="H480" s="151" t="s">
        <v>408</v>
      </c>
      <c r="I480" s="305" t="s">
        <v>2208</v>
      </c>
      <c r="J480" s="306" t="s">
        <v>2208</v>
      </c>
      <c r="K480" s="131">
        <v>1135</v>
      </c>
      <c r="L480" s="40"/>
      <c r="M480" s="40"/>
      <c r="N480" s="41"/>
    </row>
    <row r="481" spans="1:14" hidden="1" x14ac:dyDescent="0.25">
      <c r="A481" s="262" t="s">
        <v>1690</v>
      </c>
      <c r="B481" s="263" t="s">
        <v>2143</v>
      </c>
      <c r="C481" s="262" t="s">
        <v>148</v>
      </c>
      <c r="D481" s="262" t="s">
        <v>148</v>
      </c>
      <c r="E481" s="36">
        <v>1606</v>
      </c>
      <c r="F481" s="41" t="s">
        <v>6</v>
      </c>
      <c r="G481" s="106" t="s">
        <v>402</v>
      </c>
      <c r="H481" s="151" t="s">
        <v>2209</v>
      </c>
      <c r="I481" s="120" t="s">
        <v>148</v>
      </c>
      <c r="J481" s="120" t="s">
        <v>148</v>
      </c>
      <c r="K481" s="54">
        <v>1795</v>
      </c>
      <c r="L481" s="43"/>
      <c r="M481" s="43"/>
      <c r="N481" s="41"/>
    </row>
    <row r="482" spans="1:14" hidden="1" x14ac:dyDescent="0.25">
      <c r="A482" s="258" t="s">
        <v>1690</v>
      </c>
      <c r="B482" s="258" t="s">
        <v>2143</v>
      </c>
      <c r="C482" s="258" t="s">
        <v>2210</v>
      </c>
      <c r="D482" s="258"/>
      <c r="E482" s="26">
        <f>SUM(E483:E485)</f>
        <v>1951</v>
      </c>
      <c r="F482" s="297"/>
      <c r="G482" s="297"/>
      <c r="H482" s="297"/>
      <c r="I482" s="299" t="s">
        <v>2210</v>
      </c>
      <c r="J482" s="371"/>
      <c r="K482" s="26">
        <f>SUM(K483:K485)</f>
        <v>2289</v>
      </c>
      <c r="L482" s="26">
        <v>2</v>
      </c>
      <c r="M482" s="33">
        <v>4</v>
      </c>
      <c r="N482" s="303" t="s">
        <v>2211</v>
      </c>
    </row>
    <row r="483" spans="1:14" hidden="1" x14ac:dyDescent="0.25">
      <c r="A483" s="262" t="s">
        <v>1690</v>
      </c>
      <c r="B483" s="263" t="s">
        <v>2143</v>
      </c>
      <c r="C483" s="262" t="s">
        <v>2212</v>
      </c>
      <c r="D483" s="262" t="s">
        <v>2212</v>
      </c>
      <c r="E483" s="36">
        <v>1268</v>
      </c>
      <c r="F483" s="41"/>
      <c r="G483" s="106" t="s">
        <v>402</v>
      </c>
      <c r="H483" s="388" t="s">
        <v>1751</v>
      </c>
      <c r="I483" s="305" t="s">
        <v>2212</v>
      </c>
      <c r="J483" s="306" t="s">
        <v>2212</v>
      </c>
      <c r="K483" s="131">
        <v>1470</v>
      </c>
      <c r="L483" s="75"/>
      <c r="M483" s="75"/>
      <c r="N483" s="41"/>
    </row>
    <row r="484" spans="1:14" hidden="1" x14ac:dyDescent="0.25">
      <c r="A484" s="262" t="s">
        <v>1690</v>
      </c>
      <c r="B484" s="263" t="s">
        <v>2143</v>
      </c>
      <c r="C484" s="262" t="s">
        <v>2212</v>
      </c>
      <c r="D484" s="262" t="s">
        <v>1460</v>
      </c>
      <c r="E484" s="36">
        <v>157</v>
      </c>
      <c r="F484" s="41"/>
      <c r="G484" s="151"/>
      <c r="H484" s="151"/>
      <c r="I484" s="305" t="s">
        <v>2212</v>
      </c>
      <c r="J484" s="306" t="s">
        <v>1460</v>
      </c>
      <c r="K484" s="131">
        <v>178</v>
      </c>
      <c r="L484" s="75"/>
      <c r="M484" s="75"/>
      <c r="N484" s="41"/>
    </row>
    <row r="485" spans="1:14" hidden="1" x14ac:dyDescent="0.25">
      <c r="A485" s="262" t="s">
        <v>1690</v>
      </c>
      <c r="B485" s="263" t="s">
        <v>2143</v>
      </c>
      <c r="C485" s="262" t="s">
        <v>400</v>
      </c>
      <c r="D485" s="262" t="s">
        <v>400</v>
      </c>
      <c r="E485" s="36">
        <v>526</v>
      </c>
      <c r="F485" s="41"/>
      <c r="G485" s="106" t="s">
        <v>402</v>
      </c>
      <c r="H485" s="388" t="s">
        <v>2178</v>
      </c>
      <c r="I485" s="120" t="s">
        <v>400</v>
      </c>
      <c r="J485" s="120" t="s">
        <v>400</v>
      </c>
      <c r="K485" s="54">
        <v>641</v>
      </c>
      <c r="L485" s="43"/>
      <c r="M485" s="43"/>
      <c r="N485" s="41"/>
    </row>
    <row r="486" spans="1:14" x14ac:dyDescent="0.25">
      <c r="A486" s="258" t="s">
        <v>1690</v>
      </c>
      <c r="B486" s="258" t="s">
        <v>2143</v>
      </c>
      <c r="C486" s="258" t="s">
        <v>2213</v>
      </c>
      <c r="D486" s="258"/>
      <c r="E486" s="26">
        <v>3078</v>
      </c>
      <c r="F486" s="297"/>
      <c r="G486" s="297"/>
      <c r="H486" s="297"/>
      <c r="I486" s="299" t="s">
        <v>2213</v>
      </c>
      <c r="J486" s="371"/>
      <c r="K486" s="26">
        <f>SUM(K487:K491)</f>
        <v>3037</v>
      </c>
      <c r="L486" s="26">
        <v>2</v>
      </c>
      <c r="M486" s="26">
        <v>2</v>
      </c>
      <c r="N486" s="303"/>
    </row>
    <row r="487" spans="1:14" hidden="1" x14ac:dyDescent="0.25">
      <c r="A487" s="262" t="s">
        <v>1690</v>
      </c>
      <c r="B487" s="263" t="s">
        <v>2143</v>
      </c>
      <c r="C487" s="262" t="s">
        <v>2213</v>
      </c>
      <c r="D487" s="262" t="s">
        <v>2213</v>
      </c>
      <c r="E487" s="36">
        <v>2840</v>
      </c>
      <c r="F487" s="41"/>
      <c r="G487" s="106" t="s">
        <v>402</v>
      </c>
      <c r="H487" s="388" t="s">
        <v>1751</v>
      </c>
      <c r="I487" s="305" t="s">
        <v>2213</v>
      </c>
      <c r="J487" s="306" t="s">
        <v>2213</v>
      </c>
      <c r="K487" s="131">
        <v>3010</v>
      </c>
      <c r="L487" s="225"/>
      <c r="M487" s="225"/>
      <c r="N487" s="41"/>
    </row>
    <row r="488" spans="1:14" hidden="1" x14ac:dyDescent="0.25">
      <c r="A488" s="262" t="s">
        <v>1690</v>
      </c>
      <c r="B488" s="263" t="s">
        <v>2143</v>
      </c>
      <c r="C488" s="262" t="s">
        <v>2213</v>
      </c>
      <c r="D488" s="262" t="s">
        <v>2214</v>
      </c>
      <c r="E488" s="36" t="s">
        <v>137</v>
      </c>
      <c r="F488" s="67" t="s">
        <v>6</v>
      </c>
      <c r="G488" s="151"/>
      <c r="H488" s="151"/>
      <c r="I488" s="305" t="s">
        <v>2213</v>
      </c>
      <c r="J488" s="306" t="s">
        <v>2215</v>
      </c>
      <c r="K488" s="131">
        <v>0</v>
      </c>
      <c r="L488" s="225"/>
      <c r="M488" s="225"/>
      <c r="N488" s="41"/>
    </row>
    <row r="489" spans="1:14" hidden="1" x14ac:dyDescent="0.25">
      <c r="A489" s="262" t="s">
        <v>1690</v>
      </c>
      <c r="B489" s="263" t="s">
        <v>2143</v>
      </c>
      <c r="C489" s="262" t="s">
        <v>2213</v>
      </c>
      <c r="D489" s="262" t="s">
        <v>2216</v>
      </c>
      <c r="E489" s="36">
        <v>18</v>
      </c>
      <c r="F489" s="41"/>
      <c r="G489" s="151"/>
      <c r="H489" s="151"/>
      <c r="I489" s="305" t="s">
        <v>2213</v>
      </c>
      <c r="J489" s="259"/>
      <c r="K489" s="308"/>
      <c r="L489" s="225"/>
      <c r="M489" s="225"/>
      <c r="N489" s="41"/>
    </row>
    <row r="490" spans="1:14" hidden="1" x14ac:dyDescent="0.25">
      <c r="A490" s="262" t="s">
        <v>1690</v>
      </c>
      <c r="B490" s="263" t="s">
        <v>2143</v>
      </c>
      <c r="C490" s="262" t="s">
        <v>2213</v>
      </c>
      <c r="D490" s="262" t="s">
        <v>2217</v>
      </c>
      <c r="E490" s="36">
        <v>203</v>
      </c>
      <c r="F490" s="41"/>
      <c r="G490" s="151"/>
      <c r="H490" s="151"/>
      <c r="I490" s="305" t="s">
        <v>2213</v>
      </c>
      <c r="J490" s="259"/>
      <c r="K490" s="51"/>
      <c r="L490" s="43"/>
      <c r="M490" s="43"/>
      <c r="N490" s="41"/>
    </row>
    <row r="491" spans="1:14" hidden="1" x14ac:dyDescent="0.25">
      <c r="A491" s="262" t="s">
        <v>1690</v>
      </c>
      <c r="B491" s="263" t="s">
        <v>2143</v>
      </c>
      <c r="C491" s="262" t="s">
        <v>2213</v>
      </c>
      <c r="D491" s="262" t="s">
        <v>2218</v>
      </c>
      <c r="E491" s="36">
        <v>16</v>
      </c>
      <c r="F491" s="41"/>
      <c r="G491" s="151"/>
      <c r="H491" s="151"/>
      <c r="I491" s="305" t="s">
        <v>2213</v>
      </c>
      <c r="J491" s="306" t="s">
        <v>2218</v>
      </c>
      <c r="K491" s="131">
        <v>27</v>
      </c>
      <c r="L491" s="43"/>
      <c r="M491" s="43"/>
      <c r="N491" s="67" t="s">
        <v>706</v>
      </c>
    </row>
    <row r="492" spans="1:14" x14ac:dyDescent="0.25">
      <c r="A492" s="258" t="s">
        <v>1690</v>
      </c>
      <c r="B492" s="258" t="s">
        <v>2143</v>
      </c>
      <c r="C492" s="258" t="s">
        <v>2219</v>
      </c>
      <c r="D492" s="258"/>
      <c r="E492" s="26">
        <v>9350</v>
      </c>
      <c r="F492" s="297"/>
      <c r="G492" s="297"/>
      <c r="H492" s="297"/>
      <c r="I492" s="299" t="s">
        <v>2220</v>
      </c>
      <c r="J492" s="371"/>
      <c r="K492" s="26">
        <f>SUM(K493:K496)</f>
        <v>9892</v>
      </c>
      <c r="L492" s="26">
        <v>3</v>
      </c>
      <c r="M492" s="26">
        <v>3</v>
      </c>
      <c r="N492" s="371"/>
    </row>
    <row r="493" spans="1:14" x14ac:dyDescent="0.25">
      <c r="A493" s="262" t="s">
        <v>1690</v>
      </c>
      <c r="B493" s="263" t="s">
        <v>2143</v>
      </c>
      <c r="C493" s="262" t="s">
        <v>2219</v>
      </c>
      <c r="D493" s="262" t="s">
        <v>2219</v>
      </c>
      <c r="E493" s="36">
        <v>8191</v>
      </c>
      <c r="F493" s="41"/>
      <c r="G493" s="393" t="s">
        <v>18</v>
      </c>
      <c r="H493" s="394" t="s">
        <v>1751</v>
      </c>
      <c r="I493" s="305" t="s">
        <v>2219</v>
      </c>
      <c r="J493" s="262" t="s">
        <v>2219</v>
      </c>
      <c r="K493" s="131">
        <v>8453</v>
      </c>
      <c r="L493" s="40"/>
      <c r="M493" s="40"/>
      <c r="N493" s="41"/>
    </row>
    <row r="494" spans="1:14" hidden="1" x14ac:dyDescent="0.25">
      <c r="A494" s="262" t="s">
        <v>1690</v>
      </c>
      <c r="B494" s="263" t="s">
        <v>2143</v>
      </c>
      <c r="C494" s="262" t="s">
        <v>2219</v>
      </c>
      <c r="D494" s="262" t="s">
        <v>2221</v>
      </c>
      <c r="E494" s="36">
        <v>457</v>
      </c>
      <c r="F494" s="41"/>
      <c r="G494" s="151"/>
      <c r="H494" s="151"/>
      <c r="I494" s="305" t="s">
        <v>2222</v>
      </c>
      <c r="J494" s="262" t="s">
        <v>2221</v>
      </c>
      <c r="K494" s="131">
        <v>573</v>
      </c>
      <c r="L494" s="40"/>
      <c r="M494" s="40"/>
      <c r="N494" s="41"/>
    </row>
    <row r="495" spans="1:14" hidden="1" x14ac:dyDescent="0.25">
      <c r="A495" s="262" t="s">
        <v>1690</v>
      </c>
      <c r="B495" s="263" t="s">
        <v>2143</v>
      </c>
      <c r="C495" s="262" t="s">
        <v>2219</v>
      </c>
      <c r="D495" s="262" t="s">
        <v>2223</v>
      </c>
      <c r="E495" s="36" t="s">
        <v>137</v>
      </c>
      <c r="F495" s="67" t="s">
        <v>6</v>
      </c>
      <c r="G495" s="151"/>
      <c r="H495" s="151"/>
      <c r="I495" s="305" t="s">
        <v>2222</v>
      </c>
      <c r="J495" s="262" t="s">
        <v>2223</v>
      </c>
      <c r="K495" s="131">
        <v>2</v>
      </c>
      <c r="L495" s="40"/>
      <c r="M495" s="40"/>
      <c r="N495" s="41"/>
    </row>
    <row r="496" spans="1:14" hidden="1" x14ac:dyDescent="0.25">
      <c r="A496" s="262" t="s">
        <v>1690</v>
      </c>
      <c r="B496" s="263" t="s">
        <v>2143</v>
      </c>
      <c r="C496" s="262" t="s">
        <v>2219</v>
      </c>
      <c r="D496" s="262" t="s">
        <v>2222</v>
      </c>
      <c r="E496" s="36">
        <v>700</v>
      </c>
      <c r="F496" s="41"/>
      <c r="G496" s="151"/>
      <c r="H496" s="151"/>
      <c r="I496" s="305" t="s">
        <v>2222</v>
      </c>
      <c r="J496" s="262" t="s">
        <v>2222</v>
      </c>
      <c r="K496" s="131">
        <v>864</v>
      </c>
      <c r="L496" s="40"/>
      <c r="M496" s="40"/>
      <c r="N496" s="41"/>
    </row>
    <row r="497" spans="1:14" x14ac:dyDescent="0.25">
      <c r="A497" s="258" t="s">
        <v>1690</v>
      </c>
      <c r="B497" s="258" t="s">
        <v>2143</v>
      </c>
      <c r="C497" s="258" t="s">
        <v>2224</v>
      </c>
      <c r="D497" s="258"/>
      <c r="E497" s="26">
        <f>SUM(E498:E501)</f>
        <v>6204</v>
      </c>
      <c r="F497" s="297"/>
      <c r="G497" s="297"/>
      <c r="H497" s="297"/>
      <c r="I497" s="299" t="s">
        <v>2224</v>
      </c>
      <c r="J497" s="371"/>
      <c r="K497" s="26">
        <f>SUM(K498:K501)</f>
        <v>8885</v>
      </c>
      <c r="L497" s="26">
        <v>5</v>
      </c>
      <c r="M497" s="26">
        <v>7</v>
      </c>
      <c r="N497" s="371"/>
    </row>
    <row r="498" spans="1:14" x14ac:dyDescent="0.25">
      <c r="A498" s="262" t="s">
        <v>1690</v>
      </c>
      <c r="B498" s="263" t="s">
        <v>2143</v>
      </c>
      <c r="C498" s="262" t="s">
        <v>2225</v>
      </c>
      <c r="D498" s="262" t="s">
        <v>2225</v>
      </c>
      <c r="E498" s="36">
        <v>3590</v>
      </c>
      <c r="F498" s="41"/>
      <c r="G498" s="393" t="s">
        <v>18</v>
      </c>
      <c r="H498" s="394" t="s">
        <v>1751</v>
      </c>
      <c r="I498" s="305" t="s">
        <v>2225</v>
      </c>
      <c r="J498" s="306" t="s">
        <v>2225</v>
      </c>
      <c r="K498" s="131">
        <v>4940</v>
      </c>
      <c r="L498" s="75"/>
      <c r="M498" s="75"/>
      <c r="N498" s="41"/>
    </row>
    <row r="499" spans="1:14" hidden="1" x14ac:dyDescent="0.25">
      <c r="A499" s="262" t="s">
        <v>1690</v>
      </c>
      <c r="B499" s="263" t="s">
        <v>2143</v>
      </c>
      <c r="C499" s="262" t="s">
        <v>2225</v>
      </c>
      <c r="D499" s="262" t="s">
        <v>2226</v>
      </c>
      <c r="E499" s="36">
        <v>510</v>
      </c>
      <c r="F499" s="41"/>
      <c r="G499" s="151"/>
      <c r="H499" s="151"/>
      <c r="I499" s="305" t="s">
        <v>2225</v>
      </c>
      <c r="J499" s="306" t="s">
        <v>2226</v>
      </c>
      <c r="K499" s="131">
        <v>745</v>
      </c>
      <c r="L499" s="75"/>
      <c r="M499" s="75"/>
      <c r="N499" s="41"/>
    </row>
    <row r="500" spans="1:14" hidden="1" x14ac:dyDescent="0.25">
      <c r="A500" s="262" t="s">
        <v>1690</v>
      </c>
      <c r="B500" s="263" t="s">
        <v>2143</v>
      </c>
      <c r="C500" s="262" t="s">
        <v>2225</v>
      </c>
      <c r="D500" s="259"/>
      <c r="E500" s="52"/>
      <c r="F500" s="67"/>
      <c r="G500" s="311"/>
      <c r="H500" s="311"/>
      <c r="I500" s="305" t="s">
        <v>2225</v>
      </c>
      <c r="J500" s="306" t="s">
        <v>2227</v>
      </c>
      <c r="K500" s="308"/>
      <c r="L500" s="75"/>
      <c r="M500" s="75"/>
      <c r="N500" s="41"/>
    </row>
    <row r="501" spans="1:14" hidden="1" x14ac:dyDescent="0.25">
      <c r="A501" s="262" t="s">
        <v>1690</v>
      </c>
      <c r="B501" s="263" t="s">
        <v>2143</v>
      </c>
      <c r="C501" s="262" t="s">
        <v>2228</v>
      </c>
      <c r="D501" s="262" t="s">
        <v>2228</v>
      </c>
      <c r="E501" s="36">
        <v>2104</v>
      </c>
      <c r="F501" s="41"/>
      <c r="G501" s="106" t="s">
        <v>402</v>
      </c>
      <c r="H501" s="388" t="s">
        <v>1976</v>
      </c>
      <c r="I501" s="120" t="s">
        <v>2228</v>
      </c>
      <c r="J501" s="120" t="s">
        <v>2228</v>
      </c>
      <c r="K501" s="54">
        <v>3200</v>
      </c>
      <c r="L501" s="225"/>
      <c r="M501" s="225"/>
      <c r="N501" s="41"/>
    </row>
    <row r="502" spans="1:14" x14ac:dyDescent="0.25">
      <c r="A502" s="395" t="s">
        <v>1690</v>
      </c>
      <c r="B502" s="395" t="s">
        <v>2229</v>
      </c>
      <c r="C502" s="396"/>
      <c r="D502" s="395"/>
      <c r="E502" s="20">
        <f>E503+E507+E532+E513+E539+E547</f>
        <v>3795</v>
      </c>
      <c r="F502" s="397" t="s">
        <v>6</v>
      </c>
      <c r="G502" s="398"/>
      <c r="H502" s="398"/>
      <c r="I502" s="395"/>
      <c r="J502" s="395"/>
      <c r="K502" s="395"/>
      <c r="L502" s="399">
        <f>SUM(L503:L554)</f>
        <v>3</v>
      </c>
      <c r="M502" s="399">
        <f>SUM(M503:M554)</f>
        <v>5</v>
      </c>
      <c r="N502" s="23"/>
    </row>
    <row r="503" spans="1:14" hidden="1" x14ac:dyDescent="0.25">
      <c r="A503" s="400" t="s">
        <v>1690</v>
      </c>
      <c r="B503" s="400" t="s">
        <v>2229</v>
      </c>
      <c r="C503" s="400" t="s">
        <v>2230</v>
      </c>
      <c r="D503" s="400"/>
      <c r="E503" s="26">
        <v>1345</v>
      </c>
      <c r="F503" s="297" t="s">
        <v>6</v>
      </c>
      <c r="G503" s="297"/>
      <c r="H503" s="297"/>
      <c r="I503" s="381"/>
      <c r="J503" s="381"/>
      <c r="K503" s="381"/>
      <c r="L503" s="381"/>
      <c r="M503" s="381"/>
      <c r="N503" s="401" t="s">
        <v>2003</v>
      </c>
    </row>
    <row r="504" spans="1:14" s="307" customFormat="1" hidden="1" x14ac:dyDescent="0.25">
      <c r="A504" s="402" t="s">
        <v>1690</v>
      </c>
      <c r="B504" s="402" t="s">
        <v>2229</v>
      </c>
      <c r="C504" s="402" t="s">
        <v>2230</v>
      </c>
      <c r="D504" s="383" t="s">
        <v>2231</v>
      </c>
      <c r="E504" s="52">
        <v>1326</v>
      </c>
      <c r="F504" s="41" t="s">
        <v>6</v>
      </c>
      <c r="G504" s="67"/>
      <c r="H504" s="67"/>
      <c r="I504" s="259"/>
      <c r="J504" s="259"/>
      <c r="K504" s="51"/>
      <c r="L504" s="51"/>
      <c r="M504" s="51"/>
      <c r="N504" s="67"/>
    </row>
    <row r="505" spans="1:14" hidden="1" x14ac:dyDescent="0.25">
      <c r="A505" s="403" t="s">
        <v>1690</v>
      </c>
      <c r="B505" s="404" t="s">
        <v>2229</v>
      </c>
      <c r="C505" s="402" t="s">
        <v>2230</v>
      </c>
      <c r="D505" s="262" t="s">
        <v>2232</v>
      </c>
      <c r="E505" s="36">
        <v>17</v>
      </c>
      <c r="F505" s="41" t="s">
        <v>6</v>
      </c>
      <c r="G505" s="151"/>
      <c r="H505" s="151"/>
      <c r="I505" s="259"/>
      <c r="J505" s="259"/>
      <c r="K505" s="43"/>
      <c r="L505" s="43"/>
      <c r="M505" s="43"/>
      <c r="N505" s="41"/>
    </row>
    <row r="506" spans="1:14" hidden="1" x14ac:dyDescent="0.25">
      <c r="A506" s="403" t="s">
        <v>1690</v>
      </c>
      <c r="B506" s="404" t="s">
        <v>2229</v>
      </c>
      <c r="C506" s="402" t="s">
        <v>2230</v>
      </c>
      <c r="D506" s="262" t="s">
        <v>2022</v>
      </c>
      <c r="E506" s="36" t="s">
        <v>137</v>
      </c>
      <c r="F506" s="41" t="s">
        <v>6</v>
      </c>
      <c r="G506" s="151"/>
      <c r="H506" s="151"/>
      <c r="I506" s="259"/>
      <c r="J506" s="259"/>
      <c r="K506" s="43"/>
      <c r="L506" s="43"/>
      <c r="M506" s="43"/>
      <c r="N506" s="41"/>
    </row>
    <row r="507" spans="1:14" hidden="1" x14ac:dyDescent="0.25">
      <c r="A507" s="400" t="s">
        <v>1690</v>
      </c>
      <c r="B507" s="400" t="s">
        <v>2229</v>
      </c>
      <c r="C507" s="400" t="s">
        <v>2233</v>
      </c>
      <c r="D507" s="258"/>
      <c r="E507" s="26">
        <f>SUM(E508:E512)</f>
        <v>594</v>
      </c>
      <c r="F507" s="297" t="s">
        <v>6</v>
      </c>
      <c r="G507" s="297"/>
      <c r="H507" s="297"/>
      <c r="I507" s="392" t="s">
        <v>2233</v>
      </c>
      <c r="J507" s="385"/>
      <c r="K507" s="386"/>
      <c r="L507" s="33">
        <v>1</v>
      </c>
      <c r="M507" s="33">
        <v>1</v>
      </c>
      <c r="N507" s="386"/>
    </row>
    <row r="508" spans="1:14" ht="15" hidden="1" x14ac:dyDescent="0.25">
      <c r="A508" s="403" t="s">
        <v>1690</v>
      </c>
      <c r="B508" s="404" t="s">
        <v>2229</v>
      </c>
      <c r="C508" s="403" t="s">
        <v>2233</v>
      </c>
      <c r="D508" s="262" t="s">
        <v>2233</v>
      </c>
      <c r="E508" s="36">
        <v>187</v>
      </c>
      <c r="F508" s="41" t="s">
        <v>6</v>
      </c>
      <c r="G508" s="28" t="s">
        <v>18</v>
      </c>
      <c r="H508" s="310"/>
      <c r="I508" s="305" t="s">
        <v>2233</v>
      </c>
      <c r="J508" s="306" t="s">
        <v>2233</v>
      </c>
      <c r="K508" s="308"/>
      <c r="L508" s="52"/>
      <c r="M508" s="36"/>
      <c r="N508" s="41"/>
    </row>
    <row r="509" spans="1:14" hidden="1" x14ac:dyDescent="0.25">
      <c r="A509" s="403" t="s">
        <v>1690</v>
      </c>
      <c r="B509" s="404" t="s">
        <v>2229</v>
      </c>
      <c r="C509" s="403" t="s">
        <v>2233</v>
      </c>
      <c r="D509" s="262" t="s">
        <v>2234</v>
      </c>
      <c r="E509" s="36">
        <v>107</v>
      </c>
      <c r="F509" s="41" t="s">
        <v>6</v>
      </c>
      <c r="G509" s="151"/>
      <c r="H509" s="151"/>
      <c r="I509" s="305" t="s">
        <v>2233</v>
      </c>
      <c r="J509" s="306" t="s">
        <v>2235</v>
      </c>
      <c r="K509" s="308"/>
      <c r="L509" s="52"/>
      <c r="M509" s="36"/>
      <c r="N509" s="41"/>
    </row>
    <row r="510" spans="1:14" hidden="1" x14ac:dyDescent="0.25">
      <c r="A510" s="403" t="s">
        <v>1690</v>
      </c>
      <c r="B510" s="404" t="s">
        <v>2229</v>
      </c>
      <c r="C510" s="403" t="s">
        <v>2233</v>
      </c>
      <c r="D510" s="262" t="s">
        <v>2235</v>
      </c>
      <c r="E510" s="36">
        <v>167</v>
      </c>
      <c r="F510" s="41" t="s">
        <v>6</v>
      </c>
      <c r="G510" s="151"/>
      <c r="H510" s="151"/>
      <c r="I510" s="305" t="s">
        <v>2233</v>
      </c>
      <c r="J510" s="306" t="s">
        <v>2236</v>
      </c>
      <c r="K510" s="308"/>
      <c r="L510" s="52"/>
      <c r="M510" s="36"/>
      <c r="N510" s="41"/>
    </row>
    <row r="511" spans="1:14" hidden="1" x14ac:dyDescent="0.25">
      <c r="A511" s="403" t="s">
        <v>1690</v>
      </c>
      <c r="B511" s="404" t="s">
        <v>2229</v>
      </c>
      <c r="C511" s="403" t="s">
        <v>2233</v>
      </c>
      <c r="D511" s="262" t="s">
        <v>2237</v>
      </c>
      <c r="E511" s="36">
        <v>86</v>
      </c>
      <c r="F511" s="41" t="s">
        <v>6</v>
      </c>
      <c r="G511" s="151"/>
      <c r="H511" s="151"/>
      <c r="I511" s="305" t="s">
        <v>2233</v>
      </c>
      <c r="J511" s="306" t="s">
        <v>2237</v>
      </c>
      <c r="K511" s="308"/>
      <c r="L511" s="52"/>
      <c r="M511" s="36"/>
      <c r="N511" s="41" t="s">
        <v>2238</v>
      </c>
    </row>
    <row r="512" spans="1:14" hidden="1" x14ac:dyDescent="0.25">
      <c r="A512" s="403" t="s">
        <v>1690</v>
      </c>
      <c r="B512" s="404" t="s">
        <v>2229</v>
      </c>
      <c r="C512" s="403" t="s">
        <v>2233</v>
      </c>
      <c r="D512" s="262" t="s">
        <v>2239</v>
      </c>
      <c r="E512" s="36">
        <v>47</v>
      </c>
      <c r="F512" s="41" t="s">
        <v>6</v>
      </c>
      <c r="G512" s="151"/>
      <c r="H512" s="151"/>
      <c r="I512" s="305" t="s">
        <v>2233</v>
      </c>
      <c r="J512" s="306" t="s">
        <v>2239</v>
      </c>
      <c r="K512" s="308"/>
      <c r="L512" s="52"/>
      <c r="M512" s="36"/>
      <c r="N512" s="41"/>
    </row>
    <row r="513" spans="1:14" hidden="1" x14ac:dyDescent="0.25">
      <c r="A513" s="400" t="s">
        <v>1690</v>
      </c>
      <c r="B513" s="400" t="s">
        <v>2229</v>
      </c>
      <c r="C513" s="400" t="s">
        <v>2240</v>
      </c>
      <c r="D513" s="258"/>
      <c r="E513" s="26">
        <v>29</v>
      </c>
      <c r="F513" s="297" t="s">
        <v>6</v>
      </c>
      <c r="G513" s="297"/>
      <c r="H513" s="297"/>
      <c r="I513" s="381"/>
      <c r="J513" s="381"/>
      <c r="K513" s="381"/>
      <c r="L513" s="405"/>
      <c r="M513" s="405"/>
      <c r="N513" s="297"/>
    </row>
    <row r="514" spans="1:14" hidden="1" x14ac:dyDescent="0.25">
      <c r="A514" s="403" t="s">
        <v>1690</v>
      </c>
      <c r="B514" s="404" t="s">
        <v>2229</v>
      </c>
      <c r="C514" s="403" t="s">
        <v>2240</v>
      </c>
      <c r="D514" s="262" t="s">
        <v>2240</v>
      </c>
      <c r="E514" s="36" t="s">
        <v>137</v>
      </c>
      <c r="F514" s="41" t="s">
        <v>6</v>
      </c>
      <c r="G514" s="151"/>
      <c r="H514" s="151"/>
      <c r="I514" s="259"/>
      <c r="J514" s="259"/>
      <c r="K514" s="43"/>
      <c r="L514" s="43"/>
      <c r="M514" s="43"/>
      <c r="N514" s="41"/>
    </row>
    <row r="515" spans="1:14" hidden="1" x14ac:dyDescent="0.25">
      <c r="A515" s="403" t="s">
        <v>1690</v>
      </c>
      <c r="B515" s="404" t="s">
        <v>2229</v>
      </c>
      <c r="C515" s="403" t="s">
        <v>2240</v>
      </c>
      <c r="D515" s="262" t="s">
        <v>2241</v>
      </c>
      <c r="E515" s="36" t="s">
        <v>137</v>
      </c>
      <c r="F515" s="41" t="s">
        <v>6</v>
      </c>
      <c r="G515" s="151"/>
      <c r="H515" s="151"/>
      <c r="I515" s="259"/>
      <c r="J515" s="259"/>
      <c r="K515" s="43"/>
      <c r="L515" s="43"/>
      <c r="M515" s="43"/>
      <c r="N515" s="41"/>
    </row>
    <row r="516" spans="1:14" hidden="1" x14ac:dyDescent="0.25">
      <c r="A516" s="403" t="s">
        <v>1690</v>
      </c>
      <c r="B516" s="404" t="s">
        <v>2229</v>
      </c>
      <c r="C516" s="403" t="s">
        <v>2240</v>
      </c>
      <c r="D516" s="262" t="s">
        <v>2242</v>
      </c>
      <c r="E516" s="36">
        <v>22</v>
      </c>
      <c r="F516" s="41" t="s">
        <v>6</v>
      </c>
      <c r="G516" s="151"/>
      <c r="H516" s="151"/>
      <c r="I516" s="259"/>
      <c r="J516" s="259"/>
      <c r="K516" s="43"/>
      <c r="L516" s="43"/>
      <c r="M516" s="43"/>
      <c r="N516" s="41"/>
    </row>
    <row r="517" spans="1:14" hidden="1" x14ac:dyDescent="0.25">
      <c r="A517" s="403" t="s">
        <v>1690</v>
      </c>
      <c r="B517" s="404" t="s">
        <v>2229</v>
      </c>
      <c r="C517" s="403" t="s">
        <v>2240</v>
      </c>
      <c r="D517" s="262" t="s">
        <v>2243</v>
      </c>
      <c r="E517" s="36">
        <v>0</v>
      </c>
      <c r="F517" s="41" t="s">
        <v>6</v>
      </c>
      <c r="G517" s="151"/>
      <c r="H517" s="151"/>
      <c r="I517" s="259"/>
      <c r="J517" s="259"/>
      <c r="K517" s="43"/>
      <c r="L517" s="43"/>
      <c r="M517" s="43"/>
      <c r="N517" s="41"/>
    </row>
    <row r="518" spans="1:14" hidden="1" x14ac:dyDescent="0.25">
      <c r="A518" s="403" t="s">
        <v>1690</v>
      </c>
      <c r="B518" s="404" t="s">
        <v>2229</v>
      </c>
      <c r="C518" s="403" t="s">
        <v>2240</v>
      </c>
      <c r="D518" s="262" t="s">
        <v>2244</v>
      </c>
      <c r="E518" s="36">
        <v>0</v>
      </c>
      <c r="F518" s="41" t="s">
        <v>6</v>
      </c>
      <c r="G518" s="151"/>
      <c r="H518" s="151"/>
      <c r="I518" s="259"/>
      <c r="J518" s="259"/>
      <c r="K518" s="43"/>
      <c r="L518" s="43"/>
      <c r="M518" s="43"/>
      <c r="N518" s="41"/>
    </row>
    <row r="519" spans="1:14" hidden="1" x14ac:dyDescent="0.25">
      <c r="A519" s="403" t="s">
        <v>1690</v>
      </c>
      <c r="B519" s="404" t="s">
        <v>2229</v>
      </c>
      <c r="C519" s="403" t="s">
        <v>2240</v>
      </c>
      <c r="D519" s="262" t="s">
        <v>2245</v>
      </c>
      <c r="E519" s="36">
        <v>0</v>
      </c>
      <c r="F519" s="41" t="s">
        <v>6</v>
      </c>
      <c r="G519" s="151"/>
      <c r="H519" s="151"/>
      <c r="I519" s="259"/>
      <c r="J519" s="259"/>
      <c r="K519" s="43"/>
      <c r="L519" s="43"/>
      <c r="M519" s="43"/>
      <c r="N519" s="41"/>
    </row>
    <row r="520" spans="1:14" hidden="1" x14ac:dyDescent="0.25">
      <c r="A520" s="403" t="s">
        <v>1690</v>
      </c>
      <c r="B520" s="404" t="s">
        <v>2229</v>
      </c>
      <c r="C520" s="403" t="s">
        <v>2240</v>
      </c>
      <c r="D520" s="262" t="s">
        <v>2246</v>
      </c>
      <c r="E520" s="36">
        <v>0</v>
      </c>
      <c r="F520" s="41" t="s">
        <v>6</v>
      </c>
      <c r="G520" s="151"/>
      <c r="H520" s="151"/>
      <c r="I520" s="259"/>
      <c r="J520" s="259"/>
      <c r="K520" s="43"/>
      <c r="L520" s="43"/>
      <c r="M520" s="43"/>
      <c r="N520" s="41"/>
    </row>
    <row r="521" spans="1:14" hidden="1" x14ac:dyDescent="0.25">
      <c r="A521" s="403" t="s">
        <v>1690</v>
      </c>
      <c r="B521" s="404" t="s">
        <v>2229</v>
      </c>
      <c r="C521" s="403" t="s">
        <v>2240</v>
      </c>
      <c r="D521" s="262" t="s">
        <v>2247</v>
      </c>
      <c r="E521" s="36">
        <v>0</v>
      </c>
      <c r="F521" s="41" t="s">
        <v>6</v>
      </c>
      <c r="G521" s="151"/>
      <c r="H521" s="151"/>
      <c r="I521" s="259"/>
      <c r="J521" s="259"/>
      <c r="K521" s="43"/>
      <c r="L521" s="43"/>
      <c r="M521" s="43"/>
      <c r="N521" s="41"/>
    </row>
    <row r="522" spans="1:14" hidden="1" x14ac:dyDescent="0.25">
      <c r="A522" s="403" t="s">
        <v>1690</v>
      </c>
      <c r="B522" s="404" t="s">
        <v>2229</v>
      </c>
      <c r="C522" s="403" t="s">
        <v>2240</v>
      </c>
      <c r="D522" s="262" t="s">
        <v>2248</v>
      </c>
      <c r="E522" s="36">
        <v>0</v>
      </c>
      <c r="F522" s="41" t="s">
        <v>6</v>
      </c>
      <c r="G522" s="151"/>
      <c r="H522" s="151"/>
      <c r="I522" s="259"/>
      <c r="J522" s="259"/>
      <c r="K522" s="43"/>
      <c r="L522" s="43"/>
      <c r="M522" s="43"/>
      <c r="N522" s="41"/>
    </row>
    <row r="523" spans="1:14" hidden="1" x14ac:dyDescent="0.25">
      <c r="A523" s="403" t="s">
        <v>1690</v>
      </c>
      <c r="B523" s="404" t="s">
        <v>2229</v>
      </c>
      <c r="C523" s="403" t="s">
        <v>2240</v>
      </c>
      <c r="D523" s="262" t="s">
        <v>2249</v>
      </c>
      <c r="E523" s="36">
        <v>0</v>
      </c>
      <c r="F523" s="41" t="s">
        <v>6</v>
      </c>
      <c r="G523" s="151"/>
      <c r="H523" s="151"/>
      <c r="I523" s="259"/>
      <c r="J523" s="259"/>
      <c r="K523" s="43"/>
      <c r="L523" s="43"/>
      <c r="M523" s="43"/>
      <c r="N523" s="41"/>
    </row>
    <row r="524" spans="1:14" hidden="1" x14ac:dyDescent="0.25">
      <c r="A524" s="403" t="s">
        <v>1690</v>
      </c>
      <c r="B524" s="404" t="s">
        <v>2229</v>
      </c>
      <c r="C524" s="403" t="s">
        <v>2240</v>
      </c>
      <c r="D524" s="262" t="s">
        <v>2250</v>
      </c>
      <c r="E524" s="36">
        <v>0</v>
      </c>
      <c r="F524" s="41" t="s">
        <v>6</v>
      </c>
      <c r="G524" s="151"/>
      <c r="H524" s="151"/>
      <c r="I524" s="259"/>
      <c r="J524" s="259"/>
      <c r="K524" s="43"/>
      <c r="L524" s="43"/>
      <c r="M524" s="43"/>
      <c r="N524" s="41"/>
    </row>
    <row r="525" spans="1:14" hidden="1" x14ac:dyDescent="0.25">
      <c r="A525" s="403" t="s">
        <v>1690</v>
      </c>
      <c r="B525" s="404" t="s">
        <v>2229</v>
      </c>
      <c r="C525" s="403" t="s">
        <v>2240</v>
      </c>
      <c r="D525" s="262" t="s">
        <v>2251</v>
      </c>
      <c r="E525" s="36">
        <v>0</v>
      </c>
      <c r="F525" s="41" t="s">
        <v>6</v>
      </c>
      <c r="G525" s="151"/>
      <c r="H525" s="151"/>
      <c r="I525" s="259"/>
      <c r="J525" s="259"/>
      <c r="K525" s="43"/>
      <c r="L525" s="43"/>
      <c r="M525" s="43"/>
      <c r="N525" s="41"/>
    </row>
    <row r="526" spans="1:14" hidden="1" x14ac:dyDescent="0.25">
      <c r="A526" s="403" t="s">
        <v>1690</v>
      </c>
      <c r="B526" s="404" t="s">
        <v>2229</v>
      </c>
      <c r="C526" s="403" t="s">
        <v>2240</v>
      </c>
      <c r="D526" s="262" t="s">
        <v>2252</v>
      </c>
      <c r="E526" s="36">
        <v>0</v>
      </c>
      <c r="F526" s="41" t="s">
        <v>6</v>
      </c>
      <c r="G526" s="151"/>
      <c r="H526" s="151"/>
      <c r="I526" s="259"/>
      <c r="J526" s="259"/>
      <c r="K526" s="43"/>
      <c r="L526" s="43"/>
      <c r="M526" s="43"/>
      <c r="N526" s="41"/>
    </row>
    <row r="527" spans="1:14" hidden="1" x14ac:dyDescent="0.25">
      <c r="A527" s="403" t="s">
        <v>1690</v>
      </c>
      <c r="B527" s="404" t="s">
        <v>2229</v>
      </c>
      <c r="C527" s="403" t="s">
        <v>2240</v>
      </c>
      <c r="D527" s="262" t="s">
        <v>2253</v>
      </c>
      <c r="E527" s="36">
        <v>0</v>
      </c>
      <c r="F527" s="41" t="s">
        <v>6</v>
      </c>
      <c r="G527" s="151"/>
      <c r="H527" s="151"/>
      <c r="I527" s="259"/>
      <c r="J527" s="259"/>
      <c r="K527" s="43"/>
      <c r="L527" s="43"/>
      <c r="M527" s="43"/>
      <c r="N527" s="41"/>
    </row>
    <row r="528" spans="1:14" hidden="1" x14ac:dyDescent="0.25">
      <c r="A528" s="403" t="s">
        <v>1690</v>
      </c>
      <c r="B528" s="404" t="s">
        <v>2229</v>
      </c>
      <c r="C528" s="403" t="s">
        <v>2240</v>
      </c>
      <c r="D528" s="262" t="s">
        <v>2254</v>
      </c>
      <c r="E528" s="36">
        <v>0</v>
      </c>
      <c r="F528" s="41" t="s">
        <v>6</v>
      </c>
      <c r="G528" s="151"/>
      <c r="H528" s="151"/>
      <c r="I528" s="259"/>
      <c r="J528" s="259"/>
      <c r="K528" s="43"/>
      <c r="L528" s="43"/>
      <c r="M528" s="43"/>
      <c r="N528" s="41"/>
    </row>
    <row r="529" spans="1:14" hidden="1" x14ac:dyDescent="0.25">
      <c r="A529" s="403" t="s">
        <v>1690</v>
      </c>
      <c r="B529" s="404" t="s">
        <v>2229</v>
      </c>
      <c r="C529" s="403" t="s">
        <v>2240</v>
      </c>
      <c r="D529" s="262" t="s">
        <v>2255</v>
      </c>
      <c r="E529" s="36" t="s">
        <v>137</v>
      </c>
      <c r="F529" s="41" t="s">
        <v>6</v>
      </c>
      <c r="G529" s="151"/>
      <c r="H529" s="151"/>
      <c r="I529" s="259"/>
      <c r="J529" s="259"/>
      <c r="K529" s="43"/>
      <c r="L529" s="43"/>
      <c r="M529" s="43"/>
      <c r="N529" s="41"/>
    </row>
    <row r="530" spans="1:14" hidden="1" x14ac:dyDescent="0.25">
      <c r="A530" s="403" t="s">
        <v>1690</v>
      </c>
      <c r="B530" s="404" t="s">
        <v>2229</v>
      </c>
      <c r="C530" s="403" t="s">
        <v>2240</v>
      </c>
      <c r="D530" s="262" t="s">
        <v>2256</v>
      </c>
      <c r="E530" s="36">
        <v>0</v>
      </c>
      <c r="F530" s="41" t="s">
        <v>6</v>
      </c>
      <c r="G530" s="151"/>
      <c r="H530" s="151"/>
      <c r="I530" s="259"/>
      <c r="J530" s="259"/>
      <c r="K530" s="43"/>
      <c r="L530" s="43"/>
      <c r="M530" s="43"/>
      <c r="N530" s="41"/>
    </row>
    <row r="531" spans="1:14" hidden="1" x14ac:dyDescent="0.25">
      <c r="A531" s="403" t="s">
        <v>1690</v>
      </c>
      <c r="B531" s="404" t="s">
        <v>2229</v>
      </c>
      <c r="C531" s="403" t="s">
        <v>2240</v>
      </c>
      <c r="D531" s="262" t="s">
        <v>2257</v>
      </c>
      <c r="E531" s="36">
        <v>0</v>
      </c>
      <c r="F531" s="41" t="s">
        <v>6</v>
      </c>
      <c r="G531" s="151"/>
      <c r="H531" s="151"/>
      <c r="I531" s="259"/>
      <c r="J531" s="259"/>
      <c r="K531" s="43"/>
      <c r="L531" s="43"/>
      <c r="M531" s="43"/>
      <c r="N531" s="41"/>
    </row>
    <row r="532" spans="1:14" hidden="1" x14ac:dyDescent="0.25">
      <c r="A532" s="400" t="s">
        <v>1690</v>
      </c>
      <c r="B532" s="400" t="s">
        <v>2229</v>
      </c>
      <c r="C532" s="400" t="s">
        <v>2258</v>
      </c>
      <c r="D532" s="258"/>
      <c r="E532" s="26">
        <f>SUM(E533:E538)</f>
        <v>89</v>
      </c>
      <c r="F532" s="297" t="s">
        <v>6</v>
      </c>
      <c r="G532" s="297"/>
      <c r="H532" s="297"/>
      <c r="I532" s="381"/>
      <c r="J532" s="381"/>
      <c r="K532" s="381"/>
      <c r="L532" s="405"/>
      <c r="M532" s="405"/>
      <c r="N532" s="297"/>
    </row>
    <row r="533" spans="1:14" hidden="1" x14ac:dyDescent="0.25">
      <c r="A533" s="403" t="s">
        <v>1690</v>
      </c>
      <c r="B533" s="404" t="s">
        <v>2229</v>
      </c>
      <c r="C533" s="403" t="s">
        <v>2258</v>
      </c>
      <c r="D533" s="262" t="s">
        <v>2258</v>
      </c>
      <c r="E533" s="36">
        <v>54</v>
      </c>
      <c r="F533" s="41" t="s">
        <v>6</v>
      </c>
      <c r="G533" s="151"/>
      <c r="H533" s="151"/>
      <c r="I533" s="259"/>
      <c r="J533" s="259"/>
      <c r="K533" s="43"/>
      <c r="L533" s="43"/>
      <c r="M533" s="43"/>
      <c r="N533" s="41"/>
    </row>
    <row r="534" spans="1:14" hidden="1" x14ac:dyDescent="0.25">
      <c r="A534" s="403" t="s">
        <v>1690</v>
      </c>
      <c r="B534" s="404" t="s">
        <v>2229</v>
      </c>
      <c r="C534" s="403" t="s">
        <v>2258</v>
      </c>
      <c r="D534" s="262" t="s">
        <v>2259</v>
      </c>
      <c r="E534" s="36">
        <v>0</v>
      </c>
      <c r="F534" s="41" t="s">
        <v>6</v>
      </c>
      <c r="G534" s="151"/>
      <c r="H534" s="151"/>
      <c r="I534" s="259"/>
      <c r="J534" s="259"/>
      <c r="K534" s="43"/>
      <c r="L534" s="43"/>
      <c r="M534" s="43"/>
      <c r="N534" s="41"/>
    </row>
    <row r="535" spans="1:14" hidden="1" x14ac:dyDescent="0.25">
      <c r="A535" s="403" t="s">
        <v>1690</v>
      </c>
      <c r="B535" s="404" t="s">
        <v>2229</v>
      </c>
      <c r="C535" s="403" t="s">
        <v>2258</v>
      </c>
      <c r="D535" s="262" t="s">
        <v>2260</v>
      </c>
      <c r="E535" s="36">
        <v>0</v>
      </c>
      <c r="F535" s="41" t="s">
        <v>6</v>
      </c>
      <c r="G535" s="151"/>
      <c r="H535" s="151"/>
      <c r="I535" s="259"/>
      <c r="J535" s="259"/>
      <c r="K535" s="43"/>
      <c r="L535" s="43"/>
      <c r="M535" s="43"/>
      <c r="N535" s="41"/>
    </row>
    <row r="536" spans="1:14" hidden="1" x14ac:dyDescent="0.25">
      <c r="A536" s="403" t="s">
        <v>1690</v>
      </c>
      <c r="B536" s="404" t="s">
        <v>2229</v>
      </c>
      <c r="C536" s="403" t="s">
        <v>2258</v>
      </c>
      <c r="D536" s="262" t="s">
        <v>2261</v>
      </c>
      <c r="E536" s="36">
        <v>0</v>
      </c>
      <c r="F536" s="41" t="s">
        <v>6</v>
      </c>
      <c r="G536" s="151"/>
      <c r="H536" s="151"/>
      <c r="I536" s="259"/>
      <c r="J536" s="259"/>
      <c r="K536" s="43"/>
      <c r="L536" s="43"/>
      <c r="M536" s="43"/>
      <c r="N536" s="41"/>
    </row>
    <row r="537" spans="1:14" hidden="1" x14ac:dyDescent="0.25">
      <c r="A537" s="403" t="s">
        <v>1690</v>
      </c>
      <c r="B537" s="404" t="s">
        <v>2229</v>
      </c>
      <c r="C537" s="403" t="s">
        <v>2258</v>
      </c>
      <c r="D537" s="262" t="s">
        <v>2262</v>
      </c>
      <c r="E537" s="36">
        <v>0</v>
      </c>
      <c r="F537" s="41" t="s">
        <v>6</v>
      </c>
      <c r="G537" s="151"/>
      <c r="H537" s="151"/>
      <c r="I537" s="259"/>
      <c r="J537" s="259"/>
      <c r="K537" s="43"/>
      <c r="L537" s="43"/>
      <c r="M537" s="43"/>
      <c r="N537" s="41"/>
    </row>
    <row r="538" spans="1:14" hidden="1" x14ac:dyDescent="0.25">
      <c r="A538" s="403" t="s">
        <v>1690</v>
      </c>
      <c r="B538" s="404" t="s">
        <v>2229</v>
      </c>
      <c r="C538" s="403" t="s">
        <v>2258</v>
      </c>
      <c r="D538" s="262" t="s">
        <v>2263</v>
      </c>
      <c r="E538" s="36">
        <v>35</v>
      </c>
      <c r="F538" s="41" t="s">
        <v>6</v>
      </c>
      <c r="G538" s="151"/>
      <c r="H538" s="151"/>
      <c r="I538" s="259"/>
      <c r="J538" s="259"/>
      <c r="K538" s="43"/>
      <c r="L538" s="43"/>
      <c r="M538" s="43"/>
      <c r="N538" s="41"/>
    </row>
    <row r="539" spans="1:14" hidden="1" x14ac:dyDescent="0.25">
      <c r="A539" s="400" t="s">
        <v>1690</v>
      </c>
      <c r="B539" s="400" t="s">
        <v>2229</v>
      </c>
      <c r="C539" s="400" t="s">
        <v>2264</v>
      </c>
      <c r="D539" s="258"/>
      <c r="E539" s="26">
        <f>SUM(E540:E546)</f>
        <v>1196</v>
      </c>
      <c r="F539" s="297" t="s">
        <v>6</v>
      </c>
      <c r="G539" s="297"/>
      <c r="H539" s="297"/>
      <c r="I539" s="392" t="s">
        <v>2264</v>
      </c>
      <c r="J539" s="385"/>
      <c r="K539" s="386"/>
      <c r="L539" s="33">
        <v>1</v>
      </c>
      <c r="M539" s="33">
        <v>1</v>
      </c>
      <c r="N539" s="303"/>
    </row>
    <row r="540" spans="1:14" hidden="1" x14ac:dyDescent="0.25">
      <c r="A540" s="403" t="s">
        <v>1690</v>
      </c>
      <c r="B540" s="404" t="s">
        <v>2229</v>
      </c>
      <c r="C540" s="403" t="s">
        <v>2264</v>
      </c>
      <c r="D540" s="262" t="s">
        <v>2264</v>
      </c>
      <c r="E540" s="36">
        <v>325</v>
      </c>
      <c r="F540" s="41" t="s">
        <v>6</v>
      </c>
      <c r="G540" s="151"/>
      <c r="H540" s="151"/>
      <c r="I540" s="305" t="s">
        <v>2264</v>
      </c>
      <c r="J540" s="262" t="s">
        <v>2264</v>
      </c>
      <c r="K540" s="308"/>
      <c r="L540" s="52"/>
      <c r="M540" s="36"/>
      <c r="N540" s="41"/>
    </row>
    <row r="541" spans="1:14" hidden="1" x14ac:dyDescent="0.25">
      <c r="A541" s="403" t="s">
        <v>1690</v>
      </c>
      <c r="B541" s="404" t="s">
        <v>2229</v>
      </c>
      <c r="C541" s="403" t="s">
        <v>2264</v>
      </c>
      <c r="D541" s="262" t="s">
        <v>2265</v>
      </c>
      <c r="E541" s="36">
        <v>440</v>
      </c>
      <c r="F541" s="41" t="s">
        <v>6</v>
      </c>
      <c r="G541" s="151"/>
      <c r="H541" s="151"/>
      <c r="I541" s="305" t="s">
        <v>2264</v>
      </c>
      <c r="J541" s="262" t="s">
        <v>2265</v>
      </c>
      <c r="K541" s="308"/>
      <c r="L541" s="52"/>
      <c r="M541" s="36"/>
      <c r="N541" s="41"/>
    </row>
    <row r="542" spans="1:14" hidden="1" x14ac:dyDescent="0.25">
      <c r="A542" s="403" t="s">
        <v>1690</v>
      </c>
      <c r="B542" s="404" t="s">
        <v>2229</v>
      </c>
      <c r="C542" s="403" t="s">
        <v>2264</v>
      </c>
      <c r="D542" s="262" t="s">
        <v>2266</v>
      </c>
      <c r="E542" s="36">
        <v>0</v>
      </c>
      <c r="F542" s="41" t="s">
        <v>6</v>
      </c>
      <c r="G542" s="151"/>
      <c r="H542" s="151"/>
      <c r="I542" s="305" t="s">
        <v>2264</v>
      </c>
      <c r="J542" s="262" t="s">
        <v>2266</v>
      </c>
      <c r="K542" s="308"/>
      <c r="L542" s="52"/>
      <c r="M542" s="36"/>
      <c r="N542" s="41"/>
    </row>
    <row r="543" spans="1:14" hidden="1" x14ac:dyDescent="0.25">
      <c r="A543" s="403" t="s">
        <v>1690</v>
      </c>
      <c r="B543" s="404" t="s">
        <v>2229</v>
      </c>
      <c r="C543" s="403" t="s">
        <v>2264</v>
      </c>
      <c r="D543" s="262" t="s">
        <v>2267</v>
      </c>
      <c r="E543" s="36">
        <v>329</v>
      </c>
      <c r="F543" s="41" t="s">
        <v>6</v>
      </c>
      <c r="G543" s="151"/>
      <c r="H543" s="151"/>
      <c r="I543" s="305" t="s">
        <v>2264</v>
      </c>
      <c r="J543" s="262" t="s">
        <v>2267</v>
      </c>
      <c r="K543" s="308"/>
      <c r="L543" s="52"/>
      <c r="M543" s="36"/>
      <c r="N543" s="41"/>
    </row>
    <row r="544" spans="1:14" hidden="1" x14ac:dyDescent="0.25">
      <c r="A544" s="403" t="s">
        <v>1690</v>
      </c>
      <c r="B544" s="404" t="s">
        <v>2229</v>
      </c>
      <c r="C544" s="403" t="s">
        <v>2264</v>
      </c>
      <c r="D544" s="262" t="s">
        <v>1460</v>
      </c>
      <c r="E544" s="36">
        <v>48</v>
      </c>
      <c r="F544" s="41" t="s">
        <v>6</v>
      </c>
      <c r="G544" s="151"/>
      <c r="H544" s="151"/>
      <c r="I544" s="305" t="s">
        <v>2264</v>
      </c>
      <c r="J544" s="262" t="s">
        <v>1460</v>
      </c>
      <c r="K544" s="308"/>
      <c r="L544" s="52"/>
      <c r="M544" s="36"/>
      <c r="N544" s="41"/>
    </row>
    <row r="545" spans="1:14" hidden="1" x14ac:dyDescent="0.25">
      <c r="A545" s="403" t="s">
        <v>1690</v>
      </c>
      <c r="B545" s="404" t="s">
        <v>2229</v>
      </c>
      <c r="C545" s="403" t="s">
        <v>2264</v>
      </c>
      <c r="D545" s="262" t="s">
        <v>2268</v>
      </c>
      <c r="E545" s="36">
        <v>0</v>
      </c>
      <c r="F545" s="41" t="s">
        <v>6</v>
      </c>
      <c r="G545" s="151"/>
      <c r="H545" s="151"/>
      <c r="I545" s="305" t="s">
        <v>2264</v>
      </c>
      <c r="J545" s="262" t="s">
        <v>2268</v>
      </c>
      <c r="K545" s="308"/>
      <c r="L545" s="52"/>
      <c r="M545" s="36"/>
      <c r="N545" s="41"/>
    </row>
    <row r="546" spans="1:14" hidden="1" x14ac:dyDescent="0.25">
      <c r="A546" s="403" t="s">
        <v>1690</v>
      </c>
      <c r="B546" s="404" t="s">
        <v>2229</v>
      </c>
      <c r="C546" s="403" t="s">
        <v>2264</v>
      </c>
      <c r="D546" s="262" t="s">
        <v>2269</v>
      </c>
      <c r="E546" s="36">
        <v>54</v>
      </c>
      <c r="F546" s="41" t="s">
        <v>6</v>
      </c>
      <c r="G546" s="151"/>
      <c r="H546" s="151"/>
      <c r="I546" s="305" t="s">
        <v>2264</v>
      </c>
      <c r="J546" s="262" t="s">
        <v>2269</v>
      </c>
      <c r="K546" s="308"/>
      <c r="L546" s="52"/>
      <c r="M546" s="36"/>
      <c r="N546" s="41"/>
    </row>
    <row r="547" spans="1:14" hidden="1" x14ac:dyDescent="0.25">
      <c r="A547" s="400" t="s">
        <v>1690</v>
      </c>
      <c r="B547" s="400" t="s">
        <v>2229</v>
      </c>
      <c r="C547" s="400" t="s">
        <v>2270</v>
      </c>
      <c r="D547" s="258"/>
      <c r="E547" s="26">
        <v>542</v>
      </c>
      <c r="F547" s="297" t="s">
        <v>6</v>
      </c>
      <c r="G547" s="297"/>
      <c r="H547" s="297"/>
      <c r="I547" s="392" t="s">
        <v>2270</v>
      </c>
      <c r="J547" s="385"/>
      <c r="K547" s="386"/>
      <c r="L547" s="33">
        <v>1</v>
      </c>
      <c r="M547" s="33">
        <v>3</v>
      </c>
      <c r="N547" s="303"/>
    </row>
    <row r="548" spans="1:14" s="307" customFormat="1" hidden="1" x14ac:dyDescent="0.25">
      <c r="A548" s="402" t="s">
        <v>1690</v>
      </c>
      <c r="B548" s="402" t="s">
        <v>2229</v>
      </c>
      <c r="C548" s="402" t="s">
        <v>2270</v>
      </c>
      <c r="D548" s="259" t="s">
        <v>2270</v>
      </c>
      <c r="E548" s="52">
        <v>263</v>
      </c>
      <c r="F548" s="41" t="s">
        <v>6</v>
      </c>
      <c r="G548" s="106" t="s">
        <v>402</v>
      </c>
      <c r="H548" s="304" t="s">
        <v>2077</v>
      </c>
      <c r="I548" s="305" t="s">
        <v>2270</v>
      </c>
      <c r="J548" s="259" t="s">
        <v>2270</v>
      </c>
      <c r="K548" s="308"/>
      <c r="L548" s="52"/>
      <c r="M548" s="36"/>
      <c r="N548" s="67"/>
    </row>
    <row r="549" spans="1:14" hidden="1" x14ac:dyDescent="0.25">
      <c r="A549" s="403" t="s">
        <v>1690</v>
      </c>
      <c r="B549" s="404" t="s">
        <v>2229</v>
      </c>
      <c r="C549" s="402" t="s">
        <v>2270</v>
      </c>
      <c r="D549" s="262" t="s">
        <v>2271</v>
      </c>
      <c r="E549" s="36">
        <v>0</v>
      </c>
      <c r="F549" s="41" t="s">
        <v>6</v>
      </c>
      <c r="G549" s="151"/>
      <c r="H549" s="151"/>
      <c r="I549" s="305" t="s">
        <v>2270</v>
      </c>
      <c r="J549" s="262" t="s">
        <v>2271</v>
      </c>
      <c r="K549" s="308"/>
      <c r="L549" s="52"/>
      <c r="M549" s="36"/>
      <c r="N549" s="41"/>
    </row>
    <row r="550" spans="1:14" hidden="1" x14ac:dyDescent="0.25">
      <c r="A550" s="403" t="s">
        <v>1690</v>
      </c>
      <c r="B550" s="404" t="s">
        <v>2229</v>
      </c>
      <c r="C550" s="402" t="s">
        <v>2270</v>
      </c>
      <c r="D550" s="262" t="s">
        <v>2272</v>
      </c>
      <c r="E550" s="36">
        <v>167</v>
      </c>
      <c r="F550" s="41" t="s">
        <v>6</v>
      </c>
      <c r="G550" s="151"/>
      <c r="H550" s="151"/>
      <c r="I550" s="305" t="s">
        <v>2270</v>
      </c>
      <c r="J550" s="262" t="s">
        <v>2272</v>
      </c>
      <c r="K550" s="308"/>
      <c r="L550" s="52"/>
      <c r="M550" s="36"/>
      <c r="N550" s="41"/>
    </row>
    <row r="551" spans="1:14" hidden="1" x14ac:dyDescent="0.25">
      <c r="A551" s="403" t="s">
        <v>1690</v>
      </c>
      <c r="B551" s="404" t="s">
        <v>2229</v>
      </c>
      <c r="C551" s="402" t="s">
        <v>2270</v>
      </c>
      <c r="D551" s="262" t="s">
        <v>1990</v>
      </c>
      <c r="E551" s="36">
        <v>35</v>
      </c>
      <c r="F551" s="41" t="s">
        <v>6</v>
      </c>
      <c r="G551" s="151"/>
      <c r="H551" s="151"/>
      <c r="I551" s="305" t="s">
        <v>2270</v>
      </c>
      <c r="J551" s="262" t="s">
        <v>1990</v>
      </c>
      <c r="K551" s="308"/>
      <c r="L551" s="52"/>
      <c r="M551" s="36"/>
      <c r="N551" s="41"/>
    </row>
    <row r="552" spans="1:14" hidden="1" x14ac:dyDescent="0.25">
      <c r="A552" s="403" t="s">
        <v>1690</v>
      </c>
      <c r="B552" s="404" t="s">
        <v>2229</v>
      </c>
      <c r="C552" s="402" t="s">
        <v>2270</v>
      </c>
      <c r="D552" s="262" t="s">
        <v>2273</v>
      </c>
      <c r="E552" s="36">
        <v>50</v>
      </c>
      <c r="F552" s="41" t="s">
        <v>6</v>
      </c>
      <c r="G552" s="151"/>
      <c r="H552" s="151"/>
      <c r="I552" s="305" t="s">
        <v>2270</v>
      </c>
      <c r="J552" s="262" t="s">
        <v>2273</v>
      </c>
      <c r="K552" s="308"/>
      <c r="L552" s="52"/>
      <c r="M552" s="36"/>
      <c r="N552" s="41"/>
    </row>
    <row r="553" spans="1:14" hidden="1" x14ac:dyDescent="0.25">
      <c r="A553" s="403" t="s">
        <v>1690</v>
      </c>
      <c r="B553" s="404" t="s">
        <v>2229</v>
      </c>
      <c r="C553" s="402" t="s">
        <v>2270</v>
      </c>
      <c r="D553" s="262" t="s">
        <v>2274</v>
      </c>
      <c r="E553" s="36" t="s">
        <v>137</v>
      </c>
      <c r="F553" s="41" t="s">
        <v>6</v>
      </c>
      <c r="G553" s="151"/>
      <c r="H553" s="151"/>
      <c r="I553" s="305" t="s">
        <v>2270</v>
      </c>
      <c r="J553" s="262" t="s">
        <v>2274</v>
      </c>
      <c r="K553" s="308"/>
      <c r="L553" s="52"/>
      <c r="M553" s="36"/>
      <c r="N553" s="41"/>
    </row>
    <row r="554" spans="1:14" hidden="1" x14ac:dyDescent="0.25">
      <c r="A554" s="403" t="s">
        <v>1690</v>
      </c>
      <c r="B554" s="404" t="s">
        <v>2229</v>
      </c>
      <c r="C554" s="402" t="s">
        <v>2270</v>
      </c>
      <c r="D554" s="262" t="s">
        <v>2275</v>
      </c>
      <c r="E554" s="36">
        <v>26</v>
      </c>
      <c r="F554" s="41" t="s">
        <v>6</v>
      </c>
      <c r="G554" s="151"/>
      <c r="H554" s="151"/>
      <c r="I554" s="305" t="s">
        <v>2270</v>
      </c>
      <c r="J554" s="262" t="s">
        <v>2275</v>
      </c>
      <c r="K554" s="308"/>
      <c r="L554" s="52"/>
      <c r="M554" s="36"/>
      <c r="N554" s="41"/>
    </row>
    <row r="555" spans="1:14" hidden="1" x14ac:dyDescent="0.25"/>
  </sheetData>
  <autoFilter ref="A2:P555">
    <filterColumn colId="4">
      <filters>
        <filter val="3,078"/>
        <filter val="3,590"/>
        <filter val="3,795"/>
        <filter val="4,568"/>
        <filter val="5,548"/>
        <filter val="6,167"/>
        <filter val="6,197"/>
        <filter val="6,204"/>
        <filter val="7,735"/>
        <filter val="7,940"/>
        <filter val="8,191"/>
        <filter val="9,350"/>
        <filter val="9,468"/>
      </filters>
    </filterColumn>
  </autoFilter>
  <mergeCells count="5">
    <mergeCell ref="G1:H1"/>
    <mergeCell ref="N37:N42"/>
    <mergeCell ref="N43:N47"/>
    <mergeCell ref="N267:N268"/>
    <mergeCell ref="I423:J42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sheetPr>
  <dimension ref="A1:L216"/>
  <sheetViews>
    <sheetView zoomScale="90" zoomScaleNormal="90" workbookViewId="0">
      <selection activeCell="B69" sqref="B69:E180"/>
    </sheetView>
  </sheetViews>
  <sheetFormatPr defaultColWidth="9.140625" defaultRowHeight="12.75" x14ac:dyDescent="0.25"/>
  <cols>
    <col min="1" max="1" width="3.7109375" style="294" customWidth="1"/>
    <col min="2" max="2" width="20" style="406" customWidth="1"/>
    <col min="3" max="4" width="22.85546875" style="406" customWidth="1"/>
    <col min="5" max="5" width="10.140625" style="86" customWidth="1"/>
    <col min="6" max="6" width="10.140625" style="86" hidden="1" customWidth="1"/>
    <col min="7" max="7" width="8.85546875" style="87" customWidth="1"/>
    <col min="8" max="8" width="8.42578125" style="486" customWidth="1"/>
    <col min="9" max="9" width="8.5703125" style="486" customWidth="1"/>
    <col min="10" max="10" width="6.42578125" style="294" customWidth="1"/>
    <col min="11" max="11" width="6.140625" style="294" customWidth="1"/>
    <col min="12" max="12" width="21.42578125" style="294" customWidth="1"/>
    <col min="13" max="13" width="31.7109375" style="294" customWidth="1"/>
    <col min="14" max="16384" width="9.140625" style="294"/>
  </cols>
  <sheetData>
    <row r="1" spans="1:9" s="461" customFormat="1" ht="45" customHeight="1" x14ac:dyDescent="0.25">
      <c r="A1" s="702" t="s">
        <v>2938</v>
      </c>
      <c r="B1" s="702"/>
      <c r="C1" s="702"/>
      <c r="D1" s="702"/>
      <c r="E1" s="702"/>
      <c r="F1" s="702"/>
      <c r="G1" s="702"/>
      <c r="H1" s="702"/>
      <c r="I1" s="702"/>
    </row>
    <row r="2" spans="1:9" s="466" customFormat="1" ht="107.25" customHeight="1" x14ac:dyDescent="0.25">
      <c r="A2" s="462" t="s">
        <v>2939</v>
      </c>
      <c r="B2" s="463" t="s">
        <v>1</v>
      </c>
      <c r="C2" s="463" t="s">
        <v>8</v>
      </c>
      <c r="D2" s="463" t="s">
        <v>9</v>
      </c>
      <c r="E2" s="464" t="s">
        <v>4</v>
      </c>
      <c r="F2" s="464" t="s">
        <v>4</v>
      </c>
      <c r="G2" s="464" t="s">
        <v>6</v>
      </c>
      <c r="H2" s="465" t="s">
        <v>2940</v>
      </c>
      <c r="I2" s="465" t="s">
        <v>2941</v>
      </c>
    </row>
    <row r="3" spans="1:9" ht="12.75" hidden="1" customHeight="1" x14ac:dyDescent="0.25">
      <c r="A3" s="467">
        <v>3</v>
      </c>
      <c r="B3" s="258" t="s">
        <v>2942</v>
      </c>
      <c r="C3" s="258" t="s">
        <v>2943</v>
      </c>
      <c r="D3" s="258"/>
      <c r="E3" s="26">
        <f>SUM(E4:E8)</f>
        <v>1505</v>
      </c>
      <c r="F3" s="26">
        <v>1505</v>
      </c>
      <c r="G3" s="27"/>
      <c r="H3" s="468">
        <v>1</v>
      </c>
      <c r="I3" s="468">
        <v>2</v>
      </c>
    </row>
    <row r="4" spans="1:9" hidden="1" x14ac:dyDescent="0.25">
      <c r="A4" s="469"/>
      <c r="B4" s="263" t="s">
        <v>2942</v>
      </c>
      <c r="C4" s="262" t="s">
        <v>2944</v>
      </c>
      <c r="D4" s="262" t="s">
        <v>2944</v>
      </c>
      <c r="E4" s="36">
        <v>770</v>
      </c>
      <c r="F4" s="36">
        <v>770</v>
      </c>
      <c r="G4" s="37"/>
      <c r="H4" s="470"/>
      <c r="I4" s="470"/>
    </row>
    <row r="5" spans="1:9" hidden="1" x14ac:dyDescent="0.25">
      <c r="A5" s="469"/>
      <c r="B5" s="263" t="s">
        <v>2942</v>
      </c>
      <c r="C5" s="262" t="s">
        <v>2944</v>
      </c>
      <c r="D5" s="262" t="s">
        <v>2945</v>
      </c>
      <c r="E5" s="36">
        <v>350</v>
      </c>
      <c r="F5" s="36">
        <v>350</v>
      </c>
      <c r="G5" s="37"/>
      <c r="H5" s="470"/>
      <c r="I5" s="470"/>
    </row>
    <row r="6" spans="1:9" hidden="1" x14ac:dyDescent="0.25">
      <c r="A6" s="469"/>
      <c r="B6" s="263" t="s">
        <v>2942</v>
      </c>
      <c r="C6" s="262" t="s">
        <v>2946</v>
      </c>
      <c r="D6" s="262" t="s">
        <v>2946</v>
      </c>
      <c r="E6" s="36">
        <v>114</v>
      </c>
      <c r="F6" s="36">
        <v>114</v>
      </c>
      <c r="G6" s="37" t="s">
        <v>6</v>
      </c>
      <c r="H6" s="470"/>
      <c r="I6" s="470"/>
    </row>
    <row r="7" spans="1:9" hidden="1" x14ac:dyDescent="0.25">
      <c r="A7" s="469"/>
      <c r="B7" s="263" t="s">
        <v>2942</v>
      </c>
      <c r="C7" s="262" t="s">
        <v>2946</v>
      </c>
      <c r="D7" s="262" t="s">
        <v>2947</v>
      </c>
      <c r="E7" s="36">
        <v>173</v>
      </c>
      <c r="F7" s="36">
        <v>173</v>
      </c>
      <c r="G7" s="37" t="s">
        <v>6</v>
      </c>
      <c r="H7" s="470"/>
      <c r="I7" s="470"/>
    </row>
    <row r="8" spans="1:9" hidden="1" x14ac:dyDescent="0.25">
      <c r="A8" s="469"/>
      <c r="B8" s="263" t="s">
        <v>2942</v>
      </c>
      <c r="C8" s="262" t="s">
        <v>2946</v>
      </c>
      <c r="D8" s="262" t="s">
        <v>2948</v>
      </c>
      <c r="E8" s="36">
        <v>98</v>
      </c>
      <c r="F8" s="36">
        <v>98</v>
      </c>
      <c r="G8" s="37" t="s">
        <v>6</v>
      </c>
      <c r="H8" s="470"/>
      <c r="I8" s="470"/>
    </row>
    <row r="9" spans="1:9" ht="12.75" hidden="1" customHeight="1" x14ac:dyDescent="0.25">
      <c r="A9" s="467">
        <v>5</v>
      </c>
      <c r="B9" s="258" t="s">
        <v>2942</v>
      </c>
      <c r="C9" s="258" t="s">
        <v>2949</v>
      </c>
      <c r="D9" s="258"/>
      <c r="E9" s="26">
        <f>SUM(E10:E17)</f>
        <v>1776</v>
      </c>
      <c r="F9" s="26">
        <v>1776</v>
      </c>
      <c r="G9" s="27"/>
      <c r="H9" s="471">
        <v>1</v>
      </c>
      <c r="I9" s="471">
        <v>2</v>
      </c>
    </row>
    <row r="10" spans="1:9" hidden="1" x14ac:dyDescent="0.25">
      <c r="A10" s="469"/>
      <c r="B10" s="263" t="s">
        <v>2942</v>
      </c>
      <c r="C10" s="262" t="s">
        <v>2950</v>
      </c>
      <c r="D10" s="262" t="s">
        <v>2950</v>
      </c>
      <c r="E10" s="36">
        <v>671</v>
      </c>
      <c r="F10" s="36">
        <v>671</v>
      </c>
      <c r="G10" s="37" t="s">
        <v>6</v>
      </c>
      <c r="H10" s="470"/>
      <c r="I10" s="470"/>
    </row>
    <row r="11" spans="1:9" hidden="1" x14ac:dyDescent="0.25">
      <c r="A11" s="469"/>
      <c r="B11" s="263" t="s">
        <v>2942</v>
      </c>
      <c r="C11" s="262" t="s">
        <v>2950</v>
      </c>
      <c r="D11" s="262" t="s">
        <v>2951</v>
      </c>
      <c r="E11" s="36">
        <v>256</v>
      </c>
      <c r="F11" s="36">
        <v>256</v>
      </c>
      <c r="G11" s="37" t="s">
        <v>6</v>
      </c>
      <c r="H11" s="470"/>
      <c r="I11" s="470"/>
    </row>
    <row r="12" spans="1:9" hidden="1" x14ac:dyDescent="0.25">
      <c r="A12" s="469"/>
      <c r="B12" s="263" t="s">
        <v>2942</v>
      </c>
      <c r="C12" s="262" t="s">
        <v>2950</v>
      </c>
      <c r="D12" s="262" t="s">
        <v>2952</v>
      </c>
      <c r="E12" s="36">
        <v>275</v>
      </c>
      <c r="F12" s="36">
        <v>275</v>
      </c>
      <c r="G12" s="37"/>
      <c r="H12" s="470"/>
      <c r="I12" s="470"/>
    </row>
    <row r="13" spans="1:9" hidden="1" x14ac:dyDescent="0.25">
      <c r="A13" s="469"/>
      <c r="B13" s="263" t="s">
        <v>2942</v>
      </c>
      <c r="C13" s="262" t="s">
        <v>2950</v>
      </c>
      <c r="D13" s="262" t="s">
        <v>2953</v>
      </c>
      <c r="E13" s="36">
        <v>17</v>
      </c>
      <c r="F13" s="36">
        <v>17</v>
      </c>
      <c r="G13" s="37" t="s">
        <v>6</v>
      </c>
      <c r="H13" s="470"/>
      <c r="I13" s="470"/>
    </row>
    <row r="14" spans="1:9" hidden="1" x14ac:dyDescent="0.25">
      <c r="A14" s="469"/>
      <c r="B14" s="263" t="s">
        <v>2942</v>
      </c>
      <c r="C14" s="262" t="s">
        <v>2954</v>
      </c>
      <c r="D14" s="262" t="s">
        <v>2954</v>
      </c>
      <c r="E14" s="36">
        <v>228</v>
      </c>
      <c r="F14" s="36">
        <v>228</v>
      </c>
      <c r="G14" s="37" t="s">
        <v>6</v>
      </c>
      <c r="H14" s="470"/>
      <c r="I14" s="470"/>
    </row>
    <row r="15" spans="1:9" hidden="1" x14ac:dyDescent="0.25">
      <c r="A15" s="469"/>
      <c r="B15" s="263" t="s">
        <v>2942</v>
      </c>
      <c r="C15" s="262" t="s">
        <v>2954</v>
      </c>
      <c r="D15" s="262" t="s">
        <v>2955</v>
      </c>
      <c r="E15" s="36">
        <v>151</v>
      </c>
      <c r="F15" s="36">
        <v>151</v>
      </c>
      <c r="G15" s="37" t="s">
        <v>6</v>
      </c>
      <c r="H15" s="470"/>
      <c r="I15" s="470"/>
    </row>
    <row r="16" spans="1:9" hidden="1" x14ac:dyDescent="0.25">
      <c r="A16" s="469"/>
      <c r="B16" s="263" t="s">
        <v>2942</v>
      </c>
      <c r="C16" s="262" t="s">
        <v>2954</v>
      </c>
      <c r="D16" s="262" t="s">
        <v>2956</v>
      </c>
      <c r="E16" s="36">
        <v>41</v>
      </c>
      <c r="F16" s="36">
        <v>41</v>
      </c>
      <c r="G16" s="37" t="s">
        <v>6</v>
      </c>
      <c r="H16" s="470"/>
      <c r="I16" s="470"/>
    </row>
    <row r="17" spans="1:9" hidden="1" x14ac:dyDescent="0.25">
      <c r="A17" s="469"/>
      <c r="B17" s="263" t="s">
        <v>2942</v>
      </c>
      <c r="C17" s="262" t="s">
        <v>2954</v>
      </c>
      <c r="D17" s="262" t="s">
        <v>2957</v>
      </c>
      <c r="E17" s="36">
        <v>137</v>
      </c>
      <c r="F17" s="36">
        <v>137</v>
      </c>
      <c r="G17" s="37" t="s">
        <v>6</v>
      </c>
      <c r="H17" s="470"/>
      <c r="I17" s="470"/>
    </row>
    <row r="18" spans="1:9" hidden="1" x14ac:dyDescent="0.25">
      <c r="A18" s="467">
        <v>8</v>
      </c>
      <c r="B18" s="258" t="s">
        <v>2942</v>
      </c>
      <c r="C18" s="258" t="s">
        <v>2117</v>
      </c>
      <c r="D18" s="258"/>
      <c r="E18" s="26">
        <f>SUM(E19:E23)</f>
        <v>1077</v>
      </c>
      <c r="F18" s="26">
        <v>1077</v>
      </c>
      <c r="G18" s="27"/>
      <c r="H18" s="471">
        <v>1</v>
      </c>
      <c r="I18" s="471">
        <v>2</v>
      </c>
    </row>
    <row r="19" spans="1:9" hidden="1" x14ac:dyDescent="0.25">
      <c r="A19" s="469"/>
      <c r="B19" s="263" t="s">
        <v>2942</v>
      </c>
      <c r="C19" s="262" t="s">
        <v>2958</v>
      </c>
      <c r="D19" s="262" t="s">
        <v>2958</v>
      </c>
      <c r="E19" s="36">
        <v>334</v>
      </c>
      <c r="F19" s="36">
        <v>334</v>
      </c>
      <c r="G19" s="37"/>
      <c r="H19" s="470"/>
      <c r="I19" s="470"/>
    </row>
    <row r="20" spans="1:9" hidden="1" x14ac:dyDescent="0.25">
      <c r="A20" s="469"/>
      <c r="B20" s="263" t="s">
        <v>2942</v>
      </c>
      <c r="C20" s="262" t="s">
        <v>2958</v>
      </c>
      <c r="D20" s="262" t="s">
        <v>2959</v>
      </c>
      <c r="E20" s="36">
        <v>97</v>
      </c>
      <c r="F20" s="36">
        <v>97</v>
      </c>
      <c r="G20" s="37" t="s">
        <v>6</v>
      </c>
      <c r="H20" s="470"/>
      <c r="I20" s="470"/>
    </row>
    <row r="21" spans="1:9" hidden="1" x14ac:dyDescent="0.25">
      <c r="A21" s="469"/>
      <c r="B21" s="263" t="s">
        <v>2942</v>
      </c>
      <c r="C21" s="262" t="s">
        <v>2958</v>
      </c>
      <c r="D21" s="262" t="s">
        <v>2960</v>
      </c>
      <c r="E21" s="36">
        <v>285</v>
      </c>
      <c r="F21" s="36">
        <v>285</v>
      </c>
      <c r="G21" s="37"/>
      <c r="H21" s="470"/>
      <c r="I21" s="470"/>
    </row>
    <row r="22" spans="1:9" hidden="1" x14ac:dyDescent="0.25">
      <c r="A22" s="469"/>
      <c r="B22" s="263" t="s">
        <v>2942</v>
      </c>
      <c r="C22" s="262" t="s">
        <v>2958</v>
      </c>
      <c r="D22" s="262" t="s">
        <v>2961</v>
      </c>
      <c r="E22" s="36">
        <v>134</v>
      </c>
      <c r="F22" s="36">
        <v>134</v>
      </c>
      <c r="G22" s="37"/>
      <c r="H22" s="470"/>
      <c r="I22" s="470"/>
    </row>
    <row r="23" spans="1:9" hidden="1" x14ac:dyDescent="0.25">
      <c r="A23" s="469"/>
      <c r="B23" s="263" t="s">
        <v>2942</v>
      </c>
      <c r="C23" s="262" t="s">
        <v>2958</v>
      </c>
      <c r="D23" s="262" t="s">
        <v>2962</v>
      </c>
      <c r="E23" s="36">
        <v>227</v>
      </c>
      <c r="F23" s="36">
        <v>227</v>
      </c>
      <c r="G23" s="37"/>
      <c r="H23" s="470"/>
      <c r="I23" s="470"/>
    </row>
    <row r="24" spans="1:9" hidden="1" x14ac:dyDescent="0.25">
      <c r="A24" s="467">
        <v>9</v>
      </c>
      <c r="B24" s="258" t="s">
        <v>2942</v>
      </c>
      <c r="C24" s="258" t="s">
        <v>2963</v>
      </c>
      <c r="D24" s="258"/>
      <c r="E24" s="26">
        <f>SUM(E25:E29)</f>
        <v>830</v>
      </c>
      <c r="F24" s="26">
        <v>830</v>
      </c>
      <c r="G24" s="27"/>
      <c r="H24" s="471">
        <v>1</v>
      </c>
      <c r="I24" s="471">
        <v>2</v>
      </c>
    </row>
    <row r="25" spans="1:9" hidden="1" x14ac:dyDescent="0.25">
      <c r="A25" s="469"/>
      <c r="B25" s="263" t="s">
        <v>2942</v>
      </c>
      <c r="C25" s="262" t="s">
        <v>1787</v>
      </c>
      <c r="D25" s="262" t="s">
        <v>1787</v>
      </c>
      <c r="E25" s="36">
        <v>236</v>
      </c>
      <c r="F25" s="36">
        <v>236</v>
      </c>
      <c r="G25" s="37" t="s">
        <v>6</v>
      </c>
      <c r="H25" s="470"/>
      <c r="I25" s="470"/>
    </row>
    <row r="26" spans="1:9" hidden="1" x14ac:dyDescent="0.25">
      <c r="A26" s="469"/>
      <c r="B26" s="263" t="s">
        <v>2942</v>
      </c>
      <c r="C26" s="262" t="s">
        <v>1787</v>
      </c>
      <c r="D26" s="262" t="s">
        <v>2964</v>
      </c>
      <c r="E26" s="36">
        <v>85</v>
      </c>
      <c r="F26" s="36">
        <v>85</v>
      </c>
      <c r="G26" s="37" t="s">
        <v>6</v>
      </c>
      <c r="H26" s="470"/>
      <c r="I26" s="470"/>
    </row>
    <row r="27" spans="1:9" hidden="1" x14ac:dyDescent="0.25">
      <c r="A27" s="469"/>
      <c r="B27" s="263" t="s">
        <v>2942</v>
      </c>
      <c r="C27" s="262" t="s">
        <v>1787</v>
      </c>
      <c r="D27" s="262" t="s">
        <v>2965</v>
      </c>
      <c r="E27" s="36">
        <v>131</v>
      </c>
      <c r="F27" s="36">
        <v>131</v>
      </c>
      <c r="G27" s="37" t="s">
        <v>6</v>
      </c>
      <c r="H27" s="470"/>
      <c r="I27" s="470"/>
    </row>
    <row r="28" spans="1:9" hidden="1" x14ac:dyDescent="0.25">
      <c r="A28" s="469"/>
      <c r="B28" s="263" t="s">
        <v>2942</v>
      </c>
      <c r="C28" s="262" t="s">
        <v>2966</v>
      </c>
      <c r="D28" s="262" t="s">
        <v>2966</v>
      </c>
      <c r="E28" s="36">
        <v>321</v>
      </c>
      <c r="F28" s="36">
        <v>321</v>
      </c>
      <c r="G28" s="37"/>
      <c r="H28" s="470"/>
      <c r="I28" s="470"/>
    </row>
    <row r="29" spans="1:9" hidden="1" x14ac:dyDescent="0.25">
      <c r="A29" s="469"/>
      <c r="B29" s="263" t="s">
        <v>2942</v>
      </c>
      <c r="C29" s="262" t="s">
        <v>2966</v>
      </c>
      <c r="D29" s="262" t="s">
        <v>2967</v>
      </c>
      <c r="E29" s="36">
        <v>57</v>
      </c>
      <c r="F29" s="36">
        <v>57</v>
      </c>
      <c r="G29" s="37" t="s">
        <v>6</v>
      </c>
      <c r="H29" s="470"/>
      <c r="I29" s="470"/>
    </row>
    <row r="30" spans="1:9" hidden="1" x14ac:dyDescent="0.25">
      <c r="A30" s="467">
        <v>10</v>
      </c>
      <c r="B30" s="258" t="s">
        <v>2942</v>
      </c>
      <c r="C30" s="258" t="s">
        <v>2968</v>
      </c>
      <c r="D30" s="258"/>
      <c r="E30" s="26">
        <f>SUM(E31:E35)</f>
        <v>864</v>
      </c>
      <c r="F30" s="26">
        <v>864</v>
      </c>
      <c r="G30" s="27"/>
      <c r="H30" s="471">
        <v>1</v>
      </c>
      <c r="I30" s="471">
        <v>2</v>
      </c>
    </row>
    <row r="31" spans="1:9" hidden="1" x14ac:dyDescent="0.25">
      <c r="A31" s="469"/>
      <c r="B31" s="263" t="s">
        <v>2942</v>
      </c>
      <c r="C31" s="262" t="s">
        <v>2969</v>
      </c>
      <c r="D31" s="262" t="s">
        <v>2969</v>
      </c>
      <c r="E31" s="36">
        <v>254</v>
      </c>
      <c r="F31" s="36">
        <v>254</v>
      </c>
      <c r="G31" s="37" t="s">
        <v>6</v>
      </c>
      <c r="H31" s="470"/>
      <c r="I31" s="470"/>
    </row>
    <row r="32" spans="1:9" hidden="1" x14ac:dyDescent="0.25">
      <c r="A32" s="469"/>
      <c r="B32" s="263" t="s">
        <v>2942</v>
      </c>
      <c r="C32" s="262" t="s">
        <v>2969</v>
      </c>
      <c r="D32" s="262" t="s">
        <v>2970</v>
      </c>
      <c r="E32" s="36">
        <v>130</v>
      </c>
      <c r="F32" s="36">
        <v>130</v>
      </c>
      <c r="G32" s="37" t="s">
        <v>6</v>
      </c>
      <c r="H32" s="470"/>
      <c r="I32" s="470"/>
    </row>
    <row r="33" spans="1:9" hidden="1" x14ac:dyDescent="0.25">
      <c r="A33" s="469"/>
      <c r="B33" s="263" t="s">
        <v>2942</v>
      </c>
      <c r="C33" s="262" t="s">
        <v>2969</v>
      </c>
      <c r="D33" s="262" t="s">
        <v>1218</v>
      </c>
      <c r="E33" s="36">
        <v>172</v>
      </c>
      <c r="F33" s="36">
        <v>172</v>
      </c>
      <c r="G33" s="37" t="s">
        <v>6</v>
      </c>
      <c r="H33" s="470"/>
      <c r="I33" s="470"/>
    </row>
    <row r="34" spans="1:9" hidden="1" x14ac:dyDescent="0.25">
      <c r="A34" s="469"/>
      <c r="B34" s="263" t="s">
        <v>2942</v>
      </c>
      <c r="C34" s="262" t="s">
        <v>2971</v>
      </c>
      <c r="D34" s="262" t="s">
        <v>2971</v>
      </c>
      <c r="E34" s="36">
        <v>255</v>
      </c>
      <c r="F34" s="36">
        <v>255</v>
      </c>
      <c r="G34" s="37" t="s">
        <v>6</v>
      </c>
      <c r="H34" s="470"/>
      <c r="I34" s="470"/>
    </row>
    <row r="35" spans="1:9" hidden="1" x14ac:dyDescent="0.25">
      <c r="A35" s="469"/>
      <c r="B35" s="263" t="s">
        <v>2942</v>
      </c>
      <c r="C35" s="262" t="s">
        <v>2971</v>
      </c>
      <c r="D35" s="262" t="s">
        <v>2972</v>
      </c>
      <c r="E35" s="36">
        <v>53</v>
      </c>
      <c r="F35" s="36">
        <v>53</v>
      </c>
      <c r="G35" s="37" t="s">
        <v>6</v>
      </c>
      <c r="H35" s="470"/>
      <c r="I35" s="470"/>
    </row>
    <row r="36" spans="1:9" ht="12.75" hidden="1" customHeight="1" x14ac:dyDescent="0.25">
      <c r="A36" s="467">
        <v>13</v>
      </c>
      <c r="B36" s="258" t="s">
        <v>2942</v>
      </c>
      <c r="C36" s="258" t="s">
        <v>2973</v>
      </c>
      <c r="D36" s="258"/>
      <c r="E36" s="26">
        <f>SUM(E37:E43)</f>
        <v>852</v>
      </c>
      <c r="F36" s="26">
        <v>852</v>
      </c>
      <c r="G36" s="27"/>
      <c r="H36" s="471">
        <v>1</v>
      </c>
      <c r="I36" s="471">
        <v>3</v>
      </c>
    </row>
    <row r="37" spans="1:9" hidden="1" x14ac:dyDescent="0.25">
      <c r="A37" s="469"/>
      <c r="B37" s="263" t="s">
        <v>2942</v>
      </c>
      <c r="C37" s="262" t="s">
        <v>2974</v>
      </c>
      <c r="D37" s="262" t="s">
        <v>2974</v>
      </c>
      <c r="E37" s="36">
        <v>182</v>
      </c>
      <c r="F37" s="36">
        <v>182</v>
      </c>
      <c r="G37" s="37" t="s">
        <v>6</v>
      </c>
      <c r="H37" s="470"/>
      <c r="I37" s="470"/>
    </row>
    <row r="38" spans="1:9" hidden="1" x14ac:dyDescent="0.25">
      <c r="A38" s="469"/>
      <c r="B38" s="263" t="s">
        <v>2942</v>
      </c>
      <c r="C38" s="262" t="s">
        <v>2974</v>
      </c>
      <c r="D38" s="262" t="s">
        <v>2975</v>
      </c>
      <c r="E38" s="36">
        <v>143</v>
      </c>
      <c r="F38" s="36">
        <v>143</v>
      </c>
      <c r="G38" s="37" t="s">
        <v>6</v>
      </c>
      <c r="H38" s="470"/>
      <c r="I38" s="470"/>
    </row>
    <row r="39" spans="1:9" hidden="1" x14ac:dyDescent="0.25">
      <c r="A39" s="469"/>
      <c r="B39" s="263" t="s">
        <v>2942</v>
      </c>
      <c r="C39" s="262" t="s">
        <v>2974</v>
      </c>
      <c r="D39" s="262" t="s">
        <v>2976</v>
      </c>
      <c r="E39" s="36">
        <v>81</v>
      </c>
      <c r="F39" s="36">
        <v>81</v>
      </c>
      <c r="G39" s="37"/>
      <c r="H39" s="470"/>
      <c r="I39" s="470"/>
    </row>
    <row r="40" spans="1:9" hidden="1" x14ac:dyDescent="0.25">
      <c r="A40" s="469"/>
      <c r="B40" s="263" t="s">
        <v>2942</v>
      </c>
      <c r="C40" s="262" t="s">
        <v>2974</v>
      </c>
      <c r="D40" s="262" t="s">
        <v>2977</v>
      </c>
      <c r="E40" s="36">
        <v>177</v>
      </c>
      <c r="F40" s="36">
        <v>177</v>
      </c>
      <c r="G40" s="37" t="s">
        <v>6</v>
      </c>
      <c r="H40" s="470"/>
      <c r="I40" s="470"/>
    </row>
    <row r="41" spans="1:9" hidden="1" x14ac:dyDescent="0.25">
      <c r="A41" s="469"/>
      <c r="B41" s="263" t="s">
        <v>2942</v>
      </c>
      <c r="C41" s="262" t="s">
        <v>515</v>
      </c>
      <c r="D41" s="262" t="s">
        <v>515</v>
      </c>
      <c r="E41" s="36">
        <v>110</v>
      </c>
      <c r="F41" s="36">
        <v>110</v>
      </c>
      <c r="G41" s="37" t="s">
        <v>6</v>
      </c>
      <c r="H41" s="470"/>
      <c r="I41" s="470"/>
    </row>
    <row r="42" spans="1:9" hidden="1" x14ac:dyDescent="0.25">
      <c r="A42" s="469"/>
      <c r="B42" s="263" t="s">
        <v>2942</v>
      </c>
      <c r="C42" s="262" t="s">
        <v>515</v>
      </c>
      <c r="D42" s="262" t="s">
        <v>2978</v>
      </c>
      <c r="E42" s="36">
        <v>59</v>
      </c>
      <c r="F42" s="36">
        <v>59</v>
      </c>
      <c r="G42" s="37" t="s">
        <v>6</v>
      </c>
      <c r="H42" s="470"/>
      <c r="I42" s="470"/>
    </row>
    <row r="43" spans="1:9" hidden="1" x14ac:dyDescent="0.25">
      <c r="A43" s="469"/>
      <c r="B43" s="263" t="s">
        <v>2942</v>
      </c>
      <c r="C43" s="262" t="s">
        <v>515</v>
      </c>
      <c r="D43" s="262" t="s">
        <v>2979</v>
      </c>
      <c r="E43" s="36">
        <v>100</v>
      </c>
      <c r="F43" s="36">
        <v>100</v>
      </c>
      <c r="G43" s="37" t="s">
        <v>6</v>
      </c>
      <c r="H43" s="470"/>
      <c r="I43" s="470"/>
    </row>
    <row r="44" spans="1:9" hidden="1" x14ac:dyDescent="0.25">
      <c r="A44" s="467">
        <v>16</v>
      </c>
      <c r="B44" s="258" t="s">
        <v>2980</v>
      </c>
      <c r="C44" s="258" t="s">
        <v>2981</v>
      </c>
      <c r="D44" s="258"/>
      <c r="E44" s="26">
        <f>SUM(E45:E47)</f>
        <v>1257</v>
      </c>
      <c r="F44" s="26">
        <v>1257</v>
      </c>
      <c r="G44" s="27"/>
      <c r="H44" s="471">
        <v>1</v>
      </c>
      <c r="I44" s="471">
        <v>3</v>
      </c>
    </row>
    <row r="45" spans="1:9" hidden="1" x14ac:dyDescent="0.25">
      <c r="A45" s="469"/>
      <c r="B45" s="263" t="s">
        <v>2980</v>
      </c>
      <c r="C45" s="262" t="s">
        <v>2982</v>
      </c>
      <c r="D45" s="262" t="s">
        <v>2982</v>
      </c>
      <c r="E45" s="36">
        <v>299</v>
      </c>
      <c r="F45" s="36">
        <v>299</v>
      </c>
      <c r="G45" s="37" t="s">
        <v>6</v>
      </c>
      <c r="H45" s="470"/>
      <c r="I45" s="470"/>
    </row>
    <row r="46" spans="1:9" hidden="1" x14ac:dyDescent="0.25">
      <c r="A46" s="469"/>
      <c r="B46" s="263" t="s">
        <v>2980</v>
      </c>
      <c r="C46" s="262" t="s">
        <v>2982</v>
      </c>
      <c r="D46" s="262" t="s">
        <v>2983</v>
      </c>
      <c r="E46" s="36">
        <v>531</v>
      </c>
      <c r="F46" s="36">
        <v>531</v>
      </c>
      <c r="G46" s="37" t="s">
        <v>6</v>
      </c>
      <c r="H46" s="470"/>
      <c r="I46" s="470"/>
    </row>
    <row r="47" spans="1:9" hidden="1" x14ac:dyDescent="0.25">
      <c r="A47" s="469"/>
      <c r="B47" s="263" t="s">
        <v>2980</v>
      </c>
      <c r="C47" s="262" t="s">
        <v>2984</v>
      </c>
      <c r="D47" s="262" t="s">
        <v>2984</v>
      </c>
      <c r="E47" s="36">
        <v>427</v>
      </c>
      <c r="F47" s="36">
        <v>427</v>
      </c>
      <c r="G47" s="37"/>
      <c r="H47" s="470"/>
      <c r="I47" s="470"/>
    </row>
    <row r="48" spans="1:9" ht="12.75" hidden="1" customHeight="1" x14ac:dyDescent="0.25">
      <c r="A48" s="467">
        <v>17</v>
      </c>
      <c r="B48" s="258" t="s">
        <v>2980</v>
      </c>
      <c r="C48" s="258" t="s">
        <v>2985</v>
      </c>
      <c r="D48" s="258"/>
      <c r="E48" s="26">
        <f>SUM(E49:E54)</f>
        <v>1166</v>
      </c>
      <c r="F48" s="26">
        <v>1166</v>
      </c>
      <c r="G48" s="27"/>
      <c r="H48" s="471">
        <v>1</v>
      </c>
      <c r="I48" s="471">
        <v>2</v>
      </c>
    </row>
    <row r="49" spans="1:9" hidden="1" x14ac:dyDescent="0.25">
      <c r="A49" s="469"/>
      <c r="B49" s="263" t="s">
        <v>2980</v>
      </c>
      <c r="C49" s="262" t="s">
        <v>2985</v>
      </c>
      <c r="D49" s="262" t="s">
        <v>2985</v>
      </c>
      <c r="E49" s="36">
        <v>426</v>
      </c>
      <c r="F49" s="36">
        <v>426</v>
      </c>
      <c r="G49" s="37" t="s">
        <v>6</v>
      </c>
      <c r="H49" s="470"/>
      <c r="I49" s="470"/>
    </row>
    <row r="50" spans="1:9" hidden="1" x14ac:dyDescent="0.25">
      <c r="A50" s="469"/>
      <c r="B50" s="263" t="s">
        <v>2980</v>
      </c>
      <c r="C50" s="262" t="s">
        <v>2985</v>
      </c>
      <c r="D50" s="262" t="s">
        <v>2986</v>
      </c>
      <c r="E50" s="36">
        <v>97</v>
      </c>
      <c r="F50" s="36">
        <v>97</v>
      </c>
      <c r="G50" s="37" t="s">
        <v>6</v>
      </c>
      <c r="H50" s="470"/>
      <c r="I50" s="470"/>
    </row>
    <row r="51" spans="1:9" hidden="1" x14ac:dyDescent="0.25">
      <c r="A51" s="469"/>
      <c r="B51" s="263" t="s">
        <v>2980</v>
      </c>
      <c r="C51" s="262" t="s">
        <v>2985</v>
      </c>
      <c r="D51" s="262" t="s">
        <v>764</v>
      </c>
      <c r="E51" s="36">
        <v>30</v>
      </c>
      <c r="F51" s="36">
        <v>30</v>
      </c>
      <c r="G51" s="37" t="s">
        <v>6</v>
      </c>
      <c r="H51" s="470"/>
      <c r="I51" s="470"/>
    </row>
    <row r="52" spans="1:9" hidden="1" x14ac:dyDescent="0.25">
      <c r="A52" s="469"/>
      <c r="B52" s="263" t="s">
        <v>2980</v>
      </c>
      <c r="C52" s="262" t="s">
        <v>2985</v>
      </c>
      <c r="D52" s="259" t="s">
        <v>2987</v>
      </c>
      <c r="E52" s="52"/>
      <c r="F52" s="472"/>
      <c r="G52" s="37" t="s">
        <v>6</v>
      </c>
      <c r="H52" s="470"/>
      <c r="I52" s="470"/>
    </row>
    <row r="53" spans="1:9" hidden="1" x14ac:dyDescent="0.25">
      <c r="A53" s="469"/>
      <c r="B53" s="263" t="s">
        <v>2980</v>
      </c>
      <c r="C53" s="262" t="s">
        <v>2985</v>
      </c>
      <c r="D53" s="262" t="s">
        <v>2988</v>
      </c>
      <c r="E53" s="36">
        <v>301</v>
      </c>
      <c r="F53" s="36">
        <v>301</v>
      </c>
      <c r="G53" s="37" t="s">
        <v>6</v>
      </c>
      <c r="H53" s="470"/>
      <c r="I53" s="470"/>
    </row>
    <row r="54" spans="1:9" hidden="1" x14ac:dyDescent="0.25">
      <c r="A54" s="469"/>
      <c r="B54" s="263" t="s">
        <v>2980</v>
      </c>
      <c r="C54" s="262" t="s">
        <v>2985</v>
      </c>
      <c r="D54" s="262" t="s">
        <v>2989</v>
      </c>
      <c r="E54" s="36">
        <v>312</v>
      </c>
      <c r="F54" s="36">
        <v>312</v>
      </c>
      <c r="G54" s="37" t="s">
        <v>6</v>
      </c>
      <c r="H54" s="470"/>
      <c r="I54" s="470"/>
    </row>
    <row r="55" spans="1:9" ht="12.75" hidden="1" customHeight="1" x14ac:dyDescent="0.25">
      <c r="A55" s="467">
        <v>19</v>
      </c>
      <c r="B55" s="258" t="s">
        <v>2980</v>
      </c>
      <c r="C55" s="258" t="s">
        <v>2990</v>
      </c>
      <c r="D55" s="258"/>
      <c r="E55" s="26">
        <f>SUM(E56:E59)</f>
        <v>1171</v>
      </c>
      <c r="F55" s="26">
        <v>1171</v>
      </c>
      <c r="G55" s="27"/>
      <c r="H55" s="471">
        <v>1</v>
      </c>
      <c r="I55" s="471">
        <v>2</v>
      </c>
    </row>
    <row r="56" spans="1:9" hidden="1" x14ac:dyDescent="0.25">
      <c r="A56" s="469"/>
      <c r="B56" s="263" t="s">
        <v>2980</v>
      </c>
      <c r="C56" s="262" t="s">
        <v>2991</v>
      </c>
      <c r="D56" s="262" t="s">
        <v>2991</v>
      </c>
      <c r="E56" s="36">
        <v>440</v>
      </c>
      <c r="F56" s="36">
        <v>440</v>
      </c>
      <c r="G56" s="37" t="s">
        <v>6</v>
      </c>
      <c r="H56" s="470"/>
      <c r="I56" s="470"/>
    </row>
    <row r="57" spans="1:9" hidden="1" x14ac:dyDescent="0.25">
      <c r="A57" s="469"/>
      <c r="B57" s="263" t="s">
        <v>2980</v>
      </c>
      <c r="C57" s="262" t="s">
        <v>2991</v>
      </c>
      <c r="D57" s="262" t="s">
        <v>2992</v>
      </c>
      <c r="E57" s="36">
        <v>63</v>
      </c>
      <c r="F57" s="36">
        <v>63</v>
      </c>
      <c r="G57" s="37" t="s">
        <v>6</v>
      </c>
      <c r="H57" s="470"/>
      <c r="I57" s="470"/>
    </row>
    <row r="58" spans="1:9" hidden="1" x14ac:dyDescent="0.25">
      <c r="A58" s="469"/>
      <c r="B58" s="263" t="s">
        <v>2980</v>
      </c>
      <c r="C58" s="262" t="s">
        <v>2991</v>
      </c>
      <c r="D58" s="262" t="s">
        <v>235</v>
      </c>
      <c r="E58" s="36">
        <v>202</v>
      </c>
      <c r="F58" s="36">
        <v>202</v>
      </c>
      <c r="G58" s="37"/>
      <c r="H58" s="470"/>
      <c r="I58" s="470"/>
    </row>
    <row r="59" spans="1:9" hidden="1" x14ac:dyDescent="0.25">
      <c r="A59" s="469"/>
      <c r="B59" s="263" t="s">
        <v>2980</v>
      </c>
      <c r="C59" s="262" t="s">
        <v>2993</v>
      </c>
      <c r="D59" s="262" t="s">
        <v>2993</v>
      </c>
      <c r="E59" s="36">
        <v>466</v>
      </c>
      <c r="F59" s="36">
        <v>466</v>
      </c>
      <c r="G59" s="37" t="s">
        <v>6</v>
      </c>
      <c r="H59" s="470"/>
      <c r="I59" s="470"/>
    </row>
    <row r="60" spans="1:9" hidden="1" x14ac:dyDescent="0.25">
      <c r="A60" s="467">
        <v>20</v>
      </c>
      <c r="B60" s="258" t="s">
        <v>2980</v>
      </c>
      <c r="C60" s="258" t="s">
        <v>2994</v>
      </c>
      <c r="D60" s="258"/>
      <c r="E60" s="26">
        <f>SUM(E61:E64)</f>
        <v>932</v>
      </c>
      <c r="F60" s="26">
        <v>932</v>
      </c>
      <c r="G60" s="27"/>
      <c r="H60" s="471">
        <v>1</v>
      </c>
      <c r="I60" s="471">
        <v>3</v>
      </c>
    </row>
    <row r="61" spans="1:9" hidden="1" x14ac:dyDescent="0.25">
      <c r="A61" s="469"/>
      <c r="B61" s="263" t="s">
        <v>2980</v>
      </c>
      <c r="C61" s="262" t="s">
        <v>2995</v>
      </c>
      <c r="D61" s="262" t="s">
        <v>2995</v>
      </c>
      <c r="E61" s="36">
        <v>371</v>
      </c>
      <c r="F61" s="36">
        <v>371</v>
      </c>
      <c r="G61" s="37" t="s">
        <v>6</v>
      </c>
      <c r="H61" s="470"/>
      <c r="I61" s="470"/>
    </row>
    <row r="62" spans="1:9" hidden="1" x14ac:dyDescent="0.25">
      <c r="A62" s="469"/>
      <c r="B62" s="263" t="s">
        <v>2980</v>
      </c>
      <c r="C62" s="262" t="s">
        <v>2995</v>
      </c>
      <c r="D62" s="262" t="s">
        <v>2996</v>
      </c>
      <c r="E62" s="36">
        <v>290</v>
      </c>
      <c r="F62" s="36">
        <v>290</v>
      </c>
      <c r="G62" s="37" t="s">
        <v>6</v>
      </c>
      <c r="H62" s="470"/>
      <c r="I62" s="470"/>
    </row>
    <row r="63" spans="1:9" hidden="1" x14ac:dyDescent="0.25">
      <c r="A63" s="469"/>
      <c r="B63" s="263" t="s">
        <v>2980</v>
      </c>
      <c r="C63" s="262" t="s">
        <v>2997</v>
      </c>
      <c r="D63" s="262" t="s">
        <v>2997</v>
      </c>
      <c r="E63" s="36">
        <v>117</v>
      </c>
      <c r="F63" s="36">
        <v>117</v>
      </c>
      <c r="G63" s="37" t="s">
        <v>6</v>
      </c>
      <c r="H63" s="470"/>
      <c r="I63" s="470"/>
    </row>
    <row r="64" spans="1:9" hidden="1" x14ac:dyDescent="0.25">
      <c r="A64" s="469"/>
      <c r="B64" s="263" t="s">
        <v>2980</v>
      </c>
      <c r="C64" s="262" t="s">
        <v>2997</v>
      </c>
      <c r="D64" s="262" t="s">
        <v>2998</v>
      </c>
      <c r="E64" s="36">
        <v>154</v>
      </c>
      <c r="F64" s="36">
        <v>154</v>
      </c>
      <c r="G64" s="37" t="s">
        <v>6</v>
      </c>
      <c r="H64" s="470"/>
      <c r="I64" s="470"/>
    </row>
    <row r="65" spans="1:9" ht="12.75" hidden="1" customHeight="1" x14ac:dyDescent="0.25">
      <c r="A65" s="467">
        <v>21</v>
      </c>
      <c r="B65" s="258" t="s">
        <v>2980</v>
      </c>
      <c r="C65" s="258" t="s">
        <v>2999</v>
      </c>
      <c r="D65" s="258"/>
      <c r="E65" s="26">
        <f>SUM(E66:E68)</f>
        <v>1041</v>
      </c>
      <c r="F65" s="26">
        <v>1041</v>
      </c>
      <c r="G65" s="27"/>
      <c r="H65" s="471">
        <v>1</v>
      </c>
      <c r="I65" s="471">
        <v>2</v>
      </c>
    </row>
    <row r="66" spans="1:9" hidden="1" x14ac:dyDescent="0.25">
      <c r="A66" s="469"/>
      <c r="B66" s="263" t="s">
        <v>2980</v>
      </c>
      <c r="C66" s="262" t="s">
        <v>1551</v>
      </c>
      <c r="D66" s="262" t="s">
        <v>1551</v>
      </c>
      <c r="E66" s="36">
        <v>585</v>
      </c>
      <c r="F66" s="36">
        <v>585</v>
      </c>
      <c r="G66" s="37" t="s">
        <v>6</v>
      </c>
      <c r="H66" s="470"/>
      <c r="I66" s="470"/>
    </row>
    <row r="67" spans="1:9" hidden="1" x14ac:dyDescent="0.25">
      <c r="A67" s="469"/>
      <c r="B67" s="263" t="s">
        <v>2980</v>
      </c>
      <c r="C67" s="262" t="s">
        <v>1551</v>
      </c>
      <c r="D67" s="262" t="s">
        <v>3000</v>
      </c>
      <c r="E67" s="36">
        <v>294</v>
      </c>
      <c r="F67" s="36">
        <v>294</v>
      </c>
      <c r="G67" s="37" t="s">
        <v>6</v>
      </c>
      <c r="H67" s="470"/>
      <c r="I67" s="470"/>
    </row>
    <row r="68" spans="1:9" hidden="1" x14ac:dyDescent="0.25">
      <c r="A68" s="469"/>
      <c r="B68" s="263" t="s">
        <v>2980</v>
      </c>
      <c r="C68" s="262" t="s">
        <v>1551</v>
      </c>
      <c r="D68" s="262" t="s">
        <v>3001</v>
      </c>
      <c r="E68" s="36">
        <v>162</v>
      </c>
      <c r="F68" s="36">
        <v>162</v>
      </c>
      <c r="G68" s="37" t="s">
        <v>6</v>
      </c>
      <c r="H68" s="470"/>
      <c r="I68" s="470"/>
    </row>
    <row r="69" spans="1:9" ht="12.75" customHeight="1" x14ac:dyDescent="0.25">
      <c r="A69" s="467">
        <v>22</v>
      </c>
      <c r="B69" s="258" t="s">
        <v>3002</v>
      </c>
      <c r="C69" s="258" t="s">
        <v>3003</v>
      </c>
      <c r="D69" s="258"/>
      <c r="E69" s="26">
        <f>SUM(E70:E74)</f>
        <v>3217</v>
      </c>
      <c r="F69" s="26">
        <v>3217</v>
      </c>
      <c r="G69" s="27" t="s">
        <v>6</v>
      </c>
      <c r="H69" s="468">
        <v>2</v>
      </c>
      <c r="I69" s="468">
        <v>4</v>
      </c>
    </row>
    <row r="70" spans="1:9" hidden="1" x14ac:dyDescent="0.25">
      <c r="A70" s="469"/>
      <c r="B70" s="263" t="s">
        <v>3002</v>
      </c>
      <c r="C70" s="262" t="s">
        <v>3004</v>
      </c>
      <c r="D70" s="262" t="s">
        <v>3004</v>
      </c>
      <c r="E70" s="36">
        <v>1161</v>
      </c>
      <c r="F70" s="36">
        <v>1161</v>
      </c>
      <c r="G70" s="37" t="s">
        <v>6</v>
      </c>
      <c r="H70" s="470"/>
      <c r="I70" s="473"/>
    </row>
    <row r="71" spans="1:9" hidden="1" x14ac:dyDescent="0.25">
      <c r="A71" s="469"/>
      <c r="B71" s="263" t="s">
        <v>3002</v>
      </c>
      <c r="C71" s="262" t="s">
        <v>3004</v>
      </c>
      <c r="D71" s="262" t="s">
        <v>3005</v>
      </c>
      <c r="E71" s="36">
        <v>488</v>
      </c>
      <c r="F71" s="36">
        <v>488</v>
      </c>
      <c r="G71" s="37" t="s">
        <v>6</v>
      </c>
      <c r="H71" s="470"/>
      <c r="I71" s="473"/>
    </row>
    <row r="72" spans="1:9" hidden="1" x14ac:dyDescent="0.25">
      <c r="A72" s="469"/>
      <c r="B72" s="263" t="s">
        <v>3002</v>
      </c>
      <c r="C72" s="262" t="s">
        <v>3004</v>
      </c>
      <c r="D72" s="262" t="s">
        <v>3006</v>
      </c>
      <c r="E72" s="36">
        <v>329</v>
      </c>
      <c r="F72" s="36">
        <v>329</v>
      </c>
      <c r="G72" s="37" t="s">
        <v>6</v>
      </c>
      <c r="H72" s="470"/>
      <c r="I72" s="474"/>
    </row>
    <row r="73" spans="1:9" hidden="1" x14ac:dyDescent="0.25">
      <c r="A73" s="469"/>
      <c r="B73" s="263" t="s">
        <v>3002</v>
      </c>
      <c r="C73" s="262" t="s">
        <v>3004</v>
      </c>
      <c r="D73" s="262" t="s">
        <v>3007</v>
      </c>
      <c r="E73" s="36">
        <v>480</v>
      </c>
      <c r="F73" s="36">
        <v>480</v>
      </c>
      <c r="G73" s="37" t="s">
        <v>6</v>
      </c>
      <c r="H73" s="470"/>
      <c r="I73" s="473"/>
    </row>
    <row r="74" spans="1:9" hidden="1" x14ac:dyDescent="0.25">
      <c r="A74" s="469"/>
      <c r="B74" s="263" t="s">
        <v>3002</v>
      </c>
      <c r="C74" s="262" t="s">
        <v>3008</v>
      </c>
      <c r="D74" s="259" t="s">
        <v>3008</v>
      </c>
      <c r="E74" s="36">
        <v>759</v>
      </c>
      <c r="F74" s="36">
        <v>759</v>
      </c>
      <c r="G74" s="37" t="s">
        <v>6</v>
      </c>
      <c r="H74" s="470"/>
      <c r="I74" s="470"/>
    </row>
    <row r="75" spans="1:9" ht="12.75" hidden="1" customHeight="1" x14ac:dyDescent="0.25">
      <c r="A75" s="467">
        <v>23</v>
      </c>
      <c r="B75" s="258" t="s">
        <v>3002</v>
      </c>
      <c r="C75" s="258" t="s">
        <v>3009</v>
      </c>
      <c r="D75" s="258"/>
      <c r="E75" s="26">
        <f>SUM(E76:E78)</f>
        <v>1629</v>
      </c>
      <c r="F75" s="26">
        <v>1629</v>
      </c>
      <c r="G75" s="27" t="s">
        <v>6</v>
      </c>
      <c r="H75" s="468">
        <v>1</v>
      </c>
      <c r="I75" s="468">
        <v>3</v>
      </c>
    </row>
    <row r="76" spans="1:9" hidden="1" x14ac:dyDescent="0.25">
      <c r="A76" s="469"/>
      <c r="B76" s="263" t="s">
        <v>3002</v>
      </c>
      <c r="C76" s="262" t="s">
        <v>3009</v>
      </c>
      <c r="D76" s="262" t="s">
        <v>3009</v>
      </c>
      <c r="E76" s="36">
        <v>641</v>
      </c>
      <c r="F76" s="36">
        <v>641</v>
      </c>
      <c r="G76" s="37" t="s">
        <v>6</v>
      </c>
      <c r="H76" s="470"/>
      <c r="I76" s="470"/>
    </row>
    <row r="77" spans="1:9" hidden="1" x14ac:dyDescent="0.25">
      <c r="A77" s="469"/>
      <c r="B77" s="263" t="s">
        <v>3002</v>
      </c>
      <c r="C77" s="262" t="s">
        <v>3009</v>
      </c>
      <c r="D77" s="262" t="s">
        <v>3010</v>
      </c>
      <c r="E77" s="36">
        <v>418</v>
      </c>
      <c r="F77" s="36">
        <v>418</v>
      </c>
      <c r="G77" s="37" t="s">
        <v>6</v>
      </c>
      <c r="H77" s="470"/>
      <c r="I77" s="475"/>
    </row>
    <row r="78" spans="1:9" hidden="1" x14ac:dyDescent="0.25">
      <c r="A78" s="469"/>
      <c r="B78" s="263" t="s">
        <v>3002</v>
      </c>
      <c r="C78" s="262" t="s">
        <v>3009</v>
      </c>
      <c r="D78" s="262" t="s">
        <v>3011</v>
      </c>
      <c r="E78" s="36">
        <v>570</v>
      </c>
      <c r="F78" s="36">
        <v>570</v>
      </c>
      <c r="G78" s="37" t="s">
        <v>6</v>
      </c>
      <c r="H78" s="470"/>
      <c r="I78" s="470"/>
    </row>
    <row r="79" spans="1:9" ht="12.75" hidden="1" customHeight="1" x14ac:dyDescent="0.25">
      <c r="A79" s="467">
        <v>24</v>
      </c>
      <c r="B79" s="258" t="s">
        <v>3002</v>
      </c>
      <c r="C79" s="258" t="s">
        <v>3012</v>
      </c>
      <c r="D79" s="258"/>
      <c r="E79" s="26">
        <f>SUM(E80:E84)</f>
        <v>2760</v>
      </c>
      <c r="F79" s="26">
        <v>2760</v>
      </c>
      <c r="G79" s="27" t="s">
        <v>6</v>
      </c>
      <c r="H79" s="468">
        <v>2</v>
      </c>
      <c r="I79" s="468">
        <v>4</v>
      </c>
    </row>
    <row r="80" spans="1:9" hidden="1" x14ac:dyDescent="0.25">
      <c r="A80" s="469"/>
      <c r="B80" s="263" t="s">
        <v>3002</v>
      </c>
      <c r="C80" s="262" t="s">
        <v>3012</v>
      </c>
      <c r="D80" s="262" t="s">
        <v>3012</v>
      </c>
      <c r="E80" s="36">
        <v>861</v>
      </c>
      <c r="F80" s="36">
        <v>861</v>
      </c>
      <c r="G80" s="37" t="s">
        <v>6</v>
      </c>
      <c r="H80" s="470"/>
      <c r="I80" s="470"/>
    </row>
    <row r="81" spans="1:9" hidden="1" x14ac:dyDescent="0.25">
      <c r="A81" s="469"/>
      <c r="B81" s="263" t="s">
        <v>3002</v>
      </c>
      <c r="C81" s="262" t="s">
        <v>3012</v>
      </c>
      <c r="D81" s="262" t="s">
        <v>3013</v>
      </c>
      <c r="E81" s="36">
        <v>167</v>
      </c>
      <c r="F81" s="36">
        <v>167</v>
      </c>
      <c r="G81" s="37" t="s">
        <v>6</v>
      </c>
      <c r="H81" s="470"/>
      <c r="I81" s="470"/>
    </row>
    <row r="82" spans="1:9" hidden="1" x14ac:dyDescent="0.25">
      <c r="A82" s="469"/>
      <c r="B82" s="263" t="s">
        <v>3002</v>
      </c>
      <c r="C82" s="262" t="s">
        <v>3012</v>
      </c>
      <c r="D82" s="262" t="s">
        <v>3014</v>
      </c>
      <c r="E82" s="36">
        <v>446</v>
      </c>
      <c r="F82" s="36">
        <v>446</v>
      </c>
      <c r="G82" s="37" t="s">
        <v>6</v>
      </c>
      <c r="H82" s="470"/>
      <c r="I82" s="474"/>
    </row>
    <row r="83" spans="1:9" hidden="1" x14ac:dyDescent="0.25">
      <c r="A83" s="469"/>
      <c r="B83" s="263" t="s">
        <v>3002</v>
      </c>
      <c r="C83" s="262" t="s">
        <v>3012</v>
      </c>
      <c r="D83" s="262" t="s">
        <v>3015</v>
      </c>
      <c r="E83" s="36">
        <v>767</v>
      </c>
      <c r="F83" s="36">
        <v>767</v>
      </c>
      <c r="G83" s="37" t="s">
        <v>6</v>
      </c>
      <c r="H83" s="470"/>
      <c r="I83" s="470"/>
    </row>
    <row r="84" spans="1:9" hidden="1" x14ac:dyDescent="0.25">
      <c r="A84" s="469"/>
      <c r="B84" s="263" t="s">
        <v>3002</v>
      </c>
      <c r="C84" s="262" t="s">
        <v>3012</v>
      </c>
      <c r="D84" s="262" t="s">
        <v>3016</v>
      </c>
      <c r="E84" s="36">
        <v>519</v>
      </c>
      <c r="F84" s="36">
        <v>519</v>
      </c>
      <c r="G84" s="37" t="s">
        <v>6</v>
      </c>
      <c r="H84" s="470"/>
      <c r="I84" s="470"/>
    </row>
    <row r="85" spans="1:9" x14ac:dyDescent="0.25">
      <c r="A85" s="467">
        <v>25</v>
      </c>
      <c r="B85" s="258" t="s">
        <v>3002</v>
      </c>
      <c r="C85" s="258" t="s">
        <v>3017</v>
      </c>
      <c r="D85" s="258"/>
      <c r="E85" s="26">
        <f>SUM(E86:E91)</f>
        <v>3751</v>
      </c>
      <c r="F85" s="26">
        <v>3751</v>
      </c>
      <c r="G85" s="27" t="s">
        <v>6</v>
      </c>
      <c r="H85" s="476">
        <v>2</v>
      </c>
      <c r="I85" s="476">
        <v>5</v>
      </c>
    </row>
    <row r="86" spans="1:9" hidden="1" x14ac:dyDescent="0.25">
      <c r="A86" s="469"/>
      <c r="B86" s="263" t="s">
        <v>3002</v>
      </c>
      <c r="C86" s="262" t="s">
        <v>3018</v>
      </c>
      <c r="D86" s="262" t="s">
        <v>3018</v>
      </c>
      <c r="E86" s="36">
        <v>770</v>
      </c>
      <c r="F86" s="36">
        <v>770</v>
      </c>
      <c r="G86" s="37" t="s">
        <v>6</v>
      </c>
      <c r="H86" s="477"/>
      <c r="I86" s="477"/>
    </row>
    <row r="87" spans="1:9" hidden="1" x14ac:dyDescent="0.25">
      <c r="A87" s="469"/>
      <c r="B87" s="263" t="s">
        <v>3002</v>
      </c>
      <c r="C87" s="262" t="s">
        <v>3018</v>
      </c>
      <c r="D87" s="262" t="s">
        <v>3019</v>
      </c>
      <c r="E87" s="36">
        <v>337</v>
      </c>
      <c r="F87" s="36">
        <v>337</v>
      </c>
      <c r="G87" s="37" t="s">
        <v>6</v>
      </c>
      <c r="H87" s="470"/>
      <c r="I87" s="470"/>
    </row>
    <row r="88" spans="1:9" hidden="1" x14ac:dyDescent="0.25">
      <c r="A88" s="469"/>
      <c r="B88" s="263" t="s">
        <v>3002</v>
      </c>
      <c r="C88" s="262" t="s">
        <v>3018</v>
      </c>
      <c r="D88" s="262" t="s">
        <v>3020</v>
      </c>
      <c r="E88" s="36">
        <v>978</v>
      </c>
      <c r="F88" s="36">
        <v>978</v>
      </c>
      <c r="G88" s="37" t="s">
        <v>6</v>
      </c>
      <c r="H88" s="470"/>
      <c r="I88" s="470"/>
    </row>
    <row r="89" spans="1:9" hidden="1" x14ac:dyDescent="0.25">
      <c r="A89" s="469"/>
      <c r="B89" s="263" t="s">
        <v>3002</v>
      </c>
      <c r="C89" s="262" t="s">
        <v>3018</v>
      </c>
      <c r="D89" s="262" t="s">
        <v>3021</v>
      </c>
      <c r="E89" s="36">
        <v>860</v>
      </c>
      <c r="F89" s="36">
        <v>860</v>
      </c>
      <c r="G89" s="37" t="s">
        <v>6</v>
      </c>
      <c r="H89" s="470"/>
      <c r="I89" s="470"/>
    </row>
    <row r="90" spans="1:9" hidden="1" x14ac:dyDescent="0.25">
      <c r="A90" s="469"/>
      <c r="B90" s="263" t="s">
        <v>3002</v>
      </c>
      <c r="C90" s="262" t="s">
        <v>3018</v>
      </c>
      <c r="D90" s="262" t="s">
        <v>3022</v>
      </c>
      <c r="E90" s="36">
        <v>365</v>
      </c>
      <c r="F90" s="36">
        <v>365</v>
      </c>
      <c r="G90" s="37" t="s">
        <v>6</v>
      </c>
      <c r="H90" s="470"/>
      <c r="I90" s="470"/>
    </row>
    <row r="91" spans="1:9" hidden="1" x14ac:dyDescent="0.25">
      <c r="A91" s="469"/>
      <c r="B91" s="263" t="s">
        <v>3002</v>
      </c>
      <c r="C91" s="262" t="s">
        <v>3023</v>
      </c>
      <c r="D91" s="262" t="s">
        <v>3023</v>
      </c>
      <c r="E91" s="36">
        <v>441</v>
      </c>
      <c r="F91" s="36">
        <v>441</v>
      </c>
      <c r="G91" s="45" t="s">
        <v>6</v>
      </c>
      <c r="H91" s="470"/>
      <c r="I91" s="470"/>
    </row>
    <row r="92" spans="1:9" ht="12.75" customHeight="1" x14ac:dyDescent="0.25">
      <c r="A92" s="467">
        <v>28</v>
      </c>
      <c r="B92" s="258" t="s">
        <v>3002</v>
      </c>
      <c r="C92" s="258" t="s">
        <v>3024</v>
      </c>
      <c r="D92" s="258"/>
      <c r="E92" s="26">
        <f>SUM(E93:E98)</f>
        <v>3435</v>
      </c>
      <c r="F92" s="26">
        <v>3435</v>
      </c>
      <c r="G92" s="27" t="s">
        <v>6</v>
      </c>
      <c r="H92" s="471">
        <v>2</v>
      </c>
      <c r="I92" s="471">
        <v>5</v>
      </c>
    </row>
    <row r="93" spans="1:9" hidden="1" x14ac:dyDescent="0.25">
      <c r="A93" s="469"/>
      <c r="B93" s="263" t="s">
        <v>3002</v>
      </c>
      <c r="C93" s="262" t="s">
        <v>3025</v>
      </c>
      <c r="D93" s="262" t="s">
        <v>3025</v>
      </c>
      <c r="E93" s="36">
        <v>1801</v>
      </c>
      <c r="F93" s="36">
        <v>1801</v>
      </c>
      <c r="G93" s="37" t="s">
        <v>6</v>
      </c>
      <c r="H93" s="470"/>
      <c r="I93" s="470"/>
    </row>
    <row r="94" spans="1:9" hidden="1" x14ac:dyDescent="0.25">
      <c r="A94" s="469"/>
      <c r="B94" s="263" t="s">
        <v>3002</v>
      </c>
      <c r="C94" s="262" t="s">
        <v>3025</v>
      </c>
      <c r="D94" s="262" t="s">
        <v>3026</v>
      </c>
      <c r="E94" s="36">
        <v>331</v>
      </c>
      <c r="F94" s="36">
        <v>331</v>
      </c>
      <c r="G94" s="37" t="s">
        <v>6</v>
      </c>
      <c r="H94" s="470"/>
      <c r="I94" s="474"/>
    </row>
    <row r="95" spans="1:9" hidden="1" x14ac:dyDescent="0.25">
      <c r="A95" s="469"/>
      <c r="B95" s="263" t="s">
        <v>3002</v>
      </c>
      <c r="C95" s="262" t="s">
        <v>3025</v>
      </c>
      <c r="D95" s="262" t="s">
        <v>3027</v>
      </c>
      <c r="E95" s="36">
        <v>466</v>
      </c>
      <c r="F95" s="36">
        <v>466</v>
      </c>
      <c r="G95" s="37" t="s">
        <v>6</v>
      </c>
      <c r="H95" s="470"/>
      <c r="I95" s="470"/>
    </row>
    <row r="96" spans="1:9" hidden="1" x14ac:dyDescent="0.25">
      <c r="A96" s="469"/>
      <c r="B96" s="263" t="s">
        <v>3002</v>
      </c>
      <c r="C96" s="262" t="s">
        <v>3028</v>
      </c>
      <c r="D96" s="262" t="s">
        <v>3028</v>
      </c>
      <c r="E96" s="36">
        <v>522</v>
      </c>
      <c r="F96" s="36">
        <v>522</v>
      </c>
      <c r="G96" s="37" t="s">
        <v>6</v>
      </c>
      <c r="H96" s="470"/>
      <c r="I96" s="470"/>
    </row>
    <row r="97" spans="1:9" hidden="1" x14ac:dyDescent="0.25">
      <c r="A97" s="469"/>
      <c r="B97" s="263" t="s">
        <v>3002</v>
      </c>
      <c r="C97" s="262" t="s">
        <v>3028</v>
      </c>
      <c r="D97" s="262" t="s">
        <v>3029</v>
      </c>
      <c r="E97" s="36">
        <v>205</v>
      </c>
      <c r="F97" s="36">
        <v>205</v>
      </c>
      <c r="G97" s="37" t="s">
        <v>6</v>
      </c>
      <c r="H97" s="470"/>
      <c r="I97" s="470"/>
    </row>
    <row r="98" spans="1:9" hidden="1" x14ac:dyDescent="0.25">
      <c r="A98" s="469"/>
      <c r="B98" s="263" t="s">
        <v>3002</v>
      </c>
      <c r="C98" s="262" t="s">
        <v>3028</v>
      </c>
      <c r="D98" s="262" t="s">
        <v>3030</v>
      </c>
      <c r="E98" s="36">
        <v>110</v>
      </c>
      <c r="F98" s="36">
        <v>110</v>
      </c>
      <c r="G98" s="37" t="s">
        <v>6</v>
      </c>
      <c r="H98" s="470"/>
      <c r="I98" s="470"/>
    </row>
    <row r="99" spans="1:9" ht="12.75" customHeight="1" x14ac:dyDescent="0.25">
      <c r="A99" s="467">
        <v>29</v>
      </c>
      <c r="B99" s="258" t="s">
        <v>3002</v>
      </c>
      <c r="C99" s="258" t="s">
        <v>3031</v>
      </c>
      <c r="D99" s="258"/>
      <c r="E99" s="26">
        <f>SUM(E100:E105)</f>
        <v>3032</v>
      </c>
      <c r="F99" s="26">
        <v>3032</v>
      </c>
      <c r="G99" s="27" t="s">
        <v>6</v>
      </c>
      <c r="H99" s="471">
        <v>2</v>
      </c>
      <c r="I99" s="471">
        <v>5</v>
      </c>
    </row>
    <row r="100" spans="1:9" hidden="1" x14ac:dyDescent="0.25">
      <c r="A100" s="469"/>
      <c r="B100" s="263" t="s">
        <v>3002</v>
      </c>
      <c r="C100" s="262" t="s">
        <v>3031</v>
      </c>
      <c r="D100" s="262" t="s">
        <v>3031</v>
      </c>
      <c r="E100" s="36">
        <v>386</v>
      </c>
      <c r="F100" s="36">
        <v>386</v>
      </c>
      <c r="G100" s="37" t="s">
        <v>6</v>
      </c>
      <c r="H100" s="470"/>
      <c r="I100" s="474"/>
    </row>
    <row r="101" spans="1:9" hidden="1" x14ac:dyDescent="0.25">
      <c r="A101" s="469"/>
      <c r="B101" s="263" t="s">
        <v>3002</v>
      </c>
      <c r="C101" s="262" t="s">
        <v>3031</v>
      </c>
      <c r="D101" s="262" t="s">
        <v>3032</v>
      </c>
      <c r="E101" s="36">
        <v>913</v>
      </c>
      <c r="F101" s="36">
        <v>913</v>
      </c>
      <c r="G101" s="37" t="s">
        <v>6</v>
      </c>
      <c r="H101" s="470"/>
      <c r="I101" s="474"/>
    </row>
    <row r="102" spans="1:9" hidden="1" x14ac:dyDescent="0.25">
      <c r="A102" s="469"/>
      <c r="B102" s="263" t="s">
        <v>3002</v>
      </c>
      <c r="C102" s="262" t="s">
        <v>3031</v>
      </c>
      <c r="D102" s="262" t="s">
        <v>3033</v>
      </c>
      <c r="E102" s="36">
        <v>467</v>
      </c>
      <c r="F102" s="36">
        <v>467</v>
      </c>
      <c r="G102" s="37" t="s">
        <v>6</v>
      </c>
      <c r="H102" s="470"/>
      <c r="I102" s="474"/>
    </row>
    <row r="103" spans="1:9" hidden="1" x14ac:dyDescent="0.25">
      <c r="A103" s="469"/>
      <c r="B103" s="263" t="s">
        <v>3002</v>
      </c>
      <c r="C103" s="262" t="s">
        <v>3031</v>
      </c>
      <c r="D103" s="262" t="s">
        <v>3034</v>
      </c>
      <c r="E103" s="36">
        <v>460</v>
      </c>
      <c r="F103" s="36">
        <v>460</v>
      </c>
      <c r="G103" s="37" t="s">
        <v>6</v>
      </c>
      <c r="H103" s="470"/>
      <c r="I103" s="473"/>
    </row>
    <row r="104" spans="1:9" hidden="1" x14ac:dyDescent="0.25">
      <c r="A104" s="469"/>
      <c r="B104" s="263" t="s">
        <v>3002</v>
      </c>
      <c r="C104" s="262" t="s">
        <v>3031</v>
      </c>
      <c r="D104" s="259" t="s">
        <v>3035</v>
      </c>
      <c r="E104" s="36">
        <v>694</v>
      </c>
      <c r="F104" s="36">
        <v>694</v>
      </c>
      <c r="G104" s="37" t="s">
        <v>6</v>
      </c>
      <c r="H104" s="470"/>
      <c r="I104" s="470"/>
    </row>
    <row r="105" spans="1:9" hidden="1" x14ac:dyDescent="0.25">
      <c r="A105" s="469"/>
      <c r="B105" s="263" t="s">
        <v>3002</v>
      </c>
      <c r="C105" s="262" t="s">
        <v>3031</v>
      </c>
      <c r="D105" s="262" t="s">
        <v>3036</v>
      </c>
      <c r="E105" s="36">
        <v>112</v>
      </c>
      <c r="F105" s="36">
        <v>112</v>
      </c>
      <c r="G105" s="37" t="s">
        <v>6</v>
      </c>
      <c r="H105" s="470"/>
      <c r="I105" s="470"/>
    </row>
    <row r="106" spans="1:9" ht="12.75" customHeight="1" x14ac:dyDescent="0.25">
      <c r="A106" s="467">
        <v>30</v>
      </c>
      <c r="B106" s="258" t="s">
        <v>3002</v>
      </c>
      <c r="C106" s="258" t="s">
        <v>3037</v>
      </c>
      <c r="D106" s="258"/>
      <c r="E106" s="26">
        <f>SUM(E107:E112)</f>
        <v>4705</v>
      </c>
      <c r="F106" s="26">
        <v>4705</v>
      </c>
      <c r="G106" s="27" t="s">
        <v>6</v>
      </c>
      <c r="H106" s="471">
        <v>2</v>
      </c>
      <c r="I106" s="471">
        <v>4</v>
      </c>
    </row>
    <row r="107" spans="1:9" hidden="1" x14ac:dyDescent="0.25">
      <c r="A107" s="469"/>
      <c r="B107" s="263" t="s">
        <v>3002</v>
      </c>
      <c r="C107" s="262" t="s">
        <v>3037</v>
      </c>
      <c r="D107" s="262" t="s">
        <v>3037</v>
      </c>
      <c r="E107" s="36">
        <v>1695</v>
      </c>
      <c r="F107" s="36">
        <v>1695</v>
      </c>
      <c r="G107" s="37" t="s">
        <v>6</v>
      </c>
      <c r="H107" s="470"/>
      <c r="I107" s="470"/>
    </row>
    <row r="108" spans="1:9" hidden="1" x14ac:dyDescent="0.25">
      <c r="A108" s="469"/>
      <c r="B108" s="263" t="s">
        <v>3002</v>
      </c>
      <c r="C108" s="262" t="s">
        <v>3037</v>
      </c>
      <c r="D108" s="262" t="s">
        <v>3038</v>
      </c>
      <c r="E108" s="36">
        <v>535</v>
      </c>
      <c r="F108" s="36">
        <v>535</v>
      </c>
      <c r="G108" s="37" t="s">
        <v>6</v>
      </c>
      <c r="H108" s="470"/>
      <c r="I108" s="470"/>
    </row>
    <row r="109" spans="1:9" hidden="1" x14ac:dyDescent="0.25">
      <c r="A109" s="469"/>
      <c r="B109" s="263" t="s">
        <v>3002</v>
      </c>
      <c r="C109" s="262" t="s">
        <v>3037</v>
      </c>
      <c r="D109" s="262" t="s">
        <v>3039</v>
      </c>
      <c r="E109" s="36">
        <v>190</v>
      </c>
      <c r="F109" s="36">
        <v>190</v>
      </c>
      <c r="G109" s="37" t="s">
        <v>6</v>
      </c>
      <c r="H109" s="470"/>
      <c r="I109" s="470"/>
    </row>
    <row r="110" spans="1:9" hidden="1" x14ac:dyDescent="0.25">
      <c r="A110" s="469"/>
      <c r="B110" s="263" t="s">
        <v>3002</v>
      </c>
      <c r="C110" s="262" t="s">
        <v>3037</v>
      </c>
      <c r="D110" s="262" t="s">
        <v>3040</v>
      </c>
      <c r="E110" s="36">
        <v>1234</v>
      </c>
      <c r="F110" s="36">
        <v>1234</v>
      </c>
      <c r="G110" s="37" t="s">
        <v>6</v>
      </c>
      <c r="H110" s="470"/>
      <c r="I110" s="470"/>
    </row>
    <row r="111" spans="1:9" hidden="1" x14ac:dyDescent="0.25">
      <c r="A111" s="469"/>
      <c r="B111" s="263" t="s">
        <v>3002</v>
      </c>
      <c r="C111" s="262" t="s">
        <v>3037</v>
      </c>
      <c r="D111" s="262" t="s">
        <v>3041</v>
      </c>
      <c r="E111" s="36">
        <v>47</v>
      </c>
      <c r="F111" s="36">
        <v>47</v>
      </c>
      <c r="G111" s="37" t="s">
        <v>6</v>
      </c>
      <c r="H111" s="470"/>
      <c r="I111" s="470"/>
    </row>
    <row r="112" spans="1:9" hidden="1" x14ac:dyDescent="0.25">
      <c r="A112" s="469"/>
      <c r="B112" s="263" t="s">
        <v>3002</v>
      </c>
      <c r="C112" s="262" t="s">
        <v>3037</v>
      </c>
      <c r="D112" s="262" t="s">
        <v>3042</v>
      </c>
      <c r="E112" s="36">
        <v>1004</v>
      </c>
      <c r="F112" s="36">
        <v>1004</v>
      </c>
      <c r="G112" s="37" t="s">
        <v>6</v>
      </c>
      <c r="H112" s="470"/>
      <c r="I112" s="470"/>
    </row>
    <row r="113" spans="1:9" ht="12.75" hidden="1" customHeight="1" x14ac:dyDescent="0.25">
      <c r="A113" s="467">
        <v>31</v>
      </c>
      <c r="B113" s="258" t="s">
        <v>3002</v>
      </c>
      <c r="C113" s="258" t="s">
        <v>3043</v>
      </c>
      <c r="D113" s="258"/>
      <c r="E113" s="26">
        <f>SUM(E114:E119)</f>
        <v>2493</v>
      </c>
      <c r="F113" s="26">
        <v>2493</v>
      </c>
      <c r="G113" s="27" t="s">
        <v>6</v>
      </c>
      <c r="H113" s="471">
        <v>1</v>
      </c>
      <c r="I113" s="471">
        <v>3</v>
      </c>
    </row>
    <row r="114" spans="1:9" hidden="1" x14ac:dyDescent="0.25">
      <c r="A114" s="469"/>
      <c r="B114" s="263" t="s">
        <v>3002</v>
      </c>
      <c r="C114" s="259" t="s">
        <v>3043</v>
      </c>
      <c r="D114" s="259" t="s">
        <v>3043</v>
      </c>
      <c r="E114" s="36">
        <v>421</v>
      </c>
      <c r="F114" s="36">
        <v>421</v>
      </c>
      <c r="G114" s="37" t="s">
        <v>6</v>
      </c>
      <c r="H114" s="470"/>
      <c r="I114" s="470"/>
    </row>
    <row r="115" spans="1:9" hidden="1" x14ac:dyDescent="0.25">
      <c r="A115" s="469"/>
      <c r="B115" s="263" t="s">
        <v>3002</v>
      </c>
      <c r="C115" s="259" t="s">
        <v>3043</v>
      </c>
      <c r="D115" s="259" t="s">
        <v>3044</v>
      </c>
      <c r="E115" s="36">
        <v>534</v>
      </c>
      <c r="F115" s="36">
        <v>534</v>
      </c>
      <c r="G115" s="37" t="s">
        <v>6</v>
      </c>
      <c r="H115" s="470"/>
      <c r="I115" s="473"/>
    </row>
    <row r="116" spans="1:9" hidden="1" x14ac:dyDescent="0.25">
      <c r="A116" s="469"/>
      <c r="B116" s="263" t="s">
        <v>3002</v>
      </c>
      <c r="C116" s="259" t="s">
        <v>3043</v>
      </c>
      <c r="D116" s="259" t="s">
        <v>3045</v>
      </c>
      <c r="E116" s="36">
        <v>388</v>
      </c>
      <c r="F116" s="36">
        <v>388</v>
      </c>
      <c r="G116" s="37" t="s">
        <v>6</v>
      </c>
      <c r="H116" s="470"/>
      <c r="I116" s="474"/>
    </row>
    <row r="117" spans="1:9" hidden="1" x14ac:dyDescent="0.25">
      <c r="A117" s="469"/>
      <c r="B117" s="263" t="s">
        <v>3002</v>
      </c>
      <c r="C117" s="259" t="s">
        <v>3043</v>
      </c>
      <c r="D117" s="259" t="s">
        <v>3046</v>
      </c>
      <c r="E117" s="36">
        <v>877</v>
      </c>
      <c r="F117" s="36">
        <v>877</v>
      </c>
      <c r="G117" s="37" t="s">
        <v>6</v>
      </c>
      <c r="H117" s="470"/>
      <c r="I117" s="473"/>
    </row>
    <row r="118" spans="1:9" hidden="1" x14ac:dyDescent="0.25">
      <c r="A118" s="469"/>
      <c r="B118" s="263" t="s">
        <v>3002</v>
      </c>
      <c r="C118" s="259" t="s">
        <v>3043</v>
      </c>
      <c r="D118" s="259" t="s">
        <v>3047</v>
      </c>
      <c r="E118" s="36">
        <v>163</v>
      </c>
      <c r="F118" s="36">
        <v>163</v>
      </c>
      <c r="G118" s="37" t="s">
        <v>6</v>
      </c>
      <c r="H118" s="470"/>
      <c r="I118" s="473"/>
    </row>
    <row r="119" spans="1:9" hidden="1" x14ac:dyDescent="0.25">
      <c r="A119" s="469"/>
      <c r="B119" s="263" t="s">
        <v>3002</v>
      </c>
      <c r="C119" s="259" t="s">
        <v>3043</v>
      </c>
      <c r="D119" s="259" t="s">
        <v>3048</v>
      </c>
      <c r="E119" s="36">
        <v>110</v>
      </c>
      <c r="F119" s="36">
        <v>110</v>
      </c>
      <c r="G119" s="37" t="s">
        <v>6</v>
      </c>
      <c r="H119" s="470"/>
      <c r="I119" s="473"/>
    </row>
    <row r="120" spans="1:9" hidden="1" x14ac:dyDescent="0.25">
      <c r="A120" s="467">
        <v>32</v>
      </c>
      <c r="B120" s="258" t="s">
        <v>3002</v>
      </c>
      <c r="C120" s="258" t="s">
        <v>3049</v>
      </c>
      <c r="D120" s="258"/>
      <c r="E120" s="26">
        <f>SUM(E121:E122)</f>
        <v>2281</v>
      </c>
      <c r="F120" s="26">
        <v>2281</v>
      </c>
      <c r="G120" s="27" t="s">
        <v>6</v>
      </c>
      <c r="H120" s="471">
        <v>1</v>
      </c>
      <c r="I120" s="471">
        <v>2</v>
      </c>
    </row>
    <row r="121" spans="1:9" hidden="1" x14ac:dyDescent="0.25">
      <c r="A121" s="469"/>
      <c r="B121" s="263" t="s">
        <v>3002</v>
      </c>
      <c r="C121" s="262" t="s">
        <v>3049</v>
      </c>
      <c r="D121" s="262" t="s">
        <v>3049</v>
      </c>
      <c r="E121" s="36">
        <v>1950</v>
      </c>
      <c r="F121" s="36">
        <v>1950</v>
      </c>
      <c r="G121" s="37" t="s">
        <v>6</v>
      </c>
      <c r="H121" s="470"/>
      <c r="I121" s="470"/>
    </row>
    <row r="122" spans="1:9" hidden="1" x14ac:dyDescent="0.25">
      <c r="A122" s="469"/>
      <c r="B122" s="263" t="s">
        <v>3002</v>
      </c>
      <c r="C122" s="262" t="s">
        <v>3049</v>
      </c>
      <c r="D122" s="262" t="s">
        <v>3050</v>
      </c>
      <c r="E122" s="36">
        <v>331</v>
      </c>
      <c r="F122" s="36">
        <v>331</v>
      </c>
      <c r="G122" s="37" t="s">
        <v>6</v>
      </c>
      <c r="H122" s="470"/>
      <c r="I122" s="470"/>
    </row>
    <row r="123" spans="1:9" ht="12.75" hidden="1" customHeight="1" x14ac:dyDescent="0.25">
      <c r="A123" s="467">
        <v>33</v>
      </c>
      <c r="B123" s="258" t="s">
        <v>3002</v>
      </c>
      <c r="C123" s="258" t="s">
        <v>3051</v>
      </c>
      <c r="D123" s="258"/>
      <c r="E123" s="26">
        <f>SUM(E124:E127)</f>
        <v>1760</v>
      </c>
      <c r="F123" s="26">
        <v>1760</v>
      </c>
      <c r="G123" s="27" t="s">
        <v>6</v>
      </c>
      <c r="H123" s="471">
        <v>1</v>
      </c>
      <c r="I123" s="471">
        <v>2</v>
      </c>
    </row>
    <row r="124" spans="1:9" hidden="1" x14ac:dyDescent="0.25">
      <c r="A124" s="469"/>
      <c r="B124" s="263" t="s">
        <v>3002</v>
      </c>
      <c r="C124" s="262" t="s">
        <v>3051</v>
      </c>
      <c r="D124" s="259" t="s">
        <v>3051</v>
      </c>
      <c r="E124" s="36">
        <v>726</v>
      </c>
      <c r="F124" s="36">
        <v>726</v>
      </c>
      <c r="G124" s="37" t="s">
        <v>6</v>
      </c>
      <c r="H124" s="470"/>
      <c r="I124" s="470"/>
    </row>
    <row r="125" spans="1:9" hidden="1" x14ac:dyDescent="0.25">
      <c r="A125" s="469"/>
      <c r="B125" s="263" t="s">
        <v>3002</v>
      </c>
      <c r="C125" s="262" t="s">
        <v>3051</v>
      </c>
      <c r="D125" s="262" t="s">
        <v>3052</v>
      </c>
      <c r="E125" s="36">
        <v>174</v>
      </c>
      <c r="F125" s="36">
        <v>174</v>
      </c>
      <c r="G125" s="37" t="s">
        <v>6</v>
      </c>
      <c r="H125" s="470"/>
      <c r="I125" s="470"/>
    </row>
    <row r="126" spans="1:9" hidden="1" x14ac:dyDescent="0.25">
      <c r="A126" s="469"/>
      <c r="B126" s="263" t="s">
        <v>3002</v>
      </c>
      <c r="C126" s="262" t="s">
        <v>3051</v>
      </c>
      <c r="D126" s="262" t="s">
        <v>3053</v>
      </c>
      <c r="E126" s="36">
        <v>760</v>
      </c>
      <c r="F126" s="36">
        <v>760</v>
      </c>
      <c r="G126" s="37" t="s">
        <v>6</v>
      </c>
      <c r="H126" s="470"/>
      <c r="I126" s="470"/>
    </row>
    <row r="127" spans="1:9" hidden="1" x14ac:dyDescent="0.25">
      <c r="A127" s="469"/>
      <c r="B127" s="263" t="s">
        <v>3002</v>
      </c>
      <c r="C127" s="262" t="s">
        <v>3051</v>
      </c>
      <c r="D127" s="262" t="s">
        <v>3054</v>
      </c>
      <c r="E127" s="36">
        <v>100</v>
      </c>
      <c r="F127" s="36">
        <v>100</v>
      </c>
      <c r="G127" s="37" t="s">
        <v>6</v>
      </c>
      <c r="H127" s="470"/>
      <c r="I127" s="470"/>
    </row>
    <row r="128" spans="1:9" hidden="1" x14ac:dyDescent="0.25">
      <c r="A128" s="467">
        <v>38</v>
      </c>
      <c r="B128" s="258" t="s">
        <v>3002</v>
      </c>
      <c r="C128" s="258" t="s">
        <v>3055</v>
      </c>
      <c r="D128" s="258"/>
      <c r="E128" s="26">
        <f>SUM(E129:E132)</f>
        <v>1969</v>
      </c>
      <c r="F128" s="26">
        <v>1969</v>
      </c>
      <c r="G128" s="27" t="s">
        <v>6</v>
      </c>
      <c r="H128" s="476">
        <v>2</v>
      </c>
      <c r="I128" s="476">
        <v>3</v>
      </c>
    </row>
    <row r="129" spans="1:9" hidden="1" x14ac:dyDescent="0.25">
      <c r="A129" s="469"/>
      <c r="B129" s="263" t="s">
        <v>3002</v>
      </c>
      <c r="C129" s="262" t="s">
        <v>3055</v>
      </c>
      <c r="D129" s="262" t="s">
        <v>3055</v>
      </c>
      <c r="E129" s="36">
        <v>385</v>
      </c>
      <c r="F129" s="36">
        <v>385</v>
      </c>
      <c r="G129" s="37" t="s">
        <v>6</v>
      </c>
      <c r="H129" s="470"/>
      <c r="I129" s="470"/>
    </row>
    <row r="130" spans="1:9" hidden="1" x14ac:dyDescent="0.25">
      <c r="A130" s="469"/>
      <c r="B130" s="263" t="s">
        <v>3002</v>
      </c>
      <c r="C130" s="262" t="s">
        <v>3055</v>
      </c>
      <c r="D130" s="262" t="s">
        <v>3056</v>
      </c>
      <c r="E130" s="36">
        <v>873</v>
      </c>
      <c r="F130" s="36">
        <v>873</v>
      </c>
      <c r="G130" s="37" t="s">
        <v>6</v>
      </c>
      <c r="H130" s="470"/>
      <c r="I130" s="470"/>
    </row>
    <row r="131" spans="1:9" hidden="1" x14ac:dyDescent="0.25">
      <c r="A131" s="469"/>
      <c r="B131" s="263" t="s">
        <v>3002</v>
      </c>
      <c r="C131" s="262" t="s">
        <v>3055</v>
      </c>
      <c r="D131" s="262" t="s">
        <v>3057</v>
      </c>
      <c r="E131" s="36">
        <v>207</v>
      </c>
      <c r="F131" s="36">
        <v>207</v>
      </c>
      <c r="G131" s="37" t="s">
        <v>6</v>
      </c>
      <c r="H131" s="470"/>
      <c r="I131" s="470"/>
    </row>
    <row r="132" spans="1:9" hidden="1" x14ac:dyDescent="0.25">
      <c r="A132" s="469"/>
      <c r="B132" s="263" t="s">
        <v>3002</v>
      </c>
      <c r="C132" s="262" t="s">
        <v>3055</v>
      </c>
      <c r="D132" s="262" t="s">
        <v>3058</v>
      </c>
      <c r="E132" s="36">
        <v>504</v>
      </c>
      <c r="F132" s="36">
        <v>504</v>
      </c>
      <c r="G132" s="37" t="s">
        <v>6</v>
      </c>
      <c r="H132" s="470"/>
      <c r="I132" s="470"/>
    </row>
    <row r="133" spans="1:9" hidden="1" x14ac:dyDescent="0.25">
      <c r="A133" s="467">
        <v>40</v>
      </c>
      <c r="B133" s="258" t="s">
        <v>1990</v>
      </c>
      <c r="C133" s="258" t="s">
        <v>70</v>
      </c>
      <c r="D133" s="258"/>
      <c r="E133" s="26">
        <f>SUM(E134:E138)</f>
        <v>1628</v>
      </c>
      <c r="F133" s="26">
        <v>1628</v>
      </c>
      <c r="G133" s="27"/>
      <c r="H133" s="476">
        <v>1</v>
      </c>
      <c r="I133" s="476">
        <v>3</v>
      </c>
    </row>
    <row r="134" spans="1:9" hidden="1" x14ac:dyDescent="0.25">
      <c r="A134" s="469"/>
      <c r="B134" s="263" t="s">
        <v>1990</v>
      </c>
      <c r="C134" s="262" t="s">
        <v>70</v>
      </c>
      <c r="D134" s="262" t="s">
        <v>70</v>
      </c>
      <c r="E134" s="36">
        <v>348</v>
      </c>
      <c r="F134" s="36">
        <v>348</v>
      </c>
      <c r="G134" s="37"/>
      <c r="H134" s="470"/>
      <c r="I134" s="470"/>
    </row>
    <row r="135" spans="1:9" hidden="1" x14ac:dyDescent="0.25">
      <c r="A135" s="469"/>
      <c r="B135" s="263" t="s">
        <v>1990</v>
      </c>
      <c r="C135" s="262" t="s">
        <v>70</v>
      </c>
      <c r="D135" s="262" t="s">
        <v>3059</v>
      </c>
      <c r="E135" s="36">
        <v>155</v>
      </c>
      <c r="F135" s="36">
        <v>155</v>
      </c>
      <c r="G135" s="37"/>
      <c r="H135" s="470"/>
      <c r="I135" s="470" t="s">
        <v>1229</v>
      </c>
    </row>
    <row r="136" spans="1:9" hidden="1" x14ac:dyDescent="0.25">
      <c r="A136" s="469"/>
      <c r="B136" s="263" t="s">
        <v>1990</v>
      </c>
      <c r="C136" s="262" t="s">
        <v>70</v>
      </c>
      <c r="D136" s="262" t="s">
        <v>3060</v>
      </c>
      <c r="E136" s="36">
        <v>412</v>
      </c>
      <c r="F136" s="36">
        <v>412</v>
      </c>
      <c r="G136" s="37"/>
      <c r="H136" s="470"/>
      <c r="I136" s="470"/>
    </row>
    <row r="137" spans="1:9" hidden="1" x14ac:dyDescent="0.25">
      <c r="A137" s="469"/>
      <c r="B137" s="263" t="s">
        <v>1990</v>
      </c>
      <c r="C137" s="262" t="s">
        <v>70</v>
      </c>
      <c r="D137" s="262" t="s">
        <v>3061</v>
      </c>
      <c r="E137" s="36">
        <v>472</v>
      </c>
      <c r="F137" s="36">
        <v>472</v>
      </c>
      <c r="G137" s="37"/>
      <c r="H137" s="470"/>
      <c r="I137" s="470"/>
    </row>
    <row r="138" spans="1:9" hidden="1" x14ac:dyDescent="0.25">
      <c r="A138" s="469"/>
      <c r="B138" s="263" t="s">
        <v>1990</v>
      </c>
      <c r="C138" s="262" t="s">
        <v>70</v>
      </c>
      <c r="D138" s="262" t="s">
        <v>1276</v>
      </c>
      <c r="E138" s="36">
        <v>241</v>
      </c>
      <c r="F138" s="36">
        <v>241</v>
      </c>
      <c r="G138" s="37" t="s">
        <v>6</v>
      </c>
      <c r="H138" s="470"/>
      <c r="I138" s="470"/>
    </row>
    <row r="139" spans="1:9" ht="12.75" hidden="1" customHeight="1" x14ac:dyDescent="0.25">
      <c r="A139" s="467">
        <v>41</v>
      </c>
      <c r="B139" s="258" t="s">
        <v>1990</v>
      </c>
      <c r="C139" s="258" t="s">
        <v>3062</v>
      </c>
      <c r="D139" s="258"/>
      <c r="E139" s="26">
        <f>SUM(E140:E142)</f>
        <v>464</v>
      </c>
      <c r="F139" s="26">
        <v>464</v>
      </c>
      <c r="G139" s="27"/>
      <c r="H139" s="476">
        <v>1</v>
      </c>
      <c r="I139" s="476">
        <v>2</v>
      </c>
    </row>
    <row r="140" spans="1:9" hidden="1" x14ac:dyDescent="0.25">
      <c r="A140" s="469"/>
      <c r="B140" s="263" t="s">
        <v>1990</v>
      </c>
      <c r="C140" s="262" t="s">
        <v>3062</v>
      </c>
      <c r="D140" s="262" t="s">
        <v>3062</v>
      </c>
      <c r="E140" s="36">
        <v>295</v>
      </c>
      <c r="F140" s="36">
        <v>295</v>
      </c>
      <c r="G140" s="37" t="s">
        <v>6</v>
      </c>
      <c r="H140" s="470"/>
      <c r="I140" s="470"/>
    </row>
    <row r="141" spans="1:9" hidden="1" x14ac:dyDescent="0.25">
      <c r="A141" s="469"/>
      <c r="B141" s="263" t="s">
        <v>1990</v>
      </c>
      <c r="C141" s="262" t="s">
        <v>3062</v>
      </c>
      <c r="D141" s="262" t="s">
        <v>3063</v>
      </c>
      <c r="E141" s="36">
        <v>74</v>
      </c>
      <c r="F141" s="36">
        <v>74</v>
      </c>
      <c r="G141" s="37" t="s">
        <v>6</v>
      </c>
      <c r="H141" s="470"/>
      <c r="I141" s="470"/>
    </row>
    <row r="142" spans="1:9" hidden="1" x14ac:dyDescent="0.25">
      <c r="A142" s="469"/>
      <c r="B142" s="263" t="s">
        <v>1990</v>
      </c>
      <c r="C142" s="262" t="s">
        <v>3062</v>
      </c>
      <c r="D142" s="259" t="s">
        <v>3064</v>
      </c>
      <c r="E142" s="52">
        <v>95</v>
      </c>
      <c r="F142" s="52">
        <v>95</v>
      </c>
      <c r="G142" s="37" t="s">
        <v>6</v>
      </c>
      <c r="H142" s="470"/>
      <c r="I142" s="474"/>
    </row>
    <row r="143" spans="1:9" hidden="1" x14ac:dyDescent="0.25">
      <c r="A143" s="467">
        <v>42</v>
      </c>
      <c r="B143" s="258" t="s">
        <v>1990</v>
      </c>
      <c r="C143" s="258" t="s">
        <v>3065</v>
      </c>
      <c r="D143" s="258"/>
      <c r="E143" s="26">
        <f>SUM(E144:E146)</f>
        <v>1622</v>
      </c>
      <c r="F143" s="26">
        <v>1622</v>
      </c>
      <c r="G143" s="27"/>
      <c r="H143" s="476">
        <v>2</v>
      </c>
      <c r="I143" s="476">
        <v>4</v>
      </c>
    </row>
    <row r="144" spans="1:9" hidden="1" x14ac:dyDescent="0.25">
      <c r="A144" s="469"/>
      <c r="B144" s="263" t="s">
        <v>1990</v>
      </c>
      <c r="C144" s="262" t="s">
        <v>3065</v>
      </c>
      <c r="D144" s="262" t="s">
        <v>3065</v>
      </c>
      <c r="E144" s="36">
        <v>660</v>
      </c>
      <c r="F144" s="36">
        <v>660</v>
      </c>
      <c r="G144" s="37" t="s">
        <v>6</v>
      </c>
      <c r="H144" s="470"/>
      <c r="I144" s="470"/>
    </row>
    <row r="145" spans="1:9" hidden="1" x14ac:dyDescent="0.25">
      <c r="A145" s="469"/>
      <c r="B145" s="263" t="s">
        <v>1990</v>
      </c>
      <c r="C145" s="262" t="s">
        <v>3065</v>
      </c>
      <c r="D145" s="262" t="s">
        <v>3066</v>
      </c>
      <c r="E145" s="36">
        <v>707</v>
      </c>
      <c r="F145" s="36">
        <v>707</v>
      </c>
      <c r="G145" s="37" t="s">
        <v>6</v>
      </c>
      <c r="H145" s="470"/>
      <c r="I145" s="470"/>
    </row>
    <row r="146" spans="1:9" hidden="1" x14ac:dyDescent="0.25">
      <c r="A146" s="469"/>
      <c r="B146" s="263" t="s">
        <v>1990</v>
      </c>
      <c r="C146" s="262" t="s">
        <v>3065</v>
      </c>
      <c r="D146" s="262" t="s">
        <v>3067</v>
      </c>
      <c r="E146" s="36">
        <v>255</v>
      </c>
      <c r="F146" s="36">
        <v>255</v>
      </c>
      <c r="G146" s="37" t="s">
        <v>6</v>
      </c>
      <c r="H146" s="470"/>
      <c r="I146" s="470"/>
    </row>
    <row r="147" spans="1:9" hidden="1" x14ac:dyDescent="0.25">
      <c r="A147" s="467">
        <v>43</v>
      </c>
      <c r="B147" s="258" t="s">
        <v>1990</v>
      </c>
      <c r="C147" s="258" t="s">
        <v>1281</v>
      </c>
      <c r="D147" s="258"/>
      <c r="E147" s="26">
        <f>SUM(E148:E150)</f>
        <v>1989</v>
      </c>
      <c r="F147" s="26">
        <v>1989</v>
      </c>
      <c r="G147" s="27"/>
      <c r="H147" s="471">
        <v>1</v>
      </c>
      <c r="I147" s="471">
        <v>3</v>
      </c>
    </row>
    <row r="148" spans="1:9" hidden="1" x14ac:dyDescent="0.25">
      <c r="A148" s="469"/>
      <c r="B148" s="263" t="s">
        <v>1990</v>
      </c>
      <c r="C148" s="262" t="s">
        <v>1281</v>
      </c>
      <c r="D148" s="262" t="s">
        <v>1281</v>
      </c>
      <c r="E148" s="36">
        <v>1539</v>
      </c>
      <c r="F148" s="36">
        <v>1539</v>
      </c>
      <c r="G148" s="37"/>
      <c r="H148" s="470"/>
      <c r="I148" s="470"/>
    </row>
    <row r="149" spans="1:9" hidden="1" x14ac:dyDescent="0.25">
      <c r="A149" s="469"/>
      <c r="B149" s="263" t="s">
        <v>1990</v>
      </c>
      <c r="C149" s="262" t="s">
        <v>1281</v>
      </c>
      <c r="D149" s="262" t="s">
        <v>3068</v>
      </c>
      <c r="E149" s="36">
        <v>147</v>
      </c>
      <c r="F149" s="36">
        <v>147</v>
      </c>
      <c r="G149" s="37" t="s">
        <v>6</v>
      </c>
      <c r="H149" s="470"/>
      <c r="I149" s="470"/>
    </row>
    <row r="150" spans="1:9" hidden="1" x14ac:dyDescent="0.25">
      <c r="A150" s="469"/>
      <c r="B150" s="263" t="s">
        <v>1990</v>
      </c>
      <c r="C150" s="262" t="s">
        <v>1281</v>
      </c>
      <c r="D150" s="262" t="s">
        <v>3069</v>
      </c>
      <c r="E150" s="36">
        <v>303</v>
      </c>
      <c r="F150" s="36">
        <v>303</v>
      </c>
      <c r="G150" s="37" t="s">
        <v>6</v>
      </c>
      <c r="H150" s="470"/>
      <c r="I150" s="470"/>
    </row>
    <row r="151" spans="1:9" hidden="1" x14ac:dyDescent="0.25">
      <c r="A151" s="467">
        <v>44</v>
      </c>
      <c r="B151" s="258" t="s">
        <v>1990</v>
      </c>
      <c r="C151" s="258" t="s">
        <v>3070</v>
      </c>
      <c r="D151" s="258"/>
      <c r="E151" s="26">
        <f>SUM(E152:E154)</f>
        <v>705</v>
      </c>
      <c r="F151" s="26">
        <v>705</v>
      </c>
      <c r="G151" s="27"/>
      <c r="H151" s="471">
        <v>1</v>
      </c>
      <c r="I151" s="471">
        <v>2</v>
      </c>
    </row>
    <row r="152" spans="1:9" hidden="1" x14ac:dyDescent="0.25">
      <c r="A152" s="469"/>
      <c r="B152" s="263" t="s">
        <v>1990</v>
      </c>
      <c r="C152" s="262" t="s">
        <v>3070</v>
      </c>
      <c r="D152" s="262" t="s">
        <v>3070</v>
      </c>
      <c r="E152" s="36">
        <v>116</v>
      </c>
      <c r="F152" s="36">
        <v>116</v>
      </c>
      <c r="G152" s="37" t="s">
        <v>6</v>
      </c>
      <c r="H152" s="470"/>
      <c r="I152" s="470"/>
    </row>
    <row r="153" spans="1:9" hidden="1" x14ac:dyDescent="0.25">
      <c r="A153" s="469"/>
      <c r="B153" s="263" t="s">
        <v>1990</v>
      </c>
      <c r="C153" s="262" t="s">
        <v>3070</v>
      </c>
      <c r="D153" s="262" t="s">
        <v>3071</v>
      </c>
      <c r="E153" s="36">
        <v>348</v>
      </c>
      <c r="F153" s="36">
        <v>348</v>
      </c>
      <c r="G153" s="37" t="s">
        <v>6</v>
      </c>
      <c r="H153" s="470"/>
      <c r="I153" s="470"/>
    </row>
    <row r="154" spans="1:9" hidden="1" x14ac:dyDescent="0.25">
      <c r="A154" s="469"/>
      <c r="B154" s="263" t="s">
        <v>1990</v>
      </c>
      <c r="C154" s="262" t="s">
        <v>3070</v>
      </c>
      <c r="D154" s="262" t="s">
        <v>3072</v>
      </c>
      <c r="E154" s="36">
        <v>241</v>
      </c>
      <c r="F154" s="36">
        <v>241</v>
      </c>
      <c r="G154" s="37" t="s">
        <v>6</v>
      </c>
      <c r="H154" s="470"/>
      <c r="I154" s="470"/>
    </row>
    <row r="155" spans="1:9" hidden="1" x14ac:dyDescent="0.25">
      <c r="A155" s="467">
        <v>46</v>
      </c>
      <c r="B155" s="258" t="s">
        <v>1990</v>
      </c>
      <c r="C155" s="258" t="s">
        <v>3073</v>
      </c>
      <c r="D155" s="258"/>
      <c r="E155" s="26">
        <f>SUM(E156:E158)</f>
        <v>1207</v>
      </c>
      <c r="F155" s="26">
        <v>1207</v>
      </c>
      <c r="G155" s="27"/>
      <c r="H155" s="471">
        <v>1</v>
      </c>
      <c r="I155" s="471">
        <v>2</v>
      </c>
    </row>
    <row r="156" spans="1:9" hidden="1" x14ac:dyDescent="0.25">
      <c r="A156" s="469"/>
      <c r="B156" s="263" t="s">
        <v>1990</v>
      </c>
      <c r="C156" s="262" t="s">
        <v>3073</v>
      </c>
      <c r="D156" s="262" t="s">
        <v>3073</v>
      </c>
      <c r="E156" s="36">
        <v>418</v>
      </c>
      <c r="F156" s="36">
        <v>418</v>
      </c>
      <c r="G156" s="37"/>
      <c r="H156" s="470"/>
      <c r="I156" s="470"/>
    </row>
    <row r="157" spans="1:9" hidden="1" x14ac:dyDescent="0.25">
      <c r="A157" s="469"/>
      <c r="B157" s="263" t="s">
        <v>1990</v>
      </c>
      <c r="C157" s="262" t="s">
        <v>3073</v>
      </c>
      <c r="D157" s="262" t="s">
        <v>3074</v>
      </c>
      <c r="E157" s="36">
        <v>394</v>
      </c>
      <c r="F157" s="36">
        <v>394</v>
      </c>
      <c r="G157" s="37"/>
      <c r="H157" s="470"/>
      <c r="I157" s="470"/>
    </row>
    <row r="158" spans="1:9" hidden="1" x14ac:dyDescent="0.25">
      <c r="A158" s="469"/>
      <c r="B158" s="263" t="s">
        <v>1990</v>
      </c>
      <c r="C158" s="262" t="s">
        <v>3073</v>
      </c>
      <c r="D158" s="262" t="s">
        <v>3075</v>
      </c>
      <c r="E158" s="36">
        <v>395</v>
      </c>
      <c r="F158" s="36">
        <v>395</v>
      </c>
      <c r="G158" s="37"/>
      <c r="H158" s="470"/>
      <c r="I158" s="470"/>
    </row>
    <row r="159" spans="1:9" hidden="1" x14ac:dyDescent="0.25">
      <c r="A159" s="467">
        <v>57</v>
      </c>
      <c r="B159" s="258" t="s">
        <v>3076</v>
      </c>
      <c r="C159" s="258" t="s">
        <v>3077</v>
      </c>
      <c r="D159" s="258"/>
      <c r="E159" s="26">
        <f>SUM(E160:E163)</f>
        <v>1574</v>
      </c>
      <c r="F159" s="26">
        <v>1574</v>
      </c>
      <c r="G159" s="27"/>
      <c r="H159" s="471">
        <v>1</v>
      </c>
      <c r="I159" s="471">
        <v>2</v>
      </c>
    </row>
    <row r="160" spans="1:9" s="307" customFormat="1" hidden="1" x14ac:dyDescent="0.25">
      <c r="A160" s="469"/>
      <c r="B160" s="259" t="s">
        <v>3076</v>
      </c>
      <c r="C160" s="259" t="s">
        <v>3077</v>
      </c>
      <c r="D160" s="260" t="s">
        <v>3078</v>
      </c>
      <c r="E160" s="52">
        <v>799</v>
      </c>
      <c r="F160" s="52">
        <v>799</v>
      </c>
      <c r="G160" s="37" t="s">
        <v>6</v>
      </c>
      <c r="H160" s="478"/>
      <c r="I160" s="478"/>
    </row>
    <row r="161" spans="1:9" hidden="1" x14ac:dyDescent="0.25">
      <c r="A161" s="469"/>
      <c r="B161" s="263" t="s">
        <v>3076</v>
      </c>
      <c r="C161" s="259" t="s">
        <v>3077</v>
      </c>
      <c r="D161" s="262" t="s">
        <v>3079</v>
      </c>
      <c r="E161" s="36">
        <v>194</v>
      </c>
      <c r="F161" s="36">
        <v>194</v>
      </c>
      <c r="G161" s="37" t="s">
        <v>6</v>
      </c>
      <c r="H161" s="470"/>
      <c r="I161" s="470"/>
    </row>
    <row r="162" spans="1:9" hidden="1" x14ac:dyDescent="0.25">
      <c r="A162" s="469"/>
      <c r="B162" s="263" t="s">
        <v>3076</v>
      </c>
      <c r="C162" s="259" t="s">
        <v>3077</v>
      </c>
      <c r="D162" s="262" t="s">
        <v>3080</v>
      </c>
      <c r="E162" s="36">
        <v>235</v>
      </c>
      <c r="F162" s="36">
        <v>235</v>
      </c>
      <c r="G162" s="37"/>
      <c r="H162" s="470"/>
      <c r="I162" s="470"/>
    </row>
    <row r="163" spans="1:9" hidden="1" x14ac:dyDescent="0.25">
      <c r="A163" s="469"/>
      <c r="B163" s="263" t="s">
        <v>3076</v>
      </c>
      <c r="C163" s="259" t="s">
        <v>3077</v>
      </c>
      <c r="D163" s="262" t="s">
        <v>3081</v>
      </c>
      <c r="E163" s="36">
        <v>346</v>
      </c>
      <c r="F163" s="36">
        <v>346</v>
      </c>
      <c r="G163" s="37" t="s">
        <v>6</v>
      </c>
      <c r="H163" s="470"/>
      <c r="I163" s="470"/>
    </row>
    <row r="164" spans="1:9" hidden="1" x14ac:dyDescent="0.25">
      <c r="A164" s="467">
        <v>58</v>
      </c>
      <c r="B164" s="258" t="s">
        <v>3076</v>
      </c>
      <c r="C164" s="258" t="s">
        <v>3082</v>
      </c>
      <c r="D164" s="258"/>
      <c r="E164" s="26">
        <f>SUM(E165:E166)</f>
        <v>410</v>
      </c>
      <c r="F164" s="26">
        <v>410</v>
      </c>
      <c r="G164" s="27"/>
      <c r="H164" s="471">
        <v>1</v>
      </c>
      <c r="I164" s="471">
        <v>2</v>
      </c>
    </row>
    <row r="165" spans="1:9" hidden="1" x14ac:dyDescent="0.25">
      <c r="A165" s="469"/>
      <c r="B165" s="263" t="s">
        <v>3076</v>
      </c>
      <c r="C165" s="262" t="s">
        <v>3082</v>
      </c>
      <c r="D165" s="262" t="s">
        <v>3082</v>
      </c>
      <c r="E165" s="36">
        <v>155</v>
      </c>
      <c r="F165" s="36">
        <v>155</v>
      </c>
      <c r="G165" s="45" t="s">
        <v>6</v>
      </c>
      <c r="H165" s="470"/>
      <c r="I165" s="470"/>
    </row>
    <row r="166" spans="1:9" hidden="1" x14ac:dyDescent="0.25">
      <c r="A166" s="469"/>
      <c r="B166" s="263" t="s">
        <v>3076</v>
      </c>
      <c r="C166" s="262" t="s">
        <v>3082</v>
      </c>
      <c r="D166" s="262" t="s">
        <v>3083</v>
      </c>
      <c r="E166" s="36">
        <v>255</v>
      </c>
      <c r="F166" s="36">
        <v>255</v>
      </c>
      <c r="G166" s="45" t="s">
        <v>6</v>
      </c>
      <c r="H166" s="470"/>
      <c r="I166" s="470"/>
    </row>
    <row r="167" spans="1:9" hidden="1" x14ac:dyDescent="0.25">
      <c r="A167" s="467">
        <v>59</v>
      </c>
      <c r="B167" s="258" t="s">
        <v>3076</v>
      </c>
      <c r="C167" s="258" t="s">
        <v>3084</v>
      </c>
      <c r="D167" s="258"/>
      <c r="E167" s="26">
        <f>SUM(E168:E171)</f>
        <v>2062</v>
      </c>
      <c r="F167" s="26">
        <v>2062</v>
      </c>
      <c r="G167" s="27"/>
      <c r="H167" s="471">
        <v>2</v>
      </c>
      <c r="I167" s="471">
        <v>3</v>
      </c>
    </row>
    <row r="168" spans="1:9" hidden="1" x14ac:dyDescent="0.25">
      <c r="A168" s="469"/>
      <c r="B168" s="263" t="s">
        <v>3076</v>
      </c>
      <c r="C168" s="262" t="s">
        <v>3084</v>
      </c>
      <c r="D168" s="262" t="s">
        <v>3084</v>
      </c>
      <c r="E168" s="36">
        <v>712</v>
      </c>
      <c r="F168" s="36">
        <v>712</v>
      </c>
      <c r="G168" s="37" t="s">
        <v>6</v>
      </c>
      <c r="H168" s="470"/>
      <c r="I168" s="470"/>
    </row>
    <row r="169" spans="1:9" hidden="1" x14ac:dyDescent="0.25">
      <c r="A169" s="469"/>
      <c r="B169" s="263" t="s">
        <v>3076</v>
      </c>
      <c r="C169" s="262" t="s">
        <v>3084</v>
      </c>
      <c r="D169" s="262" t="s">
        <v>3085</v>
      </c>
      <c r="E169" s="36">
        <v>429</v>
      </c>
      <c r="F169" s="36">
        <v>429</v>
      </c>
      <c r="G169" s="37"/>
      <c r="H169" s="470"/>
      <c r="I169" s="470"/>
    </row>
    <row r="170" spans="1:9" hidden="1" x14ac:dyDescent="0.25">
      <c r="A170" s="469"/>
      <c r="B170" s="263" t="s">
        <v>3076</v>
      </c>
      <c r="C170" s="262" t="s">
        <v>3084</v>
      </c>
      <c r="D170" s="262" t="s">
        <v>3086</v>
      </c>
      <c r="E170" s="36">
        <v>176</v>
      </c>
      <c r="F170" s="36">
        <v>176</v>
      </c>
      <c r="G170" s="37"/>
      <c r="H170" s="470"/>
      <c r="I170" s="470"/>
    </row>
    <row r="171" spans="1:9" hidden="1" x14ac:dyDescent="0.25">
      <c r="A171" s="469"/>
      <c r="B171" s="263" t="s">
        <v>3076</v>
      </c>
      <c r="C171" s="262" t="s">
        <v>3084</v>
      </c>
      <c r="D171" s="262" t="s">
        <v>3087</v>
      </c>
      <c r="E171" s="36">
        <v>745</v>
      </c>
      <c r="F171" s="36">
        <v>745</v>
      </c>
      <c r="G171" s="37"/>
      <c r="H171" s="470"/>
      <c r="I171" s="470"/>
    </row>
    <row r="172" spans="1:9" hidden="1" x14ac:dyDescent="0.25">
      <c r="A172" s="469"/>
      <c r="B172" s="263" t="s">
        <v>3076</v>
      </c>
      <c r="C172" s="262" t="s">
        <v>3084</v>
      </c>
      <c r="D172" s="259" t="s">
        <v>3088</v>
      </c>
      <c r="E172" s="52"/>
      <c r="F172" s="472"/>
      <c r="G172" s="37"/>
      <c r="H172" s="470"/>
      <c r="I172" s="470"/>
    </row>
    <row r="173" spans="1:9" hidden="1" x14ac:dyDescent="0.25">
      <c r="A173" s="467">
        <v>60</v>
      </c>
      <c r="B173" s="258" t="s">
        <v>3076</v>
      </c>
      <c r="C173" s="258" t="s">
        <v>3089</v>
      </c>
      <c r="D173" s="258"/>
      <c r="E173" s="26">
        <f>SUM(E174:E175)</f>
        <v>775</v>
      </c>
      <c r="F173" s="26">
        <v>775</v>
      </c>
      <c r="G173" s="27"/>
      <c r="H173" s="471">
        <v>1</v>
      </c>
      <c r="I173" s="471">
        <v>2</v>
      </c>
    </row>
    <row r="174" spans="1:9" hidden="1" x14ac:dyDescent="0.25">
      <c r="A174" s="469"/>
      <c r="B174" s="263" t="s">
        <v>3076</v>
      </c>
      <c r="C174" s="262" t="s">
        <v>3089</v>
      </c>
      <c r="D174" s="262" t="s">
        <v>3089</v>
      </c>
      <c r="E174" s="36">
        <v>560</v>
      </c>
      <c r="F174" s="36">
        <v>560</v>
      </c>
      <c r="G174" s="45" t="s">
        <v>6</v>
      </c>
      <c r="H174" s="470"/>
      <c r="I174" s="470"/>
    </row>
    <row r="175" spans="1:9" hidden="1" x14ac:dyDescent="0.25">
      <c r="A175" s="469"/>
      <c r="B175" s="263" t="s">
        <v>3076</v>
      </c>
      <c r="C175" s="262" t="s">
        <v>3089</v>
      </c>
      <c r="D175" s="262" t="s">
        <v>736</v>
      </c>
      <c r="E175" s="36">
        <v>215</v>
      </c>
      <c r="F175" s="36">
        <v>215</v>
      </c>
      <c r="G175" s="45" t="s">
        <v>6</v>
      </c>
      <c r="H175" s="470"/>
      <c r="I175" s="470"/>
    </row>
    <row r="176" spans="1:9" hidden="1" x14ac:dyDescent="0.25">
      <c r="A176" s="467">
        <v>61</v>
      </c>
      <c r="B176" s="258" t="s">
        <v>3076</v>
      </c>
      <c r="C176" s="258" t="s">
        <v>3090</v>
      </c>
      <c r="D176" s="258"/>
      <c r="E176" s="26">
        <f>SUM(E177:E179)</f>
        <v>1719</v>
      </c>
      <c r="F176" s="26">
        <v>1719</v>
      </c>
      <c r="G176" s="27"/>
      <c r="H176" s="471">
        <v>2</v>
      </c>
      <c r="I176" s="471">
        <v>3</v>
      </c>
    </row>
    <row r="177" spans="1:9" hidden="1" x14ac:dyDescent="0.25">
      <c r="A177" s="469"/>
      <c r="B177" s="263" t="s">
        <v>3076</v>
      </c>
      <c r="C177" s="262" t="s">
        <v>3090</v>
      </c>
      <c r="D177" s="262" t="s">
        <v>3090</v>
      </c>
      <c r="E177" s="36">
        <v>541</v>
      </c>
      <c r="F177" s="36">
        <v>541</v>
      </c>
      <c r="G177" s="45" t="s">
        <v>6</v>
      </c>
      <c r="H177" s="470"/>
      <c r="I177" s="470"/>
    </row>
    <row r="178" spans="1:9" hidden="1" x14ac:dyDescent="0.25">
      <c r="A178" s="469"/>
      <c r="B178" s="263" t="s">
        <v>3076</v>
      </c>
      <c r="C178" s="262" t="s">
        <v>3090</v>
      </c>
      <c r="D178" s="262" t="s">
        <v>3091</v>
      </c>
      <c r="E178" s="36">
        <v>224</v>
      </c>
      <c r="F178" s="36">
        <v>224</v>
      </c>
      <c r="G178" s="45" t="s">
        <v>6</v>
      </c>
      <c r="H178" s="470"/>
      <c r="I178" s="470"/>
    </row>
    <row r="179" spans="1:9" hidden="1" x14ac:dyDescent="0.25">
      <c r="A179" s="469"/>
      <c r="B179" s="263" t="s">
        <v>3076</v>
      </c>
      <c r="C179" s="262" t="s">
        <v>3090</v>
      </c>
      <c r="D179" s="262" t="s">
        <v>3092</v>
      </c>
      <c r="E179" s="36">
        <v>954</v>
      </c>
      <c r="F179" s="36">
        <v>954</v>
      </c>
      <c r="G179" s="45" t="s">
        <v>6</v>
      </c>
      <c r="H179" s="470"/>
      <c r="I179" s="470"/>
    </row>
    <row r="180" spans="1:9" x14ac:dyDescent="0.25">
      <c r="A180" s="467">
        <v>62</v>
      </c>
      <c r="B180" s="258" t="s">
        <v>3076</v>
      </c>
      <c r="C180" s="258" t="s">
        <v>3093</v>
      </c>
      <c r="D180" s="258"/>
      <c r="E180" s="26">
        <f>SUM(E181:E186)</f>
        <v>2944</v>
      </c>
      <c r="F180" s="26">
        <v>2944</v>
      </c>
      <c r="G180" s="27"/>
      <c r="H180" s="471">
        <v>2</v>
      </c>
      <c r="I180" s="471">
        <v>3</v>
      </c>
    </row>
    <row r="181" spans="1:9" hidden="1" x14ac:dyDescent="0.25">
      <c r="A181" s="469"/>
      <c r="B181" s="263" t="s">
        <v>3076</v>
      </c>
      <c r="C181" s="262" t="s">
        <v>3093</v>
      </c>
      <c r="D181" s="262" t="s">
        <v>3093</v>
      </c>
      <c r="E181" s="36">
        <v>1527</v>
      </c>
      <c r="F181" s="36">
        <v>1527</v>
      </c>
      <c r="G181" s="37"/>
      <c r="H181" s="470"/>
      <c r="I181" s="470"/>
    </row>
    <row r="182" spans="1:9" hidden="1" x14ac:dyDescent="0.25">
      <c r="A182" s="469"/>
      <c r="B182" s="263" t="s">
        <v>3076</v>
      </c>
      <c r="C182" s="262" t="s">
        <v>3093</v>
      </c>
      <c r="D182" s="262" t="s">
        <v>3094</v>
      </c>
      <c r="E182" s="36">
        <v>93</v>
      </c>
      <c r="F182" s="36">
        <v>93</v>
      </c>
      <c r="G182" s="37"/>
      <c r="H182" s="470"/>
      <c r="I182" s="470"/>
    </row>
    <row r="183" spans="1:9" hidden="1" x14ac:dyDescent="0.25">
      <c r="A183" s="469"/>
      <c r="B183" s="263" t="s">
        <v>3076</v>
      </c>
      <c r="C183" s="262" t="s">
        <v>3093</v>
      </c>
      <c r="D183" s="262" t="s">
        <v>3095</v>
      </c>
      <c r="E183" s="36">
        <v>118</v>
      </c>
      <c r="F183" s="36">
        <v>118</v>
      </c>
      <c r="G183" s="37"/>
      <c r="H183" s="470"/>
      <c r="I183" s="470"/>
    </row>
    <row r="184" spans="1:9" hidden="1" x14ac:dyDescent="0.25">
      <c r="A184" s="469"/>
      <c r="B184" s="263" t="s">
        <v>3076</v>
      </c>
      <c r="C184" s="262" t="s">
        <v>3093</v>
      </c>
      <c r="D184" s="262" t="s">
        <v>3096</v>
      </c>
      <c r="E184" s="36">
        <v>251</v>
      </c>
      <c r="F184" s="36">
        <v>251</v>
      </c>
      <c r="G184" s="37"/>
      <c r="H184" s="470"/>
      <c r="I184" s="470"/>
    </row>
    <row r="185" spans="1:9" hidden="1" x14ac:dyDescent="0.25">
      <c r="A185" s="469"/>
      <c r="B185" s="263" t="s">
        <v>3076</v>
      </c>
      <c r="C185" s="262" t="s">
        <v>3093</v>
      </c>
      <c r="D185" s="262" t="s">
        <v>3097</v>
      </c>
      <c r="E185" s="36">
        <v>333</v>
      </c>
      <c r="F185" s="36">
        <v>333</v>
      </c>
      <c r="G185" s="37" t="s">
        <v>6</v>
      </c>
      <c r="H185" s="470"/>
      <c r="I185" s="470"/>
    </row>
    <row r="186" spans="1:9" hidden="1" x14ac:dyDescent="0.25">
      <c r="A186" s="469"/>
      <c r="B186" s="263" t="s">
        <v>3076</v>
      </c>
      <c r="C186" s="262" t="s">
        <v>3093</v>
      </c>
      <c r="D186" s="262" t="s">
        <v>3098</v>
      </c>
      <c r="E186" s="36">
        <v>622</v>
      </c>
      <c r="F186" s="36">
        <v>622</v>
      </c>
      <c r="G186" s="37"/>
      <c r="H186" s="470"/>
      <c r="I186" s="470"/>
    </row>
    <row r="187" spans="1:9" ht="12.75" hidden="1" customHeight="1" x14ac:dyDescent="0.25">
      <c r="A187" s="467">
        <v>65</v>
      </c>
      <c r="B187" s="258" t="s">
        <v>1632</v>
      </c>
      <c r="C187" s="258" t="s">
        <v>3099</v>
      </c>
      <c r="D187" s="258"/>
      <c r="E187" s="26">
        <f>SUM(E188:E193)</f>
        <v>2279</v>
      </c>
      <c r="F187" s="26">
        <v>2279</v>
      </c>
      <c r="G187" s="27" t="s">
        <v>6</v>
      </c>
      <c r="H187" s="471">
        <v>2</v>
      </c>
      <c r="I187" s="471">
        <v>3</v>
      </c>
    </row>
    <row r="188" spans="1:9" hidden="1" x14ac:dyDescent="0.25">
      <c r="A188" s="469"/>
      <c r="B188" s="263" t="s">
        <v>1632</v>
      </c>
      <c r="C188" s="262" t="s">
        <v>3099</v>
      </c>
      <c r="D188" s="259" t="s">
        <v>3099</v>
      </c>
      <c r="E188" s="36">
        <v>1165</v>
      </c>
      <c r="F188" s="36">
        <v>1165</v>
      </c>
      <c r="G188" s="37" t="s">
        <v>6</v>
      </c>
      <c r="H188" s="470"/>
      <c r="I188" s="470"/>
    </row>
    <row r="189" spans="1:9" hidden="1" x14ac:dyDescent="0.25">
      <c r="A189" s="469"/>
      <c r="B189" s="263" t="s">
        <v>1632</v>
      </c>
      <c r="C189" s="262" t="s">
        <v>3099</v>
      </c>
      <c r="D189" s="259" t="s">
        <v>3100</v>
      </c>
      <c r="E189" s="36">
        <v>137</v>
      </c>
      <c r="F189" s="36">
        <v>137</v>
      </c>
      <c r="G189" s="37" t="s">
        <v>6</v>
      </c>
      <c r="H189" s="470"/>
      <c r="I189" s="470"/>
    </row>
    <row r="190" spans="1:9" hidden="1" x14ac:dyDescent="0.25">
      <c r="A190" s="469"/>
      <c r="B190" s="263" t="s">
        <v>1632</v>
      </c>
      <c r="C190" s="262" t="s">
        <v>3099</v>
      </c>
      <c r="D190" s="259" t="s">
        <v>3101</v>
      </c>
      <c r="E190" s="36">
        <v>249</v>
      </c>
      <c r="F190" s="36">
        <v>249</v>
      </c>
      <c r="G190" s="37" t="s">
        <v>6</v>
      </c>
      <c r="H190" s="470"/>
      <c r="I190" s="470"/>
    </row>
    <row r="191" spans="1:9" hidden="1" x14ac:dyDescent="0.25">
      <c r="A191" s="469"/>
      <c r="B191" s="263" t="s">
        <v>1632</v>
      </c>
      <c r="C191" s="262" t="s">
        <v>3099</v>
      </c>
      <c r="D191" s="259" t="s">
        <v>3102</v>
      </c>
      <c r="E191" s="36">
        <v>393</v>
      </c>
      <c r="F191" s="36">
        <v>393</v>
      </c>
      <c r="G191" s="37" t="s">
        <v>6</v>
      </c>
      <c r="H191" s="470"/>
      <c r="I191" s="470"/>
    </row>
    <row r="192" spans="1:9" hidden="1" x14ac:dyDescent="0.25">
      <c r="A192" s="469"/>
      <c r="B192" s="263" t="s">
        <v>1632</v>
      </c>
      <c r="C192" s="262" t="s">
        <v>3099</v>
      </c>
      <c r="D192" s="262" t="s">
        <v>3103</v>
      </c>
      <c r="E192" s="36">
        <v>66</v>
      </c>
      <c r="F192" s="36">
        <v>66</v>
      </c>
      <c r="G192" s="37" t="s">
        <v>6</v>
      </c>
      <c r="H192" s="470"/>
      <c r="I192" s="470"/>
    </row>
    <row r="193" spans="1:9" hidden="1" x14ac:dyDescent="0.25">
      <c r="A193" s="469"/>
      <c r="B193" s="263" t="s">
        <v>1632</v>
      </c>
      <c r="C193" s="262" t="s">
        <v>3099</v>
      </c>
      <c r="D193" s="262" t="s">
        <v>3104</v>
      </c>
      <c r="E193" s="36">
        <v>269</v>
      </c>
      <c r="F193" s="36">
        <v>269</v>
      </c>
      <c r="G193" s="37" t="s">
        <v>6</v>
      </c>
      <c r="H193" s="470"/>
      <c r="I193" s="470"/>
    </row>
    <row r="194" spans="1:9" hidden="1" x14ac:dyDescent="0.25">
      <c r="A194" s="258">
        <v>68</v>
      </c>
      <c r="B194" s="258" t="s">
        <v>1632</v>
      </c>
      <c r="C194" s="258" t="s">
        <v>3105</v>
      </c>
      <c r="D194" s="258"/>
      <c r="E194" s="267">
        <f>SUM(E195:E197)</f>
        <v>2437</v>
      </c>
      <c r="F194" s="267">
        <v>2437</v>
      </c>
      <c r="G194" s="258" t="s">
        <v>6</v>
      </c>
      <c r="H194" s="258">
        <v>2</v>
      </c>
      <c r="I194" s="258">
        <v>3</v>
      </c>
    </row>
    <row r="195" spans="1:9" hidden="1" x14ac:dyDescent="0.25">
      <c r="A195" s="469"/>
      <c r="B195" s="263" t="s">
        <v>1632</v>
      </c>
      <c r="C195" s="262" t="s">
        <v>3105</v>
      </c>
      <c r="D195" s="262" t="s">
        <v>3105</v>
      </c>
      <c r="E195" s="36">
        <v>1691</v>
      </c>
      <c r="F195" s="36">
        <v>1691</v>
      </c>
      <c r="G195" s="37" t="s">
        <v>6</v>
      </c>
      <c r="H195" s="470"/>
      <c r="I195" s="470"/>
    </row>
    <row r="196" spans="1:9" hidden="1" x14ac:dyDescent="0.25">
      <c r="A196" s="469"/>
      <c r="B196" s="263" t="s">
        <v>1632</v>
      </c>
      <c r="C196" s="262" t="s">
        <v>3105</v>
      </c>
      <c r="D196" s="262" t="s">
        <v>3106</v>
      </c>
      <c r="E196" s="36">
        <v>491</v>
      </c>
      <c r="F196" s="36">
        <v>491</v>
      </c>
      <c r="G196" s="37" t="s">
        <v>6</v>
      </c>
      <c r="H196" s="470"/>
      <c r="I196" s="470"/>
    </row>
    <row r="197" spans="1:9" hidden="1" x14ac:dyDescent="0.25">
      <c r="A197" s="469"/>
      <c r="B197" s="263" t="s">
        <v>1632</v>
      </c>
      <c r="C197" s="262" t="s">
        <v>3105</v>
      </c>
      <c r="D197" s="262" t="s">
        <v>3107</v>
      </c>
      <c r="E197" s="36">
        <v>255</v>
      </c>
      <c r="F197" s="36">
        <v>255</v>
      </c>
      <c r="G197" s="37" t="s">
        <v>6</v>
      </c>
      <c r="H197" s="470"/>
      <c r="I197" s="470"/>
    </row>
    <row r="198" spans="1:9" ht="12.75" hidden="1" customHeight="1" x14ac:dyDescent="0.25">
      <c r="A198" s="467">
        <v>70</v>
      </c>
      <c r="B198" s="258" t="s">
        <v>1632</v>
      </c>
      <c r="C198" s="258" t="s">
        <v>3108</v>
      </c>
      <c r="D198" s="258"/>
      <c r="E198" s="26">
        <f>SUM(E199:E203)</f>
        <v>1726</v>
      </c>
      <c r="F198" s="26">
        <v>1726</v>
      </c>
      <c r="G198" s="27" t="s">
        <v>6</v>
      </c>
      <c r="H198" s="471">
        <v>2</v>
      </c>
      <c r="I198" s="471">
        <v>3</v>
      </c>
    </row>
    <row r="199" spans="1:9" hidden="1" x14ac:dyDescent="0.25">
      <c r="A199" s="469"/>
      <c r="B199" s="263" t="s">
        <v>1632</v>
      </c>
      <c r="C199" s="262" t="s">
        <v>3109</v>
      </c>
      <c r="D199" s="262" t="s">
        <v>3109</v>
      </c>
      <c r="E199" s="36">
        <v>136</v>
      </c>
      <c r="F199" s="36">
        <v>136</v>
      </c>
      <c r="G199" s="37" t="s">
        <v>6</v>
      </c>
      <c r="H199" s="470"/>
      <c r="I199" s="470"/>
    </row>
    <row r="200" spans="1:9" hidden="1" x14ac:dyDescent="0.25">
      <c r="A200" s="469"/>
      <c r="B200" s="263" t="s">
        <v>1632</v>
      </c>
      <c r="C200" s="262" t="s">
        <v>3109</v>
      </c>
      <c r="D200" s="262" t="s">
        <v>3110</v>
      </c>
      <c r="E200" s="52">
        <v>0</v>
      </c>
      <c r="F200" s="472">
        <v>0</v>
      </c>
      <c r="G200" s="37" t="s">
        <v>6</v>
      </c>
      <c r="H200" s="470"/>
      <c r="I200" s="470"/>
    </row>
    <row r="201" spans="1:9" hidden="1" x14ac:dyDescent="0.25">
      <c r="A201" s="469"/>
      <c r="B201" s="263" t="s">
        <v>1632</v>
      </c>
      <c r="C201" s="262" t="s">
        <v>3109</v>
      </c>
      <c r="D201" s="262" t="s">
        <v>3111</v>
      </c>
      <c r="E201" s="36">
        <v>277</v>
      </c>
      <c r="F201" s="36">
        <v>277</v>
      </c>
      <c r="G201" s="37" t="s">
        <v>6</v>
      </c>
      <c r="H201" s="470"/>
      <c r="I201" s="474"/>
    </row>
    <row r="202" spans="1:9" hidden="1" x14ac:dyDescent="0.25">
      <c r="A202" s="469"/>
      <c r="B202" s="263" t="s">
        <v>1632</v>
      </c>
      <c r="C202" s="262" t="s">
        <v>3112</v>
      </c>
      <c r="D202" s="262" t="s">
        <v>3112</v>
      </c>
      <c r="E202" s="36">
        <v>1176</v>
      </c>
      <c r="F202" s="36">
        <v>1176</v>
      </c>
      <c r="G202" s="37" t="s">
        <v>6</v>
      </c>
      <c r="H202" s="470"/>
      <c r="I202" s="470"/>
    </row>
    <row r="203" spans="1:9" hidden="1" x14ac:dyDescent="0.25">
      <c r="A203" s="469"/>
      <c r="B203" s="263" t="s">
        <v>1632</v>
      </c>
      <c r="C203" s="262" t="s">
        <v>3112</v>
      </c>
      <c r="D203" s="262" t="s">
        <v>3113</v>
      </c>
      <c r="E203" s="36">
        <v>137</v>
      </c>
      <c r="F203" s="36">
        <v>137</v>
      </c>
      <c r="G203" s="37" t="s">
        <v>6</v>
      </c>
      <c r="H203" s="470"/>
      <c r="I203" s="470"/>
    </row>
    <row r="204" spans="1:9" ht="12.75" hidden="1" customHeight="1" x14ac:dyDescent="0.25">
      <c r="A204" s="467">
        <v>71</v>
      </c>
      <c r="B204" s="258" t="s">
        <v>1632</v>
      </c>
      <c r="C204" s="258" t="s">
        <v>3114</v>
      </c>
      <c r="D204" s="258"/>
      <c r="E204" s="26">
        <f>SUM(E205:E207)</f>
        <v>2043</v>
      </c>
      <c r="F204" s="26">
        <v>2043</v>
      </c>
      <c r="G204" s="27" t="s">
        <v>6</v>
      </c>
      <c r="H204" s="471">
        <v>2</v>
      </c>
      <c r="I204" s="471">
        <v>3</v>
      </c>
    </row>
    <row r="205" spans="1:9" hidden="1" x14ac:dyDescent="0.25">
      <c r="A205" s="469"/>
      <c r="B205" s="263" t="s">
        <v>1632</v>
      </c>
      <c r="C205" s="262" t="s">
        <v>3114</v>
      </c>
      <c r="D205" s="262" t="s">
        <v>3115</v>
      </c>
      <c r="E205" s="36">
        <v>1233</v>
      </c>
      <c r="F205" s="36">
        <v>1233</v>
      </c>
      <c r="G205" s="37" t="s">
        <v>6</v>
      </c>
      <c r="H205" s="470"/>
      <c r="I205" s="470"/>
    </row>
    <row r="206" spans="1:9" hidden="1" x14ac:dyDescent="0.25">
      <c r="A206" s="469"/>
      <c r="B206" s="263" t="s">
        <v>1632</v>
      </c>
      <c r="C206" s="262" t="s">
        <v>3114</v>
      </c>
      <c r="D206" s="262" t="s">
        <v>3116</v>
      </c>
      <c r="E206" s="36">
        <v>256</v>
      </c>
      <c r="F206" s="36">
        <v>256</v>
      </c>
      <c r="G206" s="37" t="s">
        <v>6</v>
      </c>
      <c r="H206" s="470"/>
      <c r="I206" s="470"/>
    </row>
    <row r="207" spans="1:9" hidden="1" x14ac:dyDescent="0.25">
      <c r="A207" s="469"/>
      <c r="B207" s="263" t="s">
        <v>1632</v>
      </c>
      <c r="C207" s="262" t="s">
        <v>3114</v>
      </c>
      <c r="D207" s="262" t="s">
        <v>3117</v>
      </c>
      <c r="E207" s="36">
        <v>554</v>
      </c>
      <c r="F207" s="36">
        <v>554</v>
      </c>
      <c r="G207" s="37" t="s">
        <v>6</v>
      </c>
      <c r="H207" s="470"/>
      <c r="I207" s="470"/>
    </row>
    <row r="208" spans="1:9" hidden="1" x14ac:dyDescent="0.25">
      <c r="A208" s="467">
        <v>72</v>
      </c>
      <c r="B208" s="258" t="s">
        <v>1632</v>
      </c>
      <c r="C208" s="258" t="s">
        <v>3118</v>
      </c>
      <c r="D208" s="258"/>
      <c r="E208" s="26">
        <f>SUM(E209:E210)</f>
        <v>875</v>
      </c>
      <c r="F208" s="26">
        <v>875</v>
      </c>
      <c r="G208" s="27" t="s">
        <v>6</v>
      </c>
      <c r="H208" s="471">
        <v>1</v>
      </c>
      <c r="I208" s="471">
        <v>2</v>
      </c>
    </row>
    <row r="209" spans="1:12" hidden="1" x14ac:dyDescent="0.25">
      <c r="A209" s="469"/>
      <c r="B209" s="263" t="s">
        <v>1632</v>
      </c>
      <c r="C209" s="262" t="s">
        <v>3118</v>
      </c>
      <c r="D209" s="262" t="s">
        <v>3118</v>
      </c>
      <c r="E209" s="36">
        <v>784</v>
      </c>
      <c r="F209" s="36">
        <v>784</v>
      </c>
      <c r="G209" s="37" t="s">
        <v>6</v>
      </c>
      <c r="H209" s="470"/>
      <c r="I209" s="470"/>
    </row>
    <row r="210" spans="1:12" hidden="1" x14ac:dyDescent="0.25">
      <c r="A210" s="469"/>
      <c r="B210" s="263" t="s">
        <v>1632</v>
      </c>
      <c r="C210" s="262" t="s">
        <v>3118</v>
      </c>
      <c r="D210" s="262" t="s">
        <v>3119</v>
      </c>
      <c r="E210" s="36">
        <v>91</v>
      </c>
      <c r="F210" s="36">
        <v>91</v>
      </c>
      <c r="G210" s="37" t="s">
        <v>6</v>
      </c>
      <c r="H210" s="470"/>
      <c r="I210" s="470"/>
    </row>
    <row r="211" spans="1:12" hidden="1" x14ac:dyDescent="0.25">
      <c r="A211" s="479"/>
      <c r="B211" s="480"/>
      <c r="C211" s="481"/>
      <c r="D211" s="481"/>
      <c r="E211" s="482"/>
      <c r="F211" s="482"/>
      <c r="G211" s="483"/>
      <c r="H211" s="484">
        <f>SUM(H3:H210)</f>
        <v>54</v>
      </c>
      <c r="I211" s="484">
        <f>SUM(I3:I210)</f>
        <v>110</v>
      </c>
      <c r="L211" s="485"/>
    </row>
    <row r="212" spans="1:12" x14ac:dyDescent="0.25">
      <c r="L212" s="485"/>
    </row>
    <row r="213" spans="1:12" x14ac:dyDescent="0.25">
      <c r="L213" s="485"/>
    </row>
    <row r="215" spans="1:12" x14ac:dyDescent="0.25">
      <c r="G215" s="487"/>
    </row>
    <row r="216" spans="1:12" x14ac:dyDescent="0.25">
      <c r="L216" s="488"/>
    </row>
  </sheetData>
  <autoFilter ref="A2:I211">
    <filterColumn colId="4">
      <filters>
        <filter val="2,944"/>
        <filter val="3,032"/>
        <filter val="3,217"/>
        <filter val="3,435"/>
        <filter val="3,751"/>
        <filter val="4,705"/>
      </filters>
    </filterColumn>
  </autoFilter>
  <mergeCells count="1">
    <mergeCell ref="A1:I1"/>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N456"/>
  <sheetViews>
    <sheetView zoomScale="80" zoomScaleNormal="80" workbookViewId="0">
      <selection activeCell="A11" sqref="A11:E387"/>
    </sheetView>
  </sheetViews>
  <sheetFormatPr defaultRowHeight="12.75" x14ac:dyDescent="0.25"/>
  <cols>
    <col min="1" max="1" width="22" style="406" customWidth="1"/>
    <col min="2" max="2" width="21.28515625" style="406" customWidth="1"/>
    <col min="3" max="3" width="38.42578125" style="406" customWidth="1"/>
    <col min="4" max="4" width="19" style="406" customWidth="1"/>
    <col min="5" max="5" width="10.5703125" style="407" customWidth="1"/>
    <col min="6" max="6" width="8.140625" style="559" customWidth="1"/>
    <col min="7" max="7" width="7.85546875" style="560" customWidth="1"/>
    <col min="8" max="8" width="24.140625" style="560" customWidth="1"/>
    <col min="9" max="9" width="38.85546875" style="559" customWidth="1"/>
    <col min="10" max="10" width="19" style="559" customWidth="1"/>
    <col min="11" max="11" width="9.42578125" style="407" customWidth="1"/>
    <col min="12" max="12" width="7" style="561" customWidth="1"/>
    <col min="13" max="13" width="7.28515625" style="561" customWidth="1"/>
    <col min="14" max="14" width="43.7109375" style="562" customWidth="1"/>
    <col min="15" max="16384" width="9.140625" style="294"/>
  </cols>
  <sheetData>
    <row r="1" spans="1:14" s="466" customFormat="1" ht="146.25" customHeight="1" x14ac:dyDescent="0.25">
      <c r="A1" s="489" t="s">
        <v>0</v>
      </c>
      <c r="B1" s="490" t="s">
        <v>1</v>
      </c>
      <c r="C1" s="490" t="s">
        <v>2</v>
      </c>
      <c r="D1" s="490" t="s">
        <v>3</v>
      </c>
      <c r="E1" s="490" t="s">
        <v>4</v>
      </c>
      <c r="F1" s="490" t="s">
        <v>6</v>
      </c>
      <c r="G1" s="710" t="s">
        <v>7</v>
      </c>
      <c r="H1" s="711"/>
      <c r="I1" s="490" t="s">
        <v>8</v>
      </c>
      <c r="J1" s="490" t="s">
        <v>9</v>
      </c>
      <c r="K1" s="490" t="s">
        <v>10</v>
      </c>
      <c r="L1" s="491" t="s">
        <v>11</v>
      </c>
      <c r="M1" s="491" t="s">
        <v>12</v>
      </c>
      <c r="N1" s="492" t="s">
        <v>13</v>
      </c>
    </row>
    <row r="2" spans="1:14" s="428" customFormat="1" ht="21.75" hidden="1" customHeight="1" x14ac:dyDescent="0.25">
      <c r="A2" s="493" t="s">
        <v>3121</v>
      </c>
      <c r="B2" s="424" t="s">
        <v>3122</v>
      </c>
      <c r="C2" s="425"/>
      <c r="D2" s="424"/>
      <c r="E2" s="250">
        <f>E3+E4+E64+E127+E196+E298+E398</f>
        <v>423981</v>
      </c>
      <c r="F2" s="251"/>
      <c r="G2" s="426"/>
      <c r="H2" s="426"/>
      <c r="I2" s="247"/>
      <c r="J2" s="247"/>
      <c r="K2" s="246"/>
      <c r="L2" s="494">
        <f>L4+L64+L127+L196+L298+L398</f>
        <v>166</v>
      </c>
      <c r="M2" s="494">
        <f>M4+M64+M127+M196+M298+M398</f>
        <v>179</v>
      </c>
      <c r="N2" s="495"/>
    </row>
    <row r="3" spans="1:14" hidden="1" x14ac:dyDescent="0.25">
      <c r="A3" s="496" t="s">
        <v>3121</v>
      </c>
      <c r="B3" s="395" t="s">
        <v>3123</v>
      </c>
      <c r="C3" s="396"/>
      <c r="D3" s="395"/>
      <c r="E3" s="497">
        <v>125103</v>
      </c>
      <c r="F3" s="498"/>
      <c r="G3" s="498"/>
      <c r="H3" s="498"/>
      <c r="I3" s="499"/>
      <c r="J3" s="499"/>
      <c r="K3" s="500"/>
      <c r="L3" s="501"/>
      <c r="M3" s="501"/>
      <c r="N3" s="502"/>
    </row>
    <row r="4" spans="1:14" hidden="1" x14ac:dyDescent="0.25">
      <c r="A4" s="496" t="s">
        <v>3121</v>
      </c>
      <c r="B4" s="395" t="s">
        <v>3124</v>
      </c>
      <c r="C4" s="396"/>
      <c r="D4" s="395"/>
      <c r="E4" s="497">
        <f>E5+E6+E11+E19+E22+E25+E30+E35+E42+E44+E50</f>
        <v>53590</v>
      </c>
      <c r="F4" s="498"/>
      <c r="G4" s="498"/>
      <c r="H4" s="498"/>
      <c r="I4" s="499"/>
      <c r="J4" s="499"/>
      <c r="K4" s="500"/>
      <c r="L4" s="501">
        <f>SUM(L6:L63)</f>
        <v>28</v>
      </c>
      <c r="M4" s="501">
        <f>SUM(M6:M63)</f>
        <v>32</v>
      </c>
      <c r="N4" s="502"/>
    </row>
    <row r="5" spans="1:14" hidden="1" x14ac:dyDescent="0.25">
      <c r="A5" s="503" t="s">
        <v>3121</v>
      </c>
      <c r="B5" s="400" t="s">
        <v>3124</v>
      </c>
      <c r="C5" s="400" t="s">
        <v>3125</v>
      </c>
      <c r="D5" s="400"/>
      <c r="E5" s="504">
        <v>8967</v>
      </c>
      <c r="F5" s="505"/>
      <c r="G5" s="505"/>
      <c r="H5" s="505"/>
      <c r="I5" s="505"/>
      <c r="J5" s="505"/>
      <c r="K5" s="506"/>
      <c r="L5" s="507"/>
      <c r="M5" s="507"/>
      <c r="N5" s="508"/>
    </row>
    <row r="6" spans="1:14" hidden="1" x14ac:dyDescent="0.25">
      <c r="A6" s="503" t="s">
        <v>3121</v>
      </c>
      <c r="B6" s="400" t="s">
        <v>3124</v>
      </c>
      <c r="C6" s="400" t="s">
        <v>3126</v>
      </c>
      <c r="D6" s="400"/>
      <c r="E6" s="504">
        <f>SUM(E7:E10)</f>
        <v>7086</v>
      </c>
      <c r="F6" s="505"/>
      <c r="G6" s="505"/>
      <c r="H6" s="505"/>
      <c r="I6" s="509" t="s">
        <v>3127</v>
      </c>
      <c r="J6" s="509"/>
      <c r="K6" s="504">
        <f>SUM(K7:K10)</f>
        <v>8887</v>
      </c>
      <c r="L6" s="507">
        <v>3</v>
      </c>
      <c r="M6" s="507">
        <v>3</v>
      </c>
      <c r="N6" s="510"/>
    </row>
    <row r="7" spans="1:14" s="307" customFormat="1" ht="19.5" hidden="1" customHeight="1" x14ac:dyDescent="0.25">
      <c r="A7" s="511" t="s">
        <v>3121</v>
      </c>
      <c r="B7" s="402" t="s">
        <v>3124</v>
      </c>
      <c r="C7" s="402" t="s">
        <v>3128</v>
      </c>
      <c r="D7" s="512" t="s">
        <v>3128</v>
      </c>
      <c r="E7" s="513">
        <v>510</v>
      </c>
      <c r="F7" s="514"/>
      <c r="G7" s="515" t="s">
        <v>402</v>
      </c>
      <c r="H7" s="516" t="s">
        <v>3129</v>
      </c>
      <c r="I7" s="517" t="s">
        <v>3130</v>
      </c>
      <c r="J7" s="517" t="s">
        <v>3130</v>
      </c>
      <c r="K7" s="101">
        <v>414</v>
      </c>
      <c r="L7" s="518"/>
      <c r="M7" s="518"/>
      <c r="N7" s="519"/>
    </row>
    <row r="8" spans="1:14" s="307" customFormat="1" hidden="1" x14ac:dyDescent="0.25">
      <c r="A8" s="511" t="s">
        <v>3121</v>
      </c>
      <c r="B8" s="402" t="s">
        <v>3124</v>
      </c>
      <c r="C8" s="402" t="s">
        <v>3128</v>
      </c>
      <c r="D8" s="402" t="s">
        <v>3131</v>
      </c>
      <c r="E8" s="513">
        <v>2116</v>
      </c>
      <c r="F8" s="514"/>
      <c r="G8" s="517"/>
      <c r="H8" s="517"/>
      <c r="I8" s="517" t="s">
        <v>3130</v>
      </c>
      <c r="J8" s="517" t="s">
        <v>3131</v>
      </c>
      <c r="K8" s="101">
        <v>2326</v>
      </c>
      <c r="L8" s="518"/>
      <c r="M8" s="518"/>
      <c r="N8" s="519"/>
    </row>
    <row r="9" spans="1:14" s="307" customFormat="1" ht="15" hidden="1" customHeight="1" x14ac:dyDescent="0.25">
      <c r="A9" s="511" t="s">
        <v>3121</v>
      </c>
      <c r="B9" s="402" t="s">
        <v>3124</v>
      </c>
      <c r="C9" s="402" t="s">
        <v>3128</v>
      </c>
      <c r="D9" s="402" t="s">
        <v>3132</v>
      </c>
      <c r="E9" s="513">
        <v>774</v>
      </c>
      <c r="F9" s="514"/>
      <c r="G9" s="712" t="s">
        <v>402</v>
      </c>
      <c r="H9" s="703" t="s">
        <v>3133</v>
      </c>
      <c r="I9" s="517" t="s">
        <v>3130</v>
      </c>
      <c r="J9" s="517" t="s">
        <v>3132</v>
      </c>
      <c r="K9" s="101">
        <v>1205</v>
      </c>
      <c r="L9" s="518"/>
      <c r="M9" s="518"/>
      <c r="N9" s="519"/>
    </row>
    <row r="10" spans="1:14" x14ac:dyDescent="0.25">
      <c r="A10" s="520" t="s">
        <v>3121</v>
      </c>
      <c r="B10" s="404" t="s">
        <v>3124</v>
      </c>
      <c r="C10" s="403" t="s">
        <v>3134</v>
      </c>
      <c r="D10" s="403" t="s">
        <v>3134</v>
      </c>
      <c r="E10" s="521">
        <v>3686</v>
      </c>
      <c r="F10" s="522"/>
      <c r="G10" s="712"/>
      <c r="H10" s="703"/>
      <c r="I10" s="523" t="s">
        <v>3134</v>
      </c>
      <c r="J10" s="517" t="s">
        <v>3135</v>
      </c>
      <c r="K10" s="101">
        <v>4942</v>
      </c>
      <c r="L10" s="518"/>
      <c r="M10" s="518"/>
      <c r="N10" s="524"/>
    </row>
    <row r="11" spans="1:14" x14ac:dyDescent="0.25">
      <c r="A11" s="503" t="s">
        <v>3121</v>
      </c>
      <c r="B11" s="400" t="s">
        <v>3124</v>
      </c>
      <c r="C11" s="525" t="s">
        <v>3136</v>
      </c>
      <c r="D11" s="400"/>
      <c r="E11" s="504">
        <f>SUM(E12:E18)</f>
        <v>4977</v>
      </c>
      <c r="F11" s="505"/>
      <c r="G11" s="505"/>
      <c r="H11" s="505"/>
      <c r="I11" s="509" t="s">
        <v>3137</v>
      </c>
      <c r="J11" s="509"/>
      <c r="K11" s="504">
        <f>SUM(K12:K18)</f>
        <v>7647</v>
      </c>
      <c r="L11" s="507">
        <v>3</v>
      </c>
      <c r="M11" s="507">
        <v>3</v>
      </c>
      <c r="N11" s="510"/>
    </row>
    <row r="12" spans="1:14" hidden="1" x14ac:dyDescent="0.25">
      <c r="A12" s="520" t="s">
        <v>3121</v>
      </c>
      <c r="B12" s="404" t="s">
        <v>3124</v>
      </c>
      <c r="C12" s="403" t="s">
        <v>3134</v>
      </c>
      <c r="D12" s="403" t="s">
        <v>3138</v>
      </c>
      <c r="E12" s="521">
        <v>455</v>
      </c>
      <c r="F12" s="522"/>
      <c r="G12" s="526"/>
      <c r="H12" s="402"/>
      <c r="I12" s="523" t="s">
        <v>3134</v>
      </c>
      <c r="J12" s="527" t="s">
        <v>3138</v>
      </c>
      <c r="K12" s="101">
        <v>514</v>
      </c>
      <c r="L12" s="528"/>
      <c r="M12" s="528"/>
      <c r="N12" s="524"/>
    </row>
    <row r="13" spans="1:14" hidden="1" x14ac:dyDescent="0.25">
      <c r="A13" s="520" t="s">
        <v>3121</v>
      </c>
      <c r="B13" s="404" t="s">
        <v>3124</v>
      </c>
      <c r="C13" s="403" t="s">
        <v>3134</v>
      </c>
      <c r="D13" s="403" t="s">
        <v>3139</v>
      </c>
      <c r="E13" s="521">
        <v>679</v>
      </c>
      <c r="F13" s="522"/>
      <c r="G13" s="526"/>
      <c r="H13" s="402"/>
      <c r="I13" s="523" t="s">
        <v>3134</v>
      </c>
      <c r="J13" s="517" t="s">
        <v>3139</v>
      </c>
      <c r="K13" s="101">
        <v>899</v>
      </c>
      <c r="L13" s="528"/>
      <c r="M13" s="528"/>
      <c r="N13" s="524"/>
    </row>
    <row r="14" spans="1:14" hidden="1" x14ac:dyDescent="0.25">
      <c r="A14" s="520" t="s">
        <v>3121</v>
      </c>
      <c r="B14" s="404" t="s">
        <v>3124</v>
      </c>
      <c r="C14" s="403" t="s">
        <v>3134</v>
      </c>
      <c r="D14" s="403" t="s">
        <v>3140</v>
      </c>
      <c r="E14" s="521">
        <v>203</v>
      </c>
      <c r="F14" s="522"/>
      <c r="G14" s="526"/>
      <c r="H14" s="526"/>
      <c r="I14" s="523" t="s">
        <v>3134</v>
      </c>
      <c r="J14" s="527" t="s">
        <v>3140</v>
      </c>
      <c r="K14" s="101">
        <v>268</v>
      </c>
      <c r="L14" s="528"/>
      <c r="M14" s="528"/>
      <c r="N14" s="524"/>
    </row>
    <row r="15" spans="1:14" hidden="1" x14ac:dyDescent="0.25">
      <c r="A15" s="520" t="s">
        <v>3121</v>
      </c>
      <c r="B15" s="404" t="s">
        <v>3124</v>
      </c>
      <c r="C15" s="403" t="s">
        <v>3134</v>
      </c>
      <c r="D15" s="403" t="s">
        <v>3141</v>
      </c>
      <c r="E15" s="521">
        <v>710</v>
      </c>
      <c r="F15" s="522"/>
      <c r="G15" s="526"/>
      <c r="H15" s="526"/>
      <c r="I15" s="523" t="s">
        <v>3134</v>
      </c>
      <c r="J15" s="527" t="s">
        <v>3141</v>
      </c>
      <c r="K15" s="101">
        <v>794</v>
      </c>
      <c r="L15" s="528"/>
      <c r="M15" s="528"/>
      <c r="N15" s="524"/>
    </row>
    <row r="16" spans="1:14" hidden="1" x14ac:dyDescent="0.25">
      <c r="A16" s="520" t="s">
        <v>3121</v>
      </c>
      <c r="B16" s="404" t="s">
        <v>3124</v>
      </c>
      <c r="C16" s="403" t="s">
        <v>3134</v>
      </c>
      <c r="D16" s="403" t="s">
        <v>3142</v>
      </c>
      <c r="E16" s="521">
        <v>1121</v>
      </c>
      <c r="F16" s="522"/>
      <c r="G16" s="529" t="s">
        <v>87</v>
      </c>
      <c r="H16" s="514" t="s">
        <v>3143</v>
      </c>
      <c r="I16" s="514" t="s">
        <v>3124</v>
      </c>
      <c r="J16" s="514" t="s">
        <v>3144</v>
      </c>
      <c r="K16" s="101">
        <v>3061</v>
      </c>
      <c r="L16" s="528"/>
      <c r="M16" s="528"/>
      <c r="N16" s="524"/>
    </row>
    <row r="17" spans="1:14" hidden="1" x14ac:dyDescent="0.25">
      <c r="A17" s="520" t="s">
        <v>3121</v>
      </c>
      <c r="B17" s="404" t="s">
        <v>3124</v>
      </c>
      <c r="C17" s="403" t="s">
        <v>3145</v>
      </c>
      <c r="D17" s="403" t="s">
        <v>3145</v>
      </c>
      <c r="E17" s="521">
        <v>397</v>
      </c>
      <c r="F17" s="522"/>
      <c r="G17" s="515" t="s">
        <v>402</v>
      </c>
      <c r="H17" s="526" t="s">
        <v>3146</v>
      </c>
      <c r="I17" s="514" t="s">
        <v>3124</v>
      </c>
      <c r="J17" s="514" t="s">
        <v>3145</v>
      </c>
      <c r="K17" s="101">
        <v>392</v>
      </c>
      <c r="L17" s="528"/>
      <c r="M17" s="528"/>
      <c r="N17" s="524"/>
    </row>
    <row r="18" spans="1:14" ht="15" hidden="1" x14ac:dyDescent="0.25">
      <c r="A18" s="520" t="s">
        <v>3121</v>
      </c>
      <c r="B18" s="404" t="s">
        <v>3124</v>
      </c>
      <c r="C18" s="403" t="s">
        <v>3147</v>
      </c>
      <c r="D18" s="403" t="s">
        <v>3148</v>
      </c>
      <c r="E18" s="521">
        <v>1412</v>
      </c>
      <c r="F18" s="522"/>
      <c r="G18" s="526"/>
      <c r="H18" s="526"/>
      <c r="I18" s="523" t="s">
        <v>3147</v>
      </c>
      <c r="J18" s="517" t="s">
        <v>3148</v>
      </c>
      <c r="K18" s="101">
        <v>1719</v>
      </c>
      <c r="L18" s="528"/>
      <c r="M18" s="528"/>
      <c r="N18" s="524"/>
    </row>
    <row r="19" spans="1:14" x14ac:dyDescent="0.25">
      <c r="A19" s="503" t="s">
        <v>3121</v>
      </c>
      <c r="B19" s="400" t="s">
        <v>3124</v>
      </c>
      <c r="C19" s="400" t="s">
        <v>3147</v>
      </c>
      <c r="D19" s="400"/>
      <c r="E19" s="504">
        <f>E20+6</f>
        <v>5044</v>
      </c>
      <c r="F19" s="505"/>
      <c r="G19" s="505"/>
      <c r="H19" s="505"/>
      <c r="I19" s="509" t="s">
        <v>3147</v>
      </c>
      <c r="J19" s="509"/>
      <c r="K19" s="504">
        <f>SUM(K20:K21)</f>
        <v>6909</v>
      </c>
      <c r="L19" s="507">
        <v>2</v>
      </c>
      <c r="M19" s="507">
        <v>2</v>
      </c>
      <c r="N19" s="510"/>
    </row>
    <row r="20" spans="1:14" x14ac:dyDescent="0.25">
      <c r="A20" s="520" t="s">
        <v>3121</v>
      </c>
      <c r="B20" s="404" t="s">
        <v>3124</v>
      </c>
      <c r="C20" s="403" t="s">
        <v>3147</v>
      </c>
      <c r="D20" s="403" t="s">
        <v>3147</v>
      </c>
      <c r="E20" s="521">
        <v>5038</v>
      </c>
      <c r="F20" s="522"/>
      <c r="G20" s="515" t="s">
        <v>402</v>
      </c>
      <c r="H20" s="530" t="s">
        <v>3149</v>
      </c>
      <c r="I20" s="517" t="s">
        <v>3147</v>
      </c>
      <c r="J20" s="517" t="s">
        <v>3147</v>
      </c>
      <c r="K20" s="101">
        <v>6895</v>
      </c>
      <c r="L20" s="528"/>
      <c r="M20" s="528"/>
      <c r="N20" s="524"/>
    </row>
    <row r="21" spans="1:14" ht="15" hidden="1" x14ac:dyDescent="0.25">
      <c r="A21" s="520" t="s">
        <v>3121</v>
      </c>
      <c r="B21" s="404" t="s">
        <v>3124</v>
      </c>
      <c r="C21" s="403" t="s">
        <v>3147</v>
      </c>
      <c r="D21" s="402"/>
      <c r="E21" s="521" t="s">
        <v>137</v>
      </c>
      <c r="F21" s="522"/>
      <c r="G21" s="526"/>
      <c r="H21" s="531"/>
      <c r="I21" s="517" t="s">
        <v>3147</v>
      </c>
      <c r="J21" s="517" t="s">
        <v>3150</v>
      </c>
      <c r="K21" s="101">
        <v>14</v>
      </c>
      <c r="L21" s="528"/>
      <c r="M21" s="528"/>
      <c r="N21" s="524"/>
    </row>
    <row r="22" spans="1:14" x14ac:dyDescent="0.25">
      <c r="A22" s="503" t="s">
        <v>3121</v>
      </c>
      <c r="B22" s="400" t="s">
        <v>3124</v>
      </c>
      <c r="C22" s="400" t="s">
        <v>3151</v>
      </c>
      <c r="D22" s="400"/>
      <c r="E22" s="504">
        <f>SUM(E23:E24)</f>
        <v>5123</v>
      </c>
      <c r="F22" s="505"/>
      <c r="G22" s="505"/>
      <c r="H22" s="505"/>
      <c r="I22" s="509" t="s">
        <v>3151</v>
      </c>
      <c r="J22" s="509"/>
      <c r="K22" s="504">
        <f>SUM(K23:K24)</f>
        <v>10375</v>
      </c>
      <c r="L22" s="507">
        <v>4</v>
      </c>
      <c r="M22" s="507">
        <v>4</v>
      </c>
      <c r="N22" s="510"/>
    </row>
    <row r="23" spans="1:14" s="307" customFormat="1" ht="45" customHeight="1" x14ac:dyDescent="0.25">
      <c r="A23" s="511" t="s">
        <v>3121</v>
      </c>
      <c r="B23" s="402" t="s">
        <v>3124</v>
      </c>
      <c r="C23" s="402" t="s">
        <v>3151</v>
      </c>
      <c r="D23" s="512" t="s">
        <v>3151</v>
      </c>
      <c r="E23" s="513">
        <v>4340</v>
      </c>
      <c r="F23" s="514"/>
      <c r="G23" s="515" t="s">
        <v>3152</v>
      </c>
      <c r="H23" s="516" t="s">
        <v>3153</v>
      </c>
      <c r="I23" s="517" t="s">
        <v>3151</v>
      </c>
      <c r="J23" s="517" t="s">
        <v>3151</v>
      </c>
      <c r="K23" s="101">
        <v>9175</v>
      </c>
      <c r="L23" s="518"/>
      <c r="M23" s="518"/>
      <c r="N23" s="519"/>
    </row>
    <row r="24" spans="1:14" s="307" customFormat="1" hidden="1" x14ac:dyDescent="0.25">
      <c r="A24" s="511" t="s">
        <v>3121</v>
      </c>
      <c r="B24" s="402" t="s">
        <v>3124</v>
      </c>
      <c r="C24" s="402" t="s">
        <v>3151</v>
      </c>
      <c r="D24" s="402" t="s">
        <v>3154</v>
      </c>
      <c r="E24" s="513">
        <v>783</v>
      </c>
      <c r="F24" s="522" t="s">
        <v>6</v>
      </c>
      <c r="G24" s="517"/>
      <c r="H24" s="517"/>
      <c r="I24" s="517" t="s">
        <v>3151</v>
      </c>
      <c r="J24" s="517" t="s">
        <v>3154</v>
      </c>
      <c r="K24" s="101">
        <v>1200</v>
      </c>
      <c r="L24" s="518"/>
      <c r="M24" s="518"/>
      <c r="N24" s="519"/>
    </row>
    <row r="25" spans="1:14" ht="15" hidden="1" x14ac:dyDescent="0.25">
      <c r="A25" s="503" t="s">
        <v>3121</v>
      </c>
      <c r="B25" s="400" t="s">
        <v>3124</v>
      </c>
      <c r="C25" s="400" t="s">
        <v>3155</v>
      </c>
      <c r="D25" s="400"/>
      <c r="E25" s="504">
        <f>SUM(E26:E29)</f>
        <v>2059</v>
      </c>
      <c r="F25" s="505"/>
      <c r="G25" s="505"/>
      <c r="H25" s="505"/>
      <c r="I25" s="509" t="s">
        <v>3155</v>
      </c>
      <c r="J25" s="509"/>
      <c r="K25" s="504">
        <f>SUM(K26:K29)</f>
        <v>4391</v>
      </c>
      <c r="L25" s="507">
        <v>2</v>
      </c>
      <c r="M25" s="507">
        <v>2</v>
      </c>
      <c r="N25" s="510"/>
    </row>
    <row r="26" spans="1:14" ht="15" hidden="1" x14ac:dyDescent="0.25">
      <c r="A26" s="520" t="s">
        <v>3121</v>
      </c>
      <c r="B26" s="404" t="s">
        <v>3124</v>
      </c>
      <c r="C26" s="403" t="s">
        <v>3155</v>
      </c>
      <c r="D26" s="403" t="s">
        <v>3155</v>
      </c>
      <c r="E26" s="521">
        <v>1604</v>
      </c>
      <c r="F26" s="522" t="s">
        <v>6</v>
      </c>
      <c r="G26" s="515" t="s">
        <v>402</v>
      </c>
      <c r="H26" s="703" t="s">
        <v>3156</v>
      </c>
      <c r="I26" s="527" t="s">
        <v>3155</v>
      </c>
      <c r="J26" s="527" t="s">
        <v>3155</v>
      </c>
      <c r="K26" s="101">
        <v>3795</v>
      </c>
      <c r="L26" s="518"/>
      <c r="M26" s="518"/>
      <c r="N26" s="524"/>
    </row>
    <row r="27" spans="1:14" ht="15" hidden="1" x14ac:dyDescent="0.25">
      <c r="A27" s="520" t="s">
        <v>3121</v>
      </c>
      <c r="B27" s="404" t="s">
        <v>3124</v>
      </c>
      <c r="C27" s="403" t="s">
        <v>3155</v>
      </c>
      <c r="D27" s="403" t="s">
        <v>1742</v>
      </c>
      <c r="E27" s="521">
        <v>182</v>
      </c>
      <c r="F27" s="522" t="s">
        <v>6</v>
      </c>
      <c r="G27" s="526"/>
      <c r="H27" s="703"/>
      <c r="I27" s="527" t="s">
        <v>3155</v>
      </c>
      <c r="J27" s="527" t="s">
        <v>1742</v>
      </c>
      <c r="K27" s="101">
        <v>285</v>
      </c>
      <c r="L27" s="518"/>
      <c r="M27" s="518"/>
      <c r="N27" s="524"/>
    </row>
    <row r="28" spans="1:14" ht="15" hidden="1" x14ac:dyDescent="0.25">
      <c r="A28" s="520" t="s">
        <v>3121</v>
      </c>
      <c r="B28" s="404" t="s">
        <v>3124</v>
      </c>
      <c r="C28" s="403" t="s">
        <v>3155</v>
      </c>
      <c r="D28" s="403" t="s">
        <v>3157</v>
      </c>
      <c r="E28" s="521">
        <v>60</v>
      </c>
      <c r="F28" s="522" t="s">
        <v>6</v>
      </c>
      <c r="G28" s="526"/>
      <c r="H28" s="703"/>
      <c r="I28" s="527" t="s">
        <v>3155</v>
      </c>
      <c r="J28" s="527" t="s">
        <v>3157</v>
      </c>
      <c r="K28" s="101">
        <v>89</v>
      </c>
      <c r="L28" s="518"/>
      <c r="M28" s="518"/>
      <c r="N28" s="524"/>
    </row>
    <row r="29" spans="1:14" ht="15" hidden="1" x14ac:dyDescent="0.25">
      <c r="A29" s="520" t="s">
        <v>3121</v>
      </c>
      <c r="B29" s="404" t="s">
        <v>3124</v>
      </c>
      <c r="C29" s="403" t="s">
        <v>3155</v>
      </c>
      <c r="D29" s="403" t="s">
        <v>3158</v>
      </c>
      <c r="E29" s="521">
        <v>213</v>
      </c>
      <c r="F29" s="522" t="s">
        <v>6</v>
      </c>
      <c r="G29" s="526"/>
      <c r="H29" s="703"/>
      <c r="I29" s="527" t="s">
        <v>3155</v>
      </c>
      <c r="J29" s="527" t="s">
        <v>3158</v>
      </c>
      <c r="K29" s="101">
        <v>222</v>
      </c>
      <c r="L29" s="518"/>
      <c r="M29" s="518"/>
      <c r="N29" s="524"/>
    </row>
    <row r="30" spans="1:14" x14ac:dyDescent="0.25">
      <c r="A30" s="503" t="s">
        <v>3121</v>
      </c>
      <c r="B30" s="400" t="s">
        <v>3124</v>
      </c>
      <c r="C30" s="400" t="s">
        <v>3159</v>
      </c>
      <c r="D30" s="400"/>
      <c r="E30" s="504">
        <f>SUM(E31:E34)</f>
        <v>3740</v>
      </c>
      <c r="F30" s="505"/>
      <c r="G30" s="505"/>
      <c r="H30" s="505"/>
      <c r="I30" s="509" t="s">
        <v>3159</v>
      </c>
      <c r="J30" s="509"/>
      <c r="K30" s="504">
        <f>SUM(K31:K34)</f>
        <v>4380</v>
      </c>
      <c r="L30" s="507">
        <v>2</v>
      </c>
      <c r="M30" s="507">
        <v>2</v>
      </c>
      <c r="N30" s="510"/>
    </row>
    <row r="31" spans="1:14" ht="15" hidden="1" x14ac:dyDescent="0.25">
      <c r="A31" s="520" t="s">
        <v>3121</v>
      </c>
      <c r="B31" s="404" t="s">
        <v>3124</v>
      </c>
      <c r="C31" s="403" t="s">
        <v>3159</v>
      </c>
      <c r="D31" s="403" t="s">
        <v>3159</v>
      </c>
      <c r="E31" s="521">
        <v>2359</v>
      </c>
      <c r="F31" s="522"/>
      <c r="G31" s="515" t="s">
        <v>402</v>
      </c>
      <c r="H31" s="526" t="s">
        <v>3160</v>
      </c>
      <c r="I31" s="527" t="s">
        <v>3159</v>
      </c>
      <c r="J31" s="527" t="s">
        <v>3159</v>
      </c>
      <c r="K31" s="101">
        <v>2636</v>
      </c>
      <c r="L31" s="528"/>
      <c r="M31" s="528"/>
      <c r="N31" s="524"/>
    </row>
    <row r="32" spans="1:14" ht="15" hidden="1" x14ac:dyDescent="0.25">
      <c r="A32" s="520" t="s">
        <v>3121</v>
      </c>
      <c r="B32" s="404" t="s">
        <v>3124</v>
      </c>
      <c r="C32" s="403" t="s">
        <v>3159</v>
      </c>
      <c r="D32" s="403" t="s">
        <v>3161</v>
      </c>
      <c r="E32" s="521">
        <v>467</v>
      </c>
      <c r="F32" s="522"/>
      <c r="G32" s="526"/>
      <c r="H32" s="526"/>
      <c r="I32" s="527" t="s">
        <v>3159</v>
      </c>
      <c r="J32" s="527" t="s">
        <v>3161</v>
      </c>
      <c r="K32" s="101">
        <v>556</v>
      </c>
      <c r="L32" s="528"/>
      <c r="M32" s="528"/>
      <c r="N32" s="524"/>
    </row>
    <row r="33" spans="1:14" ht="15" hidden="1" x14ac:dyDescent="0.25">
      <c r="A33" s="520" t="s">
        <v>3121</v>
      </c>
      <c r="B33" s="404" t="s">
        <v>3124</v>
      </c>
      <c r="C33" s="403" t="s">
        <v>3159</v>
      </c>
      <c r="D33" s="403" t="s">
        <v>3162</v>
      </c>
      <c r="E33" s="521">
        <v>769</v>
      </c>
      <c r="F33" s="522"/>
      <c r="G33" s="515" t="s">
        <v>402</v>
      </c>
      <c r="H33" s="526" t="s">
        <v>3163</v>
      </c>
      <c r="I33" s="527" t="s">
        <v>3159</v>
      </c>
      <c r="J33" s="527" t="s">
        <v>3162</v>
      </c>
      <c r="K33" s="101">
        <v>1004</v>
      </c>
      <c r="L33" s="528"/>
      <c r="M33" s="528"/>
      <c r="N33" s="524"/>
    </row>
    <row r="34" spans="1:14" ht="15" hidden="1" x14ac:dyDescent="0.25">
      <c r="A34" s="520" t="s">
        <v>3121</v>
      </c>
      <c r="B34" s="404" t="s">
        <v>3124</v>
      </c>
      <c r="C34" s="403" t="s">
        <v>3159</v>
      </c>
      <c r="D34" s="403" t="s">
        <v>3164</v>
      </c>
      <c r="E34" s="521">
        <v>145</v>
      </c>
      <c r="F34" s="522"/>
      <c r="G34" s="526"/>
      <c r="H34" s="526"/>
      <c r="I34" s="527" t="s">
        <v>3159</v>
      </c>
      <c r="J34" s="527" t="s">
        <v>3164</v>
      </c>
      <c r="K34" s="101">
        <v>184</v>
      </c>
      <c r="L34" s="528"/>
      <c r="M34" s="528"/>
      <c r="N34" s="524"/>
    </row>
    <row r="35" spans="1:14" x14ac:dyDescent="0.25">
      <c r="A35" s="503" t="s">
        <v>3121</v>
      </c>
      <c r="B35" s="400" t="s">
        <v>3124</v>
      </c>
      <c r="C35" s="400" t="s">
        <v>3165</v>
      </c>
      <c r="D35" s="400"/>
      <c r="E35" s="504">
        <f>SUM(E36:E41)</f>
        <v>3732</v>
      </c>
      <c r="F35" s="505"/>
      <c r="G35" s="505"/>
      <c r="H35" s="505"/>
      <c r="I35" s="509" t="s">
        <v>3166</v>
      </c>
      <c r="J35" s="509"/>
      <c r="K35" s="504">
        <f>SUM(K36:K41)</f>
        <v>4340</v>
      </c>
      <c r="L35" s="507">
        <v>4</v>
      </c>
      <c r="M35" s="507">
        <v>6</v>
      </c>
      <c r="N35" s="510"/>
    </row>
    <row r="36" spans="1:14" ht="15" hidden="1" x14ac:dyDescent="0.25">
      <c r="A36" s="520" t="s">
        <v>3121</v>
      </c>
      <c r="B36" s="404" t="s">
        <v>3124</v>
      </c>
      <c r="C36" s="403" t="s">
        <v>3167</v>
      </c>
      <c r="D36" s="403" t="s">
        <v>1557</v>
      </c>
      <c r="E36" s="521">
        <v>597</v>
      </c>
      <c r="F36" s="522"/>
      <c r="G36" s="515" t="s">
        <v>402</v>
      </c>
      <c r="H36" s="526" t="s">
        <v>3168</v>
      </c>
      <c r="I36" s="517" t="s">
        <v>1557</v>
      </c>
      <c r="J36" s="527" t="s">
        <v>1557</v>
      </c>
      <c r="K36" s="101">
        <v>793</v>
      </c>
      <c r="L36" s="518"/>
      <c r="M36" s="518"/>
      <c r="N36" s="524"/>
    </row>
    <row r="37" spans="1:14" ht="15" hidden="1" x14ac:dyDescent="0.25">
      <c r="A37" s="520" t="s">
        <v>3121</v>
      </c>
      <c r="B37" s="404" t="s">
        <v>3124</v>
      </c>
      <c r="C37" s="403" t="s">
        <v>3167</v>
      </c>
      <c r="D37" s="403" t="s">
        <v>3169</v>
      </c>
      <c r="E37" s="521">
        <v>510</v>
      </c>
      <c r="F37" s="522"/>
      <c r="G37" s="515" t="s">
        <v>402</v>
      </c>
      <c r="H37" s="100" t="s">
        <v>3170</v>
      </c>
      <c r="I37" s="517" t="s">
        <v>1557</v>
      </c>
      <c r="J37" s="527" t="s">
        <v>3169</v>
      </c>
      <c r="K37" s="101">
        <v>560</v>
      </c>
      <c r="L37" s="518"/>
      <c r="M37" s="518"/>
      <c r="N37" s="524"/>
    </row>
    <row r="38" spans="1:14" ht="15" hidden="1" x14ac:dyDescent="0.25">
      <c r="A38" s="520" t="s">
        <v>3121</v>
      </c>
      <c r="B38" s="404" t="s">
        <v>3124</v>
      </c>
      <c r="C38" s="403" t="s">
        <v>3167</v>
      </c>
      <c r="D38" s="403" t="s">
        <v>3171</v>
      </c>
      <c r="E38" s="521">
        <v>387</v>
      </c>
      <c r="F38" s="522"/>
      <c r="G38" s="526"/>
      <c r="H38" s="100"/>
      <c r="I38" s="517" t="s">
        <v>1557</v>
      </c>
      <c r="J38" s="527" t="s">
        <v>3171</v>
      </c>
      <c r="K38" s="101">
        <v>407</v>
      </c>
      <c r="L38" s="518"/>
      <c r="M38" s="518"/>
      <c r="N38" s="524"/>
    </row>
    <row r="39" spans="1:14" ht="15" hidden="1" x14ac:dyDescent="0.25">
      <c r="A39" s="520" t="s">
        <v>3121</v>
      </c>
      <c r="B39" s="404" t="s">
        <v>3124</v>
      </c>
      <c r="C39" s="403" t="s">
        <v>3167</v>
      </c>
      <c r="D39" s="403" t="s">
        <v>3172</v>
      </c>
      <c r="E39" s="521">
        <v>517</v>
      </c>
      <c r="F39" s="522"/>
      <c r="G39" s="515" t="s">
        <v>402</v>
      </c>
      <c r="H39" s="145" t="s">
        <v>3173</v>
      </c>
      <c r="I39" s="517" t="s">
        <v>1557</v>
      </c>
      <c r="J39" s="527" t="s">
        <v>3172</v>
      </c>
      <c r="K39" s="101">
        <v>569</v>
      </c>
      <c r="L39" s="518"/>
      <c r="M39" s="518"/>
      <c r="N39" s="524"/>
    </row>
    <row r="40" spans="1:14" ht="15" hidden="1" x14ac:dyDescent="0.25">
      <c r="A40" s="520" t="s">
        <v>3121</v>
      </c>
      <c r="B40" s="404" t="s">
        <v>3124</v>
      </c>
      <c r="C40" s="403" t="s">
        <v>3174</v>
      </c>
      <c r="D40" s="403" t="s">
        <v>3175</v>
      </c>
      <c r="E40" s="521">
        <v>351</v>
      </c>
      <c r="F40" s="522"/>
      <c r="G40" s="532"/>
      <c r="H40" s="145"/>
      <c r="I40" s="517" t="s">
        <v>3174</v>
      </c>
      <c r="J40" s="517" t="s">
        <v>3175</v>
      </c>
      <c r="K40" s="101">
        <v>520</v>
      </c>
      <c r="L40" s="528"/>
      <c r="M40" s="528"/>
      <c r="N40" s="524"/>
    </row>
    <row r="41" spans="1:14" ht="15" hidden="1" x14ac:dyDescent="0.25">
      <c r="A41" s="520" t="s">
        <v>3121</v>
      </c>
      <c r="B41" s="404" t="s">
        <v>3124</v>
      </c>
      <c r="C41" s="403" t="s">
        <v>3174</v>
      </c>
      <c r="D41" s="403" t="s">
        <v>3174</v>
      </c>
      <c r="E41" s="521">
        <v>1370</v>
      </c>
      <c r="F41" s="522"/>
      <c r="G41" s="515" t="s">
        <v>402</v>
      </c>
      <c r="H41" s="526" t="s">
        <v>3176</v>
      </c>
      <c r="I41" s="517" t="s">
        <v>3174</v>
      </c>
      <c r="J41" s="517" t="s">
        <v>3174</v>
      </c>
      <c r="K41" s="101">
        <v>1491</v>
      </c>
      <c r="L41" s="518"/>
      <c r="M41" s="518"/>
      <c r="N41" s="524"/>
    </row>
    <row r="42" spans="1:14" ht="15" hidden="1" x14ac:dyDescent="0.25">
      <c r="A42" s="503" t="s">
        <v>3121</v>
      </c>
      <c r="B42" s="400" t="s">
        <v>3124</v>
      </c>
      <c r="C42" s="400" t="s">
        <v>3177</v>
      </c>
      <c r="D42" s="400"/>
      <c r="E42" s="504">
        <f>E43</f>
        <v>518</v>
      </c>
      <c r="F42" s="505"/>
      <c r="G42" s="505"/>
      <c r="H42" s="505"/>
      <c r="I42" s="509" t="s">
        <v>3177</v>
      </c>
      <c r="J42" s="509"/>
      <c r="K42" s="504">
        <f>K43</f>
        <v>545</v>
      </c>
      <c r="L42" s="507">
        <v>1</v>
      </c>
      <c r="M42" s="507">
        <v>1</v>
      </c>
      <c r="N42" s="510"/>
    </row>
    <row r="43" spans="1:14" ht="15" hidden="1" x14ac:dyDescent="0.25">
      <c r="A43" s="520" t="s">
        <v>3121</v>
      </c>
      <c r="B43" s="404" t="s">
        <v>3124</v>
      </c>
      <c r="C43" s="403" t="s">
        <v>3177</v>
      </c>
      <c r="D43" s="403" t="s">
        <v>3177</v>
      </c>
      <c r="E43" s="521">
        <v>518</v>
      </c>
      <c r="F43" s="522"/>
      <c r="G43" s="515" t="s">
        <v>402</v>
      </c>
      <c r="H43" s="526" t="s">
        <v>3178</v>
      </c>
      <c r="I43" s="517" t="s">
        <v>3177</v>
      </c>
      <c r="J43" s="517" t="s">
        <v>3177</v>
      </c>
      <c r="K43" s="101">
        <v>545</v>
      </c>
      <c r="L43" s="528"/>
      <c r="M43" s="528"/>
      <c r="N43" s="524"/>
    </row>
    <row r="44" spans="1:14" ht="15" hidden="1" x14ac:dyDescent="0.25">
      <c r="A44" s="503" t="s">
        <v>3121</v>
      </c>
      <c r="B44" s="400" t="s">
        <v>3124</v>
      </c>
      <c r="C44" s="400" t="s">
        <v>3179</v>
      </c>
      <c r="D44" s="400"/>
      <c r="E44" s="504">
        <f>SUM(E45:E49)</f>
        <v>6595</v>
      </c>
      <c r="F44" s="505"/>
      <c r="G44" s="505"/>
      <c r="H44" s="505"/>
      <c r="I44" s="509" t="s">
        <v>3180</v>
      </c>
      <c r="J44" s="509"/>
      <c r="K44" s="504">
        <f>SUM(K45:K49)</f>
        <v>13225</v>
      </c>
      <c r="L44" s="507">
        <v>3</v>
      </c>
      <c r="M44" s="507">
        <v>3</v>
      </c>
      <c r="N44" s="510"/>
    </row>
    <row r="45" spans="1:14" x14ac:dyDescent="0.25">
      <c r="A45" s="520" t="s">
        <v>3121</v>
      </c>
      <c r="B45" s="404" t="s">
        <v>3124</v>
      </c>
      <c r="C45" s="403" t="s">
        <v>3181</v>
      </c>
      <c r="D45" s="403" t="s">
        <v>3182</v>
      </c>
      <c r="E45" s="521">
        <v>4162</v>
      </c>
      <c r="F45" s="522"/>
      <c r="G45" s="515" t="s">
        <v>402</v>
      </c>
      <c r="H45" s="526" t="s">
        <v>3183</v>
      </c>
      <c r="I45" s="533" t="s">
        <v>3182</v>
      </c>
      <c r="J45" s="517" t="s">
        <v>3182</v>
      </c>
      <c r="K45" s="101">
        <v>10100</v>
      </c>
      <c r="L45" s="518"/>
      <c r="M45" s="518"/>
      <c r="N45" s="534"/>
    </row>
    <row r="46" spans="1:14" ht="15" hidden="1" x14ac:dyDescent="0.25">
      <c r="A46" s="520" t="s">
        <v>3121</v>
      </c>
      <c r="B46" s="404" t="s">
        <v>3124</v>
      </c>
      <c r="C46" s="403" t="s">
        <v>3124</v>
      </c>
      <c r="D46" s="403" t="s">
        <v>3124</v>
      </c>
      <c r="E46" s="521">
        <v>1534</v>
      </c>
      <c r="F46" s="522"/>
      <c r="G46" s="515" t="s">
        <v>402</v>
      </c>
      <c r="H46" s="526" t="s">
        <v>3184</v>
      </c>
      <c r="I46" s="517" t="s">
        <v>3124</v>
      </c>
      <c r="J46" s="517" t="s">
        <v>3185</v>
      </c>
      <c r="K46" s="101">
        <v>1750</v>
      </c>
      <c r="L46" s="535"/>
      <c r="M46" s="535"/>
      <c r="N46" s="524"/>
    </row>
    <row r="47" spans="1:14" ht="15" hidden="1" x14ac:dyDescent="0.25">
      <c r="A47" s="520" t="s">
        <v>3121</v>
      </c>
      <c r="B47" s="404" t="s">
        <v>3124</v>
      </c>
      <c r="C47" s="403" t="s">
        <v>3124</v>
      </c>
      <c r="D47" s="403" t="s">
        <v>3186</v>
      </c>
      <c r="E47" s="521">
        <v>299</v>
      </c>
      <c r="F47" s="522"/>
      <c r="G47" s="526"/>
      <c r="H47" s="526"/>
      <c r="I47" s="517" t="s">
        <v>3124</v>
      </c>
      <c r="J47" s="517" t="s">
        <v>3187</v>
      </c>
      <c r="K47" s="101">
        <v>398</v>
      </c>
      <c r="L47" s="535"/>
      <c r="M47" s="535"/>
      <c r="N47" s="524"/>
    </row>
    <row r="48" spans="1:14" ht="15" hidden="1" x14ac:dyDescent="0.25">
      <c r="A48" s="520" t="s">
        <v>3121</v>
      </c>
      <c r="B48" s="404" t="s">
        <v>3124</v>
      </c>
      <c r="C48" s="403" t="s">
        <v>3124</v>
      </c>
      <c r="D48" s="403" t="s">
        <v>3188</v>
      </c>
      <c r="E48" s="521">
        <v>235</v>
      </c>
      <c r="F48" s="522"/>
      <c r="G48" s="526"/>
      <c r="H48" s="526"/>
      <c r="I48" s="517" t="s">
        <v>3124</v>
      </c>
      <c r="J48" s="517" t="s">
        <v>3188</v>
      </c>
      <c r="K48" s="101">
        <v>380</v>
      </c>
      <c r="L48" s="535"/>
      <c r="M48" s="535"/>
      <c r="N48" s="524"/>
    </row>
    <row r="49" spans="1:14" ht="15" hidden="1" x14ac:dyDescent="0.25">
      <c r="A49" s="520" t="s">
        <v>3121</v>
      </c>
      <c r="B49" s="404" t="s">
        <v>3124</v>
      </c>
      <c r="C49" s="403" t="s">
        <v>3124</v>
      </c>
      <c r="D49" s="402" t="s">
        <v>3189</v>
      </c>
      <c r="E49" s="521">
        <v>365</v>
      </c>
      <c r="F49" s="522"/>
      <c r="G49" s="526"/>
      <c r="H49" s="526"/>
      <c r="I49" s="517" t="s">
        <v>3124</v>
      </c>
      <c r="J49" s="517" t="s">
        <v>3189</v>
      </c>
      <c r="K49" s="101">
        <v>597</v>
      </c>
      <c r="L49" s="528"/>
      <c r="M49" s="528"/>
      <c r="N49" s="524"/>
    </row>
    <row r="50" spans="1:14" x14ac:dyDescent="0.25">
      <c r="A50" s="503" t="s">
        <v>3121</v>
      </c>
      <c r="B50" s="400" t="s">
        <v>3124</v>
      </c>
      <c r="C50" s="400" t="s">
        <v>3190</v>
      </c>
      <c r="D50" s="400"/>
      <c r="E50" s="504">
        <f>SUM(E51:E63)</f>
        <v>5749</v>
      </c>
      <c r="F50" s="505"/>
      <c r="G50" s="505"/>
      <c r="H50" s="505"/>
      <c r="I50" s="509" t="s">
        <v>3190</v>
      </c>
      <c r="J50" s="509"/>
      <c r="K50" s="504">
        <f>SUM(K51:K63)</f>
        <v>9132</v>
      </c>
      <c r="L50" s="507">
        <v>4</v>
      </c>
      <c r="M50" s="507">
        <v>6</v>
      </c>
      <c r="N50" s="510"/>
    </row>
    <row r="51" spans="1:14" ht="15" hidden="1" x14ac:dyDescent="0.25">
      <c r="A51" s="520" t="s">
        <v>3121</v>
      </c>
      <c r="B51" s="404" t="s">
        <v>3124</v>
      </c>
      <c r="C51" s="403" t="s">
        <v>3191</v>
      </c>
      <c r="D51" s="402" t="s">
        <v>3191</v>
      </c>
      <c r="E51" s="513">
        <v>342</v>
      </c>
      <c r="F51" s="514"/>
      <c r="G51" s="536" t="s">
        <v>402</v>
      </c>
      <c r="H51" s="526" t="s">
        <v>3192</v>
      </c>
      <c r="I51" s="533" t="s">
        <v>3191</v>
      </c>
      <c r="J51" s="527" t="s">
        <v>3191</v>
      </c>
      <c r="K51" s="101">
        <v>435</v>
      </c>
      <c r="L51" s="528"/>
      <c r="M51" s="528"/>
      <c r="N51" s="524"/>
    </row>
    <row r="52" spans="1:14" ht="15" hidden="1" x14ac:dyDescent="0.25">
      <c r="A52" s="520" t="s">
        <v>3121</v>
      </c>
      <c r="B52" s="404" t="s">
        <v>3124</v>
      </c>
      <c r="C52" s="403" t="s">
        <v>3191</v>
      </c>
      <c r="D52" s="403" t="s">
        <v>3193</v>
      </c>
      <c r="E52" s="521">
        <v>301</v>
      </c>
      <c r="F52" s="522"/>
      <c r="G52" s="515" t="s">
        <v>402</v>
      </c>
      <c r="H52" s="526" t="s">
        <v>3194</v>
      </c>
      <c r="I52" s="533" t="s">
        <v>3191</v>
      </c>
      <c r="J52" s="527" t="s">
        <v>3193</v>
      </c>
      <c r="K52" s="101">
        <v>490</v>
      </c>
      <c r="L52" s="528"/>
      <c r="M52" s="528"/>
      <c r="N52" s="524"/>
    </row>
    <row r="53" spans="1:14" ht="15" hidden="1" x14ac:dyDescent="0.25">
      <c r="A53" s="520" t="s">
        <v>3121</v>
      </c>
      <c r="B53" s="404" t="s">
        <v>3124</v>
      </c>
      <c r="C53" s="403" t="s">
        <v>3191</v>
      </c>
      <c r="D53" s="403" t="s">
        <v>3195</v>
      </c>
      <c r="E53" s="521">
        <v>905</v>
      </c>
      <c r="F53" s="522"/>
      <c r="G53" s="515" t="s">
        <v>402</v>
      </c>
      <c r="H53" s="526" t="s">
        <v>3196</v>
      </c>
      <c r="I53" s="533" t="s">
        <v>3191</v>
      </c>
      <c r="J53" s="527" t="s">
        <v>3195</v>
      </c>
      <c r="K53" s="101">
        <v>1220</v>
      </c>
      <c r="L53" s="528"/>
      <c r="M53" s="528"/>
      <c r="N53" s="524"/>
    </row>
    <row r="54" spans="1:14" ht="15" hidden="1" x14ac:dyDescent="0.25">
      <c r="A54" s="520" t="s">
        <v>3121</v>
      </c>
      <c r="B54" s="404" t="s">
        <v>3124</v>
      </c>
      <c r="C54" s="403" t="s">
        <v>3191</v>
      </c>
      <c r="D54" s="403" t="s">
        <v>3197</v>
      </c>
      <c r="E54" s="521">
        <v>53</v>
      </c>
      <c r="F54" s="522"/>
      <c r="G54" s="526"/>
      <c r="H54" s="526"/>
      <c r="I54" s="533" t="s">
        <v>3191</v>
      </c>
      <c r="J54" s="527" t="s">
        <v>3197</v>
      </c>
      <c r="K54" s="101">
        <v>120</v>
      </c>
      <c r="L54" s="528"/>
      <c r="M54" s="528"/>
      <c r="N54" s="524"/>
    </row>
    <row r="55" spans="1:14" ht="15" hidden="1" x14ac:dyDescent="0.25">
      <c r="A55" s="520" t="s">
        <v>3121</v>
      </c>
      <c r="B55" s="404" t="s">
        <v>3124</v>
      </c>
      <c r="C55" s="403" t="s">
        <v>3191</v>
      </c>
      <c r="D55" s="403" t="s">
        <v>3198</v>
      </c>
      <c r="E55" s="521">
        <v>476</v>
      </c>
      <c r="F55" s="522"/>
      <c r="G55" s="526"/>
      <c r="H55" s="526"/>
      <c r="I55" s="533" t="s">
        <v>3191</v>
      </c>
      <c r="J55" s="527" t="s">
        <v>3198</v>
      </c>
      <c r="K55" s="101">
        <v>845</v>
      </c>
      <c r="L55" s="528"/>
      <c r="M55" s="528"/>
      <c r="N55" s="524"/>
    </row>
    <row r="56" spans="1:14" ht="15" hidden="1" x14ac:dyDescent="0.25">
      <c r="A56" s="520" t="s">
        <v>3121</v>
      </c>
      <c r="B56" s="404" t="s">
        <v>3124</v>
      </c>
      <c r="C56" s="403" t="s">
        <v>3199</v>
      </c>
      <c r="D56" s="403" t="s">
        <v>3200</v>
      </c>
      <c r="E56" s="521">
        <v>411</v>
      </c>
      <c r="F56" s="522"/>
      <c r="G56" s="526"/>
      <c r="H56" s="526"/>
      <c r="I56" s="533" t="s">
        <v>3199</v>
      </c>
      <c r="J56" s="527" t="s">
        <v>3200</v>
      </c>
      <c r="K56" s="101">
        <v>726</v>
      </c>
      <c r="L56" s="528"/>
      <c r="M56" s="528"/>
      <c r="N56" s="524"/>
    </row>
    <row r="57" spans="1:14" ht="15" hidden="1" x14ac:dyDescent="0.25">
      <c r="A57" s="520" t="s">
        <v>3121</v>
      </c>
      <c r="B57" s="404" t="s">
        <v>3124</v>
      </c>
      <c r="C57" s="403" t="s">
        <v>3199</v>
      </c>
      <c r="D57" s="403" t="s">
        <v>3201</v>
      </c>
      <c r="E57" s="521">
        <v>1199</v>
      </c>
      <c r="F57" s="522"/>
      <c r="G57" s="515" t="s">
        <v>402</v>
      </c>
      <c r="H57" s="526" t="s">
        <v>3184</v>
      </c>
      <c r="I57" s="533" t="s">
        <v>3199</v>
      </c>
      <c r="J57" s="527" t="s">
        <v>3201</v>
      </c>
      <c r="K57" s="101">
        <v>2012</v>
      </c>
      <c r="L57" s="528"/>
      <c r="M57" s="528"/>
      <c r="N57" s="524"/>
    </row>
    <row r="58" spans="1:14" ht="15" hidden="1" x14ac:dyDescent="0.25">
      <c r="A58" s="520" t="s">
        <v>3121</v>
      </c>
      <c r="B58" s="404" t="s">
        <v>3124</v>
      </c>
      <c r="C58" s="403" t="s">
        <v>3199</v>
      </c>
      <c r="D58" s="402" t="s">
        <v>3199</v>
      </c>
      <c r="E58" s="513">
        <v>762</v>
      </c>
      <c r="F58" s="514"/>
      <c r="G58" s="536" t="s">
        <v>402</v>
      </c>
      <c r="H58" s="517" t="s">
        <v>3202</v>
      </c>
      <c r="I58" s="533" t="s">
        <v>3199</v>
      </c>
      <c r="J58" s="527" t="s">
        <v>3199</v>
      </c>
      <c r="K58" s="101">
        <v>1073</v>
      </c>
      <c r="L58" s="528"/>
      <c r="M58" s="528"/>
      <c r="N58" s="524"/>
    </row>
    <row r="59" spans="1:14" ht="15" hidden="1" x14ac:dyDescent="0.25">
      <c r="A59" s="520" t="s">
        <v>3121</v>
      </c>
      <c r="B59" s="404" t="s">
        <v>3124</v>
      </c>
      <c r="C59" s="403" t="s">
        <v>3199</v>
      </c>
      <c r="D59" s="402" t="s">
        <v>3203</v>
      </c>
      <c r="E59" s="513">
        <v>120</v>
      </c>
      <c r="F59" s="514" t="s">
        <v>6</v>
      </c>
      <c r="G59" s="517"/>
      <c r="H59" s="517"/>
      <c r="I59" s="533" t="s">
        <v>3199</v>
      </c>
      <c r="J59" s="527" t="s">
        <v>3203</v>
      </c>
      <c r="K59" s="101">
        <v>300</v>
      </c>
      <c r="L59" s="528"/>
      <c r="M59" s="528"/>
      <c r="N59" s="524"/>
    </row>
    <row r="60" spans="1:14" ht="15" hidden="1" x14ac:dyDescent="0.25">
      <c r="A60" s="520" t="s">
        <v>3121</v>
      </c>
      <c r="B60" s="404" t="s">
        <v>3124</v>
      </c>
      <c r="C60" s="403" t="s">
        <v>3199</v>
      </c>
      <c r="D60" s="402" t="s">
        <v>3204</v>
      </c>
      <c r="E60" s="513">
        <v>154</v>
      </c>
      <c r="F60" s="514"/>
      <c r="G60" s="517"/>
      <c r="H60" s="517"/>
      <c r="I60" s="533" t="s">
        <v>3199</v>
      </c>
      <c r="J60" s="527" t="s">
        <v>3204</v>
      </c>
      <c r="K60" s="101">
        <v>164</v>
      </c>
      <c r="L60" s="528"/>
      <c r="M60" s="528"/>
      <c r="N60" s="524"/>
    </row>
    <row r="61" spans="1:14" ht="15" hidden="1" x14ac:dyDescent="0.25">
      <c r="A61" s="520" t="s">
        <v>3121</v>
      </c>
      <c r="B61" s="404" t="s">
        <v>3124</v>
      </c>
      <c r="C61" s="403" t="s">
        <v>3199</v>
      </c>
      <c r="D61" s="403" t="s">
        <v>3205</v>
      </c>
      <c r="E61" s="521">
        <v>531</v>
      </c>
      <c r="F61" s="522"/>
      <c r="G61" s="526"/>
      <c r="H61" s="526"/>
      <c r="I61" s="533" t="s">
        <v>3199</v>
      </c>
      <c r="J61" s="517" t="s">
        <v>3206</v>
      </c>
      <c r="K61" s="101">
        <v>781</v>
      </c>
      <c r="L61" s="528"/>
      <c r="M61" s="528"/>
      <c r="N61" s="524"/>
    </row>
    <row r="62" spans="1:14" ht="15" hidden="1" x14ac:dyDescent="0.25">
      <c r="A62" s="520" t="s">
        <v>3121</v>
      </c>
      <c r="B62" s="404" t="s">
        <v>3124</v>
      </c>
      <c r="C62" s="403" t="s">
        <v>3199</v>
      </c>
      <c r="D62" s="403" t="s">
        <v>3207</v>
      </c>
      <c r="E62" s="521">
        <v>104</v>
      </c>
      <c r="F62" s="522"/>
      <c r="G62" s="526"/>
      <c r="H62" s="526"/>
      <c r="I62" s="533" t="s">
        <v>3199</v>
      </c>
      <c r="J62" s="527" t="s">
        <v>3207</v>
      </c>
      <c r="K62" s="101">
        <v>245</v>
      </c>
      <c r="L62" s="528"/>
      <c r="M62" s="528"/>
      <c r="N62" s="524"/>
    </row>
    <row r="63" spans="1:14" ht="15" hidden="1" x14ac:dyDescent="0.25">
      <c r="A63" s="520" t="s">
        <v>3121</v>
      </c>
      <c r="B63" s="404" t="s">
        <v>3124</v>
      </c>
      <c r="C63" s="403" t="s">
        <v>3199</v>
      </c>
      <c r="D63" s="403" t="s">
        <v>3208</v>
      </c>
      <c r="E63" s="521">
        <v>391</v>
      </c>
      <c r="F63" s="522"/>
      <c r="G63" s="515" t="s">
        <v>402</v>
      </c>
      <c r="H63" s="526" t="s">
        <v>3209</v>
      </c>
      <c r="I63" s="533" t="s">
        <v>3199</v>
      </c>
      <c r="J63" s="527" t="s">
        <v>3208</v>
      </c>
      <c r="K63" s="101">
        <v>721</v>
      </c>
      <c r="L63" s="528"/>
      <c r="M63" s="528"/>
      <c r="N63" s="524"/>
    </row>
    <row r="64" spans="1:14" ht="15" hidden="1" x14ac:dyDescent="0.25">
      <c r="A64" s="496" t="s">
        <v>3121</v>
      </c>
      <c r="B64" s="395" t="s">
        <v>3210</v>
      </c>
      <c r="C64" s="396"/>
      <c r="D64" s="395"/>
      <c r="E64" s="497">
        <f>E65+E70+E73+E75+E79+E83+E85+E91+E98+E101+E104+E108+E112+E114+E118+E121+E123+E125</f>
        <v>81876</v>
      </c>
      <c r="F64" s="498"/>
      <c r="G64" s="498"/>
      <c r="H64" s="498"/>
      <c r="I64" s="499"/>
      <c r="J64" s="499"/>
      <c r="K64" s="500"/>
      <c r="L64" s="501">
        <f>SUM(L65:L126)</f>
        <v>53</v>
      </c>
      <c r="M64" s="501">
        <f>SUM(M65:M126)</f>
        <v>53</v>
      </c>
      <c r="N64" s="502"/>
    </row>
    <row r="65" spans="1:14" ht="15" hidden="1" x14ac:dyDescent="0.25">
      <c r="A65" s="503" t="s">
        <v>3121</v>
      </c>
      <c r="B65" s="400" t="s">
        <v>3210</v>
      </c>
      <c r="C65" s="400" t="s">
        <v>3211</v>
      </c>
      <c r="D65" s="400"/>
      <c r="E65" s="504">
        <v>10753</v>
      </c>
      <c r="F65" s="505"/>
      <c r="G65" s="505"/>
      <c r="H65" s="505"/>
      <c r="I65" s="505"/>
      <c r="J65" s="505"/>
      <c r="K65" s="505"/>
      <c r="L65" s="525"/>
      <c r="M65" s="525"/>
      <c r="N65" s="505"/>
    </row>
    <row r="66" spans="1:14" s="307" customFormat="1" hidden="1" x14ac:dyDescent="0.25">
      <c r="A66" s="537"/>
      <c r="B66" s="512"/>
      <c r="C66" s="512"/>
      <c r="D66" s="512" t="s">
        <v>3212</v>
      </c>
      <c r="E66" s="538"/>
      <c r="F66" s="529"/>
      <c r="G66" s="529"/>
      <c r="H66" s="529"/>
      <c r="I66" s="529"/>
      <c r="J66" s="529"/>
      <c r="K66" s="529"/>
      <c r="L66" s="539"/>
      <c r="M66" s="539"/>
      <c r="N66" s="529"/>
    </row>
    <row r="67" spans="1:14" s="307" customFormat="1" hidden="1" x14ac:dyDescent="0.25">
      <c r="A67" s="537"/>
      <c r="B67" s="512"/>
      <c r="C67" s="512"/>
      <c r="D67" s="402" t="s">
        <v>3213</v>
      </c>
      <c r="E67" s="538"/>
      <c r="F67" s="529"/>
      <c r="G67" s="529"/>
      <c r="H67" s="529"/>
      <c r="I67" s="529"/>
      <c r="J67" s="529"/>
      <c r="K67" s="529"/>
      <c r="L67" s="539"/>
      <c r="M67" s="539"/>
      <c r="N67" s="529"/>
    </row>
    <row r="68" spans="1:14" s="307" customFormat="1" hidden="1" x14ac:dyDescent="0.25">
      <c r="A68" s="537"/>
      <c r="B68" s="512"/>
      <c r="C68" s="512"/>
      <c r="D68" s="402" t="s">
        <v>3214</v>
      </c>
      <c r="E68" s="538"/>
      <c r="F68" s="529"/>
      <c r="G68" s="529"/>
      <c r="H68" s="529"/>
      <c r="I68" s="529"/>
      <c r="J68" s="529"/>
      <c r="K68" s="529"/>
      <c r="L68" s="539"/>
      <c r="M68" s="539"/>
      <c r="N68" s="529"/>
    </row>
    <row r="69" spans="1:14" s="307" customFormat="1" hidden="1" x14ac:dyDescent="0.25">
      <c r="A69" s="540"/>
      <c r="B69" s="512"/>
      <c r="C69" s="512"/>
      <c r="D69" s="402" t="s">
        <v>3215</v>
      </c>
      <c r="E69" s="538"/>
      <c r="F69" s="529"/>
      <c r="G69" s="529"/>
      <c r="H69" s="529"/>
      <c r="I69" s="529"/>
      <c r="J69" s="529"/>
      <c r="K69" s="529"/>
      <c r="L69" s="539"/>
      <c r="M69" s="539"/>
      <c r="N69" s="529"/>
    </row>
    <row r="70" spans="1:14" x14ac:dyDescent="0.25">
      <c r="A70" s="541" t="s">
        <v>3121</v>
      </c>
      <c r="B70" s="400" t="s">
        <v>3210</v>
      </c>
      <c r="C70" s="400" t="s">
        <v>3216</v>
      </c>
      <c r="D70" s="400"/>
      <c r="E70" s="504">
        <f>SUM(E71:E72)</f>
        <v>3361</v>
      </c>
      <c r="F70" s="505"/>
      <c r="G70" s="505"/>
      <c r="H70" s="505"/>
      <c r="I70" s="509" t="s">
        <v>3217</v>
      </c>
      <c r="J70" s="509"/>
      <c r="K70" s="504">
        <f>SUM(K71:K72)</f>
        <v>8800</v>
      </c>
      <c r="L70" s="507">
        <v>4</v>
      </c>
      <c r="M70" s="507">
        <v>4</v>
      </c>
      <c r="N70" s="510"/>
    </row>
    <row r="71" spans="1:14" ht="15" hidden="1" x14ac:dyDescent="0.25">
      <c r="A71" s="520" t="s">
        <v>3121</v>
      </c>
      <c r="B71" s="404" t="s">
        <v>3210</v>
      </c>
      <c r="C71" s="403" t="s">
        <v>3218</v>
      </c>
      <c r="D71" s="403" t="s">
        <v>3218</v>
      </c>
      <c r="E71" s="521">
        <v>1811</v>
      </c>
      <c r="F71" s="522"/>
      <c r="G71" s="515" t="s">
        <v>402</v>
      </c>
      <c r="H71" s="713" t="s">
        <v>3219</v>
      </c>
      <c r="I71" s="533" t="s">
        <v>3218</v>
      </c>
      <c r="J71" s="517" t="s">
        <v>3218</v>
      </c>
      <c r="K71" s="101">
        <v>5600</v>
      </c>
      <c r="L71" s="518"/>
      <c r="M71" s="518"/>
      <c r="N71" s="524"/>
    </row>
    <row r="72" spans="1:14" ht="15" hidden="1" x14ac:dyDescent="0.25">
      <c r="A72" s="520" t="s">
        <v>3121</v>
      </c>
      <c r="B72" s="404" t="s">
        <v>3210</v>
      </c>
      <c r="C72" s="403" t="s">
        <v>3220</v>
      </c>
      <c r="D72" s="403" t="s">
        <v>3220</v>
      </c>
      <c r="E72" s="521">
        <v>1550</v>
      </c>
      <c r="F72" s="522"/>
      <c r="G72" s="526"/>
      <c r="H72" s="713"/>
      <c r="I72" s="533" t="s">
        <v>3220</v>
      </c>
      <c r="J72" s="517" t="s">
        <v>3220</v>
      </c>
      <c r="K72" s="513">
        <v>3200</v>
      </c>
      <c r="L72" s="528"/>
      <c r="M72" s="528"/>
      <c r="N72" s="524"/>
    </row>
    <row r="73" spans="1:14" ht="15" hidden="1" x14ac:dyDescent="0.25">
      <c r="A73" s="503" t="s">
        <v>3121</v>
      </c>
      <c r="B73" s="400" t="s">
        <v>3210</v>
      </c>
      <c r="C73" s="400" t="s">
        <v>3221</v>
      </c>
      <c r="D73" s="400"/>
      <c r="E73" s="504">
        <f>E74</f>
        <v>1870</v>
      </c>
      <c r="F73" s="505"/>
      <c r="G73" s="505"/>
      <c r="H73" s="505"/>
      <c r="I73" s="509" t="s">
        <v>3221</v>
      </c>
      <c r="J73" s="509"/>
      <c r="K73" s="504">
        <f>K74</f>
        <v>2420</v>
      </c>
      <c r="L73" s="507">
        <v>1</v>
      </c>
      <c r="M73" s="507">
        <v>1</v>
      </c>
      <c r="N73" s="510"/>
    </row>
    <row r="74" spans="1:14" ht="25.5" hidden="1" x14ac:dyDescent="0.25">
      <c r="A74" s="520" t="s">
        <v>3121</v>
      </c>
      <c r="B74" s="404" t="s">
        <v>3210</v>
      </c>
      <c r="C74" s="403" t="s">
        <v>3221</v>
      </c>
      <c r="D74" s="403" t="s">
        <v>3221</v>
      </c>
      <c r="E74" s="521">
        <v>1870</v>
      </c>
      <c r="F74" s="522"/>
      <c r="G74" s="515" t="s">
        <v>402</v>
      </c>
      <c r="H74" s="526" t="s">
        <v>3222</v>
      </c>
      <c r="I74" s="517" t="s">
        <v>3221</v>
      </c>
      <c r="J74" s="517" t="s">
        <v>3221</v>
      </c>
      <c r="K74" s="101">
        <v>2420</v>
      </c>
      <c r="L74" s="518"/>
      <c r="M74" s="518"/>
      <c r="N74" s="524"/>
    </row>
    <row r="75" spans="1:14" ht="15" hidden="1" x14ac:dyDescent="0.25">
      <c r="A75" s="503" t="s">
        <v>3121</v>
      </c>
      <c r="B75" s="400" t="s">
        <v>3210</v>
      </c>
      <c r="C75" s="400" t="s">
        <v>269</v>
      </c>
      <c r="D75" s="400"/>
      <c r="E75" s="504">
        <f>SUM(E76:E78)</f>
        <v>2315</v>
      </c>
      <c r="F75" s="505"/>
      <c r="G75" s="505"/>
      <c r="H75" s="505"/>
      <c r="I75" s="509" t="s">
        <v>269</v>
      </c>
      <c r="J75" s="509"/>
      <c r="K75" s="504">
        <f>SUM(K76:K78)</f>
        <v>2447</v>
      </c>
      <c r="L75" s="507">
        <v>3</v>
      </c>
      <c r="M75" s="507">
        <v>3</v>
      </c>
      <c r="N75" s="510"/>
    </row>
    <row r="76" spans="1:14" ht="15" hidden="1" x14ac:dyDescent="0.25">
      <c r="A76" s="520" t="s">
        <v>3121</v>
      </c>
      <c r="B76" s="404" t="s">
        <v>3210</v>
      </c>
      <c r="C76" s="403" t="s">
        <v>269</v>
      </c>
      <c r="D76" s="403" t="s">
        <v>269</v>
      </c>
      <c r="E76" s="521">
        <v>1549</v>
      </c>
      <c r="F76" s="522"/>
      <c r="G76" s="515" t="s">
        <v>402</v>
      </c>
      <c r="H76" s="542" t="s">
        <v>3223</v>
      </c>
      <c r="I76" s="517" t="s">
        <v>269</v>
      </c>
      <c r="J76" s="517" t="s">
        <v>269</v>
      </c>
      <c r="K76" s="101">
        <v>1632</v>
      </c>
      <c r="L76" s="518"/>
      <c r="M76" s="518"/>
      <c r="N76" s="524"/>
    </row>
    <row r="77" spans="1:14" ht="30" hidden="1" x14ac:dyDescent="0.25">
      <c r="A77" s="520" t="s">
        <v>3121</v>
      </c>
      <c r="B77" s="404" t="s">
        <v>3210</v>
      </c>
      <c r="C77" s="403" t="s">
        <v>269</v>
      </c>
      <c r="D77" s="403" t="s">
        <v>1637</v>
      </c>
      <c r="E77" s="521">
        <v>334</v>
      </c>
      <c r="F77" s="522"/>
      <c r="G77" s="515" t="s">
        <v>402</v>
      </c>
      <c r="H77" s="542" t="s">
        <v>3224</v>
      </c>
      <c r="I77" s="517" t="s">
        <v>269</v>
      </c>
      <c r="J77" s="517" t="s">
        <v>1637</v>
      </c>
      <c r="K77" s="101">
        <v>507</v>
      </c>
      <c r="L77" s="518"/>
      <c r="M77" s="518"/>
      <c r="N77" s="524"/>
    </row>
    <row r="78" spans="1:14" ht="30" hidden="1" x14ac:dyDescent="0.25">
      <c r="A78" s="520" t="s">
        <v>3121</v>
      </c>
      <c r="B78" s="404" t="s">
        <v>3210</v>
      </c>
      <c r="C78" s="403" t="s">
        <v>269</v>
      </c>
      <c r="D78" s="403" t="s">
        <v>3225</v>
      </c>
      <c r="E78" s="521">
        <v>432</v>
      </c>
      <c r="F78" s="522" t="s">
        <v>6</v>
      </c>
      <c r="G78" s="515" t="s">
        <v>402</v>
      </c>
      <c r="H78" s="542" t="s">
        <v>3226</v>
      </c>
      <c r="I78" s="517" t="s">
        <v>269</v>
      </c>
      <c r="J78" s="517" t="s">
        <v>3225</v>
      </c>
      <c r="K78" s="101">
        <v>308</v>
      </c>
      <c r="L78" s="518"/>
      <c r="M78" s="518"/>
      <c r="N78" s="524"/>
    </row>
    <row r="79" spans="1:14" x14ac:dyDescent="0.25">
      <c r="A79" s="503" t="s">
        <v>3121</v>
      </c>
      <c r="B79" s="400" t="s">
        <v>3210</v>
      </c>
      <c r="C79" s="400" t="s">
        <v>1436</v>
      </c>
      <c r="D79" s="400"/>
      <c r="E79" s="504">
        <f>SUM(E80:E82)</f>
        <v>5677</v>
      </c>
      <c r="F79" s="505"/>
      <c r="G79" s="505"/>
      <c r="H79" s="505"/>
      <c r="I79" s="509" t="s">
        <v>1436</v>
      </c>
      <c r="J79" s="509"/>
      <c r="K79" s="504">
        <f>SUM(K80:K82)</f>
        <v>6650</v>
      </c>
      <c r="L79" s="507">
        <v>3</v>
      </c>
      <c r="M79" s="507">
        <v>3</v>
      </c>
      <c r="N79" s="510"/>
    </row>
    <row r="80" spans="1:14" x14ac:dyDescent="0.25">
      <c r="A80" s="520" t="s">
        <v>3121</v>
      </c>
      <c r="B80" s="404" t="s">
        <v>3210</v>
      </c>
      <c r="C80" s="403" t="s">
        <v>1436</v>
      </c>
      <c r="D80" s="403" t="s">
        <v>1436</v>
      </c>
      <c r="E80" s="521">
        <v>4670</v>
      </c>
      <c r="F80" s="522"/>
      <c r="G80" s="515" t="s">
        <v>402</v>
      </c>
      <c r="H80" s="703" t="s">
        <v>3227</v>
      </c>
      <c r="I80" s="403" t="s">
        <v>1436</v>
      </c>
      <c r="J80" s="527" t="s">
        <v>1436</v>
      </c>
      <c r="K80" s="101">
        <v>5500</v>
      </c>
      <c r="L80" s="518"/>
      <c r="M80" s="518"/>
      <c r="N80" s="524"/>
    </row>
    <row r="81" spans="1:14" ht="15" hidden="1" x14ac:dyDescent="0.25">
      <c r="A81" s="520" t="s">
        <v>3121</v>
      </c>
      <c r="B81" s="404" t="s">
        <v>3210</v>
      </c>
      <c r="C81" s="403" t="s">
        <v>1436</v>
      </c>
      <c r="D81" s="403" t="s">
        <v>3228</v>
      </c>
      <c r="E81" s="521">
        <v>313</v>
      </c>
      <c r="F81" s="522"/>
      <c r="G81" s="526"/>
      <c r="H81" s="703"/>
      <c r="I81" s="403" t="s">
        <v>1436</v>
      </c>
      <c r="J81" s="527" t="s">
        <v>3228</v>
      </c>
      <c r="K81" s="101">
        <v>350</v>
      </c>
      <c r="L81" s="518"/>
      <c r="M81" s="518"/>
      <c r="N81" s="524"/>
    </row>
    <row r="82" spans="1:14" ht="15" hidden="1" x14ac:dyDescent="0.25">
      <c r="A82" s="520" t="s">
        <v>3121</v>
      </c>
      <c r="B82" s="404" t="s">
        <v>3210</v>
      </c>
      <c r="C82" s="403" t="s">
        <v>1436</v>
      </c>
      <c r="D82" s="403" t="s">
        <v>3229</v>
      </c>
      <c r="E82" s="521">
        <v>694</v>
      </c>
      <c r="F82" s="522"/>
      <c r="G82" s="526"/>
      <c r="H82" s="703"/>
      <c r="I82" s="403" t="s">
        <v>1436</v>
      </c>
      <c r="J82" s="527" t="s">
        <v>3230</v>
      </c>
      <c r="K82" s="101">
        <v>800</v>
      </c>
      <c r="L82" s="518"/>
      <c r="M82" s="518"/>
      <c r="N82" s="524"/>
    </row>
    <row r="83" spans="1:14" ht="15" hidden="1" x14ac:dyDescent="0.25">
      <c r="A83" s="503" t="s">
        <v>3121</v>
      </c>
      <c r="B83" s="400" t="s">
        <v>3210</v>
      </c>
      <c r="C83" s="400" t="s">
        <v>3231</v>
      </c>
      <c r="D83" s="400"/>
      <c r="E83" s="504">
        <f>E84</f>
        <v>2375</v>
      </c>
      <c r="F83" s="505"/>
      <c r="G83" s="505"/>
      <c r="H83" s="505"/>
      <c r="I83" s="509" t="s">
        <v>3231</v>
      </c>
      <c r="J83" s="509"/>
      <c r="K83" s="504">
        <f>K84</f>
        <v>3200</v>
      </c>
      <c r="L83" s="507">
        <v>2</v>
      </c>
      <c r="M83" s="507">
        <v>2</v>
      </c>
      <c r="N83" s="510"/>
    </row>
    <row r="84" spans="1:14" ht="15" hidden="1" x14ac:dyDescent="0.25">
      <c r="A84" s="520" t="s">
        <v>3121</v>
      </c>
      <c r="B84" s="404" t="s">
        <v>3210</v>
      </c>
      <c r="C84" s="403" t="s">
        <v>3231</v>
      </c>
      <c r="D84" s="403" t="s">
        <v>3231</v>
      </c>
      <c r="E84" s="521">
        <v>2375</v>
      </c>
      <c r="F84" s="522"/>
      <c r="G84" s="515" t="s">
        <v>402</v>
      </c>
      <c r="H84" s="526" t="s">
        <v>3232</v>
      </c>
      <c r="I84" s="403" t="s">
        <v>3231</v>
      </c>
      <c r="J84" s="517" t="s">
        <v>3231</v>
      </c>
      <c r="K84" s="101">
        <v>3200</v>
      </c>
      <c r="L84" s="518"/>
      <c r="M84" s="518"/>
      <c r="N84" s="524"/>
    </row>
    <row r="85" spans="1:14" ht="15" hidden="1" x14ac:dyDescent="0.25">
      <c r="A85" s="503" t="s">
        <v>3121</v>
      </c>
      <c r="B85" s="400" t="s">
        <v>3210</v>
      </c>
      <c r="C85" s="400" t="s">
        <v>3233</v>
      </c>
      <c r="D85" s="400"/>
      <c r="E85" s="504">
        <f>SUM(E86:E90)</f>
        <v>2854</v>
      </c>
      <c r="F85" s="505"/>
      <c r="G85" s="505"/>
      <c r="H85" s="505"/>
      <c r="I85" s="509" t="s">
        <v>3233</v>
      </c>
      <c r="J85" s="509"/>
      <c r="K85" s="504">
        <f>SUM(K86:K90)</f>
        <v>3800</v>
      </c>
      <c r="L85" s="507">
        <v>3</v>
      </c>
      <c r="M85" s="507">
        <v>3</v>
      </c>
      <c r="N85" s="510"/>
    </row>
    <row r="86" spans="1:14" ht="15" hidden="1" x14ac:dyDescent="0.25">
      <c r="A86" s="520" t="s">
        <v>3121</v>
      </c>
      <c r="B86" s="404" t="s">
        <v>3210</v>
      </c>
      <c r="C86" s="403" t="s">
        <v>3233</v>
      </c>
      <c r="D86" s="403" t="s">
        <v>3234</v>
      </c>
      <c r="E86" s="521">
        <v>890</v>
      </c>
      <c r="F86" s="522"/>
      <c r="G86" s="526"/>
      <c r="H86" s="703" t="s">
        <v>3235</v>
      </c>
      <c r="I86" s="517" t="s">
        <v>3233</v>
      </c>
      <c r="J86" s="517" t="s">
        <v>3234</v>
      </c>
      <c r="K86" s="101">
        <v>1104</v>
      </c>
      <c r="L86" s="528"/>
      <c r="M86" s="528"/>
      <c r="N86" s="524"/>
    </row>
    <row r="87" spans="1:14" ht="15" hidden="1" x14ac:dyDescent="0.25">
      <c r="A87" s="520" t="s">
        <v>3121</v>
      </c>
      <c r="B87" s="404" t="s">
        <v>3210</v>
      </c>
      <c r="C87" s="403" t="s">
        <v>3233</v>
      </c>
      <c r="D87" s="403" t="s">
        <v>3236</v>
      </c>
      <c r="E87" s="521">
        <v>453</v>
      </c>
      <c r="F87" s="522"/>
      <c r="G87" s="515" t="s">
        <v>402</v>
      </c>
      <c r="H87" s="703"/>
      <c r="I87" s="517" t="s">
        <v>3233</v>
      </c>
      <c r="J87" s="517" t="s">
        <v>3236</v>
      </c>
      <c r="K87" s="101">
        <v>616</v>
      </c>
      <c r="L87" s="528"/>
      <c r="M87" s="528"/>
      <c r="N87" s="524"/>
    </row>
    <row r="88" spans="1:14" ht="15" hidden="1" x14ac:dyDescent="0.25">
      <c r="A88" s="520" t="s">
        <v>3121</v>
      </c>
      <c r="B88" s="404" t="s">
        <v>3210</v>
      </c>
      <c r="C88" s="403" t="s">
        <v>3233</v>
      </c>
      <c r="D88" s="403" t="s">
        <v>3237</v>
      </c>
      <c r="E88" s="521">
        <v>120</v>
      </c>
      <c r="F88" s="522"/>
      <c r="G88" s="526"/>
      <c r="H88" s="703"/>
      <c r="I88" s="517" t="s">
        <v>3233</v>
      </c>
      <c r="J88" s="517" t="s">
        <v>3237</v>
      </c>
      <c r="K88" s="101">
        <v>156</v>
      </c>
      <c r="L88" s="528"/>
      <c r="M88" s="528"/>
      <c r="N88" s="524"/>
    </row>
    <row r="89" spans="1:14" ht="15" hidden="1" x14ac:dyDescent="0.25">
      <c r="A89" s="520" t="s">
        <v>3121</v>
      </c>
      <c r="B89" s="404" t="s">
        <v>3210</v>
      </c>
      <c r="C89" s="403" t="s">
        <v>3233</v>
      </c>
      <c r="D89" s="403" t="s">
        <v>3238</v>
      </c>
      <c r="E89" s="521">
        <v>798</v>
      </c>
      <c r="F89" s="522"/>
      <c r="G89" s="526"/>
      <c r="H89" s="703"/>
      <c r="I89" s="517" t="s">
        <v>3233</v>
      </c>
      <c r="J89" s="517" t="s">
        <v>3238</v>
      </c>
      <c r="K89" s="101">
        <v>1116</v>
      </c>
      <c r="L89" s="528"/>
      <c r="M89" s="528"/>
      <c r="N89" s="524"/>
    </row>
    <row r="90" spans="1:14" ht="15" hidden="1" x14ac:dyDescent="0.25">
      <c r="A90" s="520" t="s">
        <v>3121</v>
      </c>
      <c r="B90" s="404" t="s">
        <v>3210</v>
      </c>
      <c r="C90" s="403" t="s">
        <v>3233</v>
      </c>
      <c r="D90" s="403" t="s">
        <v>3239</v>
      </c>
      <c r="E90" s="521">
        <v>593</v>
      </c>
      <c r="F90" s="522"/>
      <c r="G90" s="526"/>
      <c r="H90" s="703"/>
      <c r="I90" s="517" t="s">
        <v>3233</v>
      </c>
      <c r="J90" s="517" t="s">
        <v>3239</v>
      </c>
      <c r="K90" s="101">
        <v>808</v>
      </c>
      <c r="L90" s="528"/>
      <c r="M90" s="528"/>
      <c r="N90" s="524"/>
    </row>
    <row r="91" spans="1:14" x14ac:dyDescent="0.25">
      <c r="A91" s="503" t="s">
        <v>3121</v>
      </c>
      <c r="B91" s="400" t="s">
        <v>3210</v>
      </c>
      <c r="C91" s="400" t="s">
        <v>3240</v>
      </c>
      <c r="D91" s="400"/>
      <c r="E91" s="504">
        <f>SUM(E92:E97)</f>
        <v>3550</v>
      </c>
      <c r="F91" s="505"/>
      <c r="G91" s="505"/>
      <c r="H91" s="505"/>
      <c r="I91" s="509" t="s">
        <v>3240</v>
      </c>
      <c r="J91" s="509"/>
      <c r="K91" s="504">
        <f>SUM(K92:K97)</f>
        <v>8220</v>
      </c>
      <c r="L91" s="507">
        <v>4</v>
      </c>
      <c r="M91" s="507">
        <v>4</v>
      </c>
      <c r="N91" s="510"/>
    </row>
    <row r="92" spans="1:14" ht="15" hidden="1" x14ac:dyDescent="0.25">
      <c r="A92" s="520" t="s">
        <v>3121</v>
      </c>
      <c r="B92" s="404" t="s">
        <v>3210</v>
      </c>
      <c r="C92" s="403" t="s">
        <v>3240</v>
      </c>
      <c r="D92" s="403" t="s">
        <v>3241</v>
      </c>
      <c r="E92" s="521">
        <v>377</v>
      </c>
      <c r="F92" s="522"/>
      <c r="G92" s="515" t="s">
        <v>402</v>
      </c>
      <c r="H92" s="709" t="s">
        <v>3242</v>
      </c>
      <c r="I92" s="403" t="s">
        <v>3241</v>
      </c>
      <c r="J92" s="517" t="s">
        <v>3240</v>
      </c>
      <c r="K92" s="101">
        <v>1200</v>
      </c>
      <c r="L92" s="518"/>
      <c r="M92" s="518"/>
      <c r="N92" s="524"/>
    </row>
    <row r="93" spans="1:14" ht="15" hidden="1" x14ac:dyDescent="0.25">
      <c r="A93" s="520" t="s">
        <v>3121</v>
      </c>
      <c r="B93" s="404" t="s">
        <v>3210</v>
      </c>
      <c r="C93" s="403" t="s">
        <v>3240</v>
      </c>
      <c r="D93" s="403" t="s">
        <v>236</v>
      </c>
      <c r="E93" s="521">
        <v>240</v>
      </c>
      <c r="F93" s="522"/>
      <c r="G93" s="526"/>
      <c r="H93" s="709"/>
      <c r="I93" s="403" t="s">
        <v>3241</v>
      </c>
      <c r="J93" s="517" t="s">
        <v>236</v>
      </c>
      <c r="K93" s="101">
        <v>200</v>
      </c>
      <c r="L93" s="518"/>
      <c r="M93" s="518"/>
      <c r="N93" s="524"/>
    </row>
    <row r="94" spans="1:14" ht="15" hidden="1" x14ac:dyDescent="0.25">
      <c r="A94" s="520" t="s">
        <v>3121</v>
      </c>
      <c r="B94" s="404" t="s">
        <v>3210</v>
      </c>
      <c r="C94" s="403" t="s">
        <v>3240</v>
      </c>
      <c r="D94" s="403" t="s">
        <v>3243</v>
      </c>
      <c r="E94" s="521">
        <v>700</v>
      </c>
      <c r="F94" s="522"/>
      <c r="G94" s="526"/>
      <c r="H94" s="709"/>
      <c r="I94" s="403" t="s">
        <v>3241</v>
      </c>
      <c r="J94" s="517" t="s">
        <v>3244</v>
      </c>
      <c r="K94" s="101">
        <v>1700</v>
      </c>
      <c r="L94" s="518"/>
      <c r="M94" s="518"/>
      <c r="N94" s="524"/>
    </row>
    <row r="95" spans="1:14" ht="15" hidden="1" x14ac:dyDescent="0.25">
      <c r="A95" s="520" t="s">
        <v>3121</v>
      </c>
      <c r="B95" s="404" t="s">
        <v>3210</v>
      </c>
      <c r="C95" s="403" t="s">
        <v>3240</v>
      </c>
      <c r="D95" s="403" t="s">
        <v>3245</v>
      </c>
      <c r="E95" s="521">
        <v>179</v>
      </c>
      <c r="F95" s="522"/>
      <c r="G95" s="526"/>
      <c r="H95" s="709"/>
      <c r="I95" s="403" t="s">
        <v>3241</v>
      </c>
      <c r="J95" s="517" t="s">
        <v>3245</v>
      </c>
      <c r="K95" s="101">
        <v>2020</v>
      </c>
      <c r="L95" s="518"/>
      <c r="M95" s="518"/>
      <c r="N95" s="524"/>
    </row>
    <row r="96" spans="1:14" ht="15" hidden="1" x14ac:dyDescent="0.25">
      <c r="A96" s="520" t="s">
        <v>3121</v>
      </c>
      <c r="B96" s="404" t="s">
        <v>3210</v>
      </c>
      <c r="C96" s="403" t="s">
        <v>3240</v>
      </c>
      <c r="D96" s="403" t="s">
        <v>3246</v>
      </c>
      <c r="E96" s="521">
        <v>869</v>
      </c>
      <c r="F96" s="522"/>
      <c r="G96" s="469"/>
      <c r="H96" s="709"/>
      <c r="I96" s="403" t="s">
        <v>3241</v>
      </c>
      <c r="J96" s="517" t="s">
        <v>3246</v>
      </c>
      <c r="K96" s="101">
        <v>1300</v>
      </c>
      <c r="L96" s="518"/>
      <c r="M96" s="518"/>
      <c r="N96" s="524"/>
    </row>
    <row r="97" spans="1:14" ht="15" hidden="1" x14ac:dyDescent="0.25">
      <c r="A97" s="520" t="s">
        <v>3121</v>
      </c>
      <c r="B97" s="404" t="s">
        <v>3210</v>
      </c>
      <c r="C97" s="403" t="s">
        <v>3240</v>
      </c>
      <c r="D97" s="403" t="s">
        <v>3247</v>
      </c>
      <c r="E97" s="521">
        <v>1185</v>
      </c>
      <c r="F97" s="522"/>
      <c r="G97" s="526"/>
      <c r="H97" s="709"/>
      <c r="I97" s="403" t="s">
        <v>3241</v>
      </c>
      <c r="J97" s="517" t="s">
        <v>3247</v>
      </c>
      <c r="K97" s="101">
        <v>1800</v>
      </c>
      <c r="L97" s="518"/>
      <c r="M97" s="518"/>
      <c r="N97" s="524"/>
    </row>
    <row r="98" spans="1:14" x14ac:dyDescent="0.25">
      <c r="A98" s="503" t="s">
        <v>3121</v>
      </c>
      <c r="B98" s="400" t="s">
        <v>3210</v>
      </c>
      <c r="C98" s="400" t="s">
        <v>3248</v>
      </c>
      <c r="D98" s="400"/>
      <c r="E98" s="504">
        <f>SUM(E99:E100)</f>
        <v>4174</v>
      </c>
      <c r="F98" s="505"/>
      <c r="G98" s="505"/>
      <c r="H98" s="505"/>
      <c r="I98" s="509" t="s">
        <v>3248</v>
      </c>
      <c r="J98" s="509"/>
      <c r="K98" s="504">
        <f>SUM(K99:K100)</f>
        <v>5200</v>
      </c>
      <c r="L98" s="507">
        <v>2</v>
      </c>
      <c r="M98" s="507">
        <v>2</v>
      </c>
      <c r="N98" s="510"/>
    </row>
    <row r="99" spans="1:14" ht="15" hidden="1" x14ac:dyDescent="0.25">
      <c r="A99" s="520" t="s">
        <v>3121</v>
      </c>
      <c r="B99" s="404" t="s">
        <v>3210</v>
      </c>
      <c r="C99" s="403" t="s">
        <v>3248</v>
      </c>
      <c r="D99" s="403" t="s">
        <v>3248</v>
      </c>
      <c r="E99" s="521">
        <v>2781</v>
      </c>
      <c r="F99" s="522"/>
      <c r="G99" s="515" t="s">
        <v>402</v>
      </c>
      <c r="H99" s="703" t="s">
        <v>3249</v>
      </c>
      <c r="I99" s="403" t="s">
        <v>3248</v>
      </c>
      <c r="J99" s="526" t="s">
        <v>3248</v>
      </c>
      <c r="K99" s="101">
        <v>4800</v>
      </c>
      <c r="L99" s="528"/>
      <c r="M99" s="528"/>
      <c r="N99" s="524"/>
    </row>
    <row r="100" spans="1:14" ht="15" hidden="1" x14ac:dyDescent="0.25">
      <c r="A100" s="520" t="s">
        <v>3121</v>
      </c>
      <c r="B100" s="404" t="s">
        <v>3210</v>
      </c>
      <c r="C100" s="403" t="s">
        <v>3248</v>
      </c>
      <c r="D100" s="403" t="s">
        <v>1043</v>
      </c>
      <c r="E100" s="521">
        <v>1393</v>
      </c>
      <c r="F100" s="522"/>
      <c r="G100" s="526"/>
      <c r="H100" s="703"/>
      <c r="I100" s="403" t="s">
        <v>3248</v>
      </c>
      <c r="J100" s="526" t="s">
        <v>1042</v>
      </c>
      <c r="K100" s="101">
        <v>400</v>
      </c>
      <c r="L100" s="528"/>
      <c r="M100" s="528"/>
      <c r="N100" s="524"/>
    </row>
    <row r="101" spans="1:14" ht="15" hidden="1" x14ac:dyDescent="0.25">
      <c r="A101" s="503" t="s">
        <v>3121</v>
      </c>
      <c r="B101" s="400" t="s">
        <v>3210</v>
      </c>
      <c r="C101" s="400" t="s">
        <v>3250</v>
      </c>
      <c r="D101" s="400"/>
      <c r="E101" s="504">
        <f>SUM(E102:E103)</f>
        <v>1992</v>
      </c>
      <c r="F101" s="505"/>
      <c r="G101" s="505"/>
      <c r="H101" s="505"/>
      <c r="I101" s="509" t="s">
        <v>3250</v>
      </c>
      <c r="J101" s="509"/>
      <c r="K101" s="504">
        <f>K102</f>
        <v>2500</v>
      </c>
      <c r="L101" s="507">
        <v>2</v>
      </c>
      <c r="M101" s="507">
        <v>2</v>
      </c>
      <c r="N101" s="510"/>
    </row>
    <row r="102" spans="1:14" ht="15" hidden="1" x14ac:dyDescent="0.25">
      <c r="A102" s="520" t="s">
        <v>3121</v>
      </c>
      <c r="B102" s="404" t="s">
        <v>3210</v>
      </c>
      <c r="C102" s="403" t="s">
        <v>3250</v>
      </c>
      <c r="D102" s="403" t="s">
        <v>3250</v>
      </c>
      <c r="E102" s="521">
        <v>1900</v>
      </c>
      <c r="F102" s="522"/>
      <c r="G102" s="515" t="s">
        <v>402</v>
      </c>
      <c r="H102" s="703" t="s">
        <v>3251</v>
      </c>
      <c r="I102" s="403" t="s">
        <v>3250</v>
      </c>
      <c r="J102" s="517" t="s">
        <v>3250</v>
      </c>
      <c r="K102" s="101">
        <v>2500</v>
      </c>
      <c r="L102" s="528"/>
      <c r="M102" s="528"/>
      <c r="N102" s="524"/>
    </row>
    <row r="103" spans="1:14" ht="15" hidden="1" x14ac:dyDescent="0.25">
      <c r="A103" s="520" t="s">
        <v>3121</v>
      </c>
      <c r="B103" s="404" t="s">
        <v>3210</v>
      </c>
      <c r="C103" s="403" t="s">
        <v>3250</v>
      </c>
      <c r="D103" s="403" t="s">
        <v>3252</v>
      </c>
      <c r="E103" s="521">
        <v>92</v>
      </c>
      <c r="F103" s="522"/>
      <c r="G103" s="526"/>
      <c r="H103" s="703"/>
      <c r="I103" s="403" t="s">
        <v>3250</v>
      </c>
      <c r="J103" s="514"/>
      <c r="K103" s="543"/>
      <c r="L103" s="528"/>
      <c r="M103" s="528"/>
      <c r="N103" s="524"/>
    </row>
    <row r="104" spans="1:14" ht="15" hidden="1" x14ac:dyDescent="0.25">
      <c r="A104" s="503" t="s">
        <v>3121</v>
      </c>
      <c r="B104" s="400" t="s">
        <v>3210</v>
      </c>
      <c r="C104" s="400" t="s">
        <v>3253</v>
      </c>
      <c r="D104" s="400"/>
      <c r="E104" s="504">
        <f>SUM(E105:E107)</f>
        <v>2272</v>
      </c>
      <c r="F104" s="505"/>
      <c r="G104" s="505"/>
      <c r="H104" s="505"/>
      <c r="I104" s="509" t="s">
        <v>3254</v>
      </c>
      <c r="J104" s="509"/>
      <c r="K104" s="504">
        <f>SUM(K105:K107)</f>
        <v>3500</v>
      </c>
      <c r="L104" s="507">
        <v>4</v>
      </c>
      <c r="M104" s="507">
        <v>4</v>
      </c>
      <c r="N104" s="510"/>
    </row>
    <row r="105" spans="1:14" ht="15" hidden="1" x14ac:dyDescent="0.25">
      <c r="A105" s="520" t="s">
        <v>3121</v>
      </c>
      <c r="B105" s="404" t="s">
        <v>3210</v>
      </c>
      <c r="C105" s="403" t="s">
        <v>3255</v>
      </c>
      <c r="D105" s="403" t="s">
        <v>3253</v>
      </c>
      <c r="E105" s="521">
        <v>1642</v>
      </c>
      <c r="F105" s="522"/>
      <c r="G105" s="515" t="s">
        <v>402</v>
      </c>
      <c r="H105" s="703" t="s">
        <v>3256</v>
      </c>
      <c r="I105" s="403" t="s">
        <v>3254</v>
      </c>
      <c r="J105" s="517" t="s">
        <v>3254</v>
      </c>
      <c r="K105" s="101">
        <v>2510</v>
      </c>
      <c r="L105" s="528"/>
      <c r="M105" s="528"/>
      <c r="N105" s="524"/>
    </row>
    <row r="106" spans="1:14" ht="15" hidden="1" x14ac:dyDescent="0.25">
      <c r="A106" s="520" t="s">
        <v>3121</v>
      </c>
      <c r="B106" s="404" t="s">
        <v>3210</v>
      </c>
      <c r="C106" s="403" t="s">
        <v>3253</v>
      </c>
      <c r="D106" s="403" t="s">
        <v>3257</v>
      </c>
      <c r="E106" s="521">
        <v>233</v>
      </c>
      <c r="F106" s="522"/>
      <c r="G106" s="526"/>
      <c r="H106" s="703"/>
      <c r="I106" s="403" t="s">
        <v>3254</v>
      </c>
      <c r="J106" s="517" t="s">
        <v>3257</v>
      </c>
      <c r="K106" s="101">
        <v>390</v>
      </c>
      <c r="L106" s="528"/>
      <c r="M106" s="528"/>
      <c r="N106" s="524"/>
    </row>
    <row r="107" spans="1:14" ht="25.5" hidden="1" x14ac:dyDescent="0.25">
      <c r="A107" s="520" t="s">
        <v>3121</v>
      </c>
      <c r="B107" s="404" t="s">
        <v>3210</v>
      </c>
      <c r="C107" s="403" t="s">
        <v>3253</v>
      </c>
      <c r="D107" s="403" t="s">
        <v>3258</v>
      </c>
      <c r="E107" s="521">
        <v>397</v>
      </c>
      <c r="F107" s="522"/>
      <c r="G107" s="515" t="s">
        <v>402</v>
      </c>
      <c r="H107" s="526" t="s">
        <v>3259</v>
      </c>
      <c r="I107" s="403" t="s">
        <v>3254</v>
      </c>
      <c r="J107" s="517" t="s">
        <v>3258</v>
      </c>
      <c r="K107" s="101">
        <v>600</v>
      </c>
      <c r="L107" s="528"/>
      <c r="M107" s="528"/>
      <c r="N107" s="524"/>
    </row>
    <row r="108" spans="1:14" ht="15" hidden="1" x14ac:dyDescent="0.25">
      <c r="A108" s="503" t="s">
        <v>3121</v>
      </c>
      <c r="B108" s="400" t="s">
        <v>3210</v>
      </c>
      <c r="C108" s="400" t="s">
        <v>3260</v>
      </c>
      <c r="D108" s="400"/>
      <c r="E108" s="504">
        <f>SUM(E109:E111)</f>
        <v>11400</v>
      </c>
      <c r="F108" s="505"/>
      <c r="G108" s="505"/>
      <c r="H108" s="505"/>
      <c r="I108" s="509" t="s">
        <v>3260</v>
      </c>
      <c r="J108" s="509"/>
      <c r="K108" s="504">
        <f>SUM(K109:K111)</f>
        <v>11400</v>
      </c>
      <c r="L108" s="507">
        <v>7</v>
      </c>
      <c r="M108" s="507">
        <v>7</v>
      </c>
      <c r="N108" s="510"/>
    </row>
    <row r="109" spans="1:14" ht="25.5" hidden="1" x14ac:dyDescent="0.25">
      <c r="A109" s="520" t="s">
        <v>3121</v>
      </c>
      <c r="B109" s="404" t="s">
        <v>3210</v>
      </c>
      <c r="C109" s="403" t="s">
        <v>3260</v>
      </c>
      <c r="D109" s="403" t="s">
        <v>3260</v>
      </c>
      <c r="E109" s="521">
        <v>7397</v>
      </c>
      <c r="F109" s="522"/>
      <c r="G109" s="515" t="s">
        <v>402</v>
      </c>
      <c r="H109" s="526" t="s">
        <v>3261</v>
      </c>
      <c r="I109" s="403" t="s">
        <v>3260</v>
      </c>
      <c r="J109" s="517" t="s">
        <v>3260</v>
      </c>
      <c r="K109" s="101">
        <v>8740</v>
      </c>
      <c r="L109" s="518"/>
      <c r="M109" s="518"/>
      <c r="N109" s="524"/>
    </row>
    <row r="110" spans="1:14" ht="25.5" x14ac:dyDescent="0.25">
      <c r="A110" s="520" t="s">
        <v>3121</v>
      </c>
      <c r="B110" s="404" t="s">
        <v>3210</v>
      </c>
      <c r="C110" s="403" t="s">
        <v>3260</v>
      </c>
      <c r="D110" s="403" t="s">
        <v>400</v>
      </c>
      <c r="E110" s="521">
        <v>3686</v>
      </c>
      <c r="F110" s="522"/>
      <c r="G110" s="515" t="s">
        <v>402</v>
      </c>
      <c r="H110" s="526" t="s">
        <v>3262</v>
      </c>
      <c r="I110" s="403" t="s">
        <v>3260</v>
      </c>
      <c r="J110" s="517" t="s">
        <v>400</v>
      </c>
      <c r="K110" s="101">
        <v>460</v>
      </c>
      <c r="L110" s="518"/>
      <c r="M110" s="518"/>
      <c r="N110" s="524"/>
    </row>
    <row r="111" spans="1:14" ht="15" hidden="1" x14ac:dyDescent="0.25">
      <c r="A111" s="520" t="s">
        <v>3121</v>
      </c>
      <c r="B111" s="404" t="s">
        <v>3210</v>
      </c>
      <c r="C111" s="403" t="s">
        <v>3260</v>
      </c>
      <c r="D111" s="403" t="s">
        <v>3263</v>
      </c>
      <c r="E111" s="521">
        <v>317</v>
      </c>
      <c r="F111" s="522"/>
      <c r="G111" s="515" t="s">
        <v>402</v>
      </c>
      <c r="H111" s="526" t="s">
        <v>3264</v>
      </c>
      <c r="I111" s="403" t="s">
        <v>3260</v>
      </c>
      <c r="J111" s="517" t="s">
        <v>3263</v>
      </c>
      <c r="K111" s="101">
        <v>2200</v>
      </c>
      <c r="L111" s="518"/>
      <c r="M111" s="518"/>
      <c r="N111" s="524"/>
    </row>
    <row r="112" spans="1:14" x14ac:dyDescent="0.25">
      <c r="A112" s="503" t="s">
        <v>3121</v>
      </c>
      <c r="B112" s="400" t="s">
        <v>3210</v>
      </c>
      <c r="C112" s="400" t="s">
        <v>3265</v>
      </c>
      <c r="D112" s="400"/>
      <c r="E112" s="504">
        <f>E113</f>
        <v>4850</v>
      </c>
      <c r="F112" s="505"/>
      <c r="G112" s="505"/>
      <c r="H112" s="505"/>
      <c r="I112" s="509" t="s">
        <v>3265</v>
      </c>
      <c r="J112" s="509"/>
      <c r="K112" s="504">
        <f>K113</f>
        <v>6300</v>
      </c>
      <c r="L112" s="507">
        <v>3</v>
      </c>
      <c r="M112" s="507">
        <v>3</v>
      </c>
      <c r="N112" s="510"/>
    </row>
    <row r="113" spans="1:14" x14ac:dyDescent="0.25">
      <c r="A113" s="520" t="s">
        <v>3121</v>
      </c>
      <c r="B113" s="404" t="s">
        <v>3210</v>
      </c>
      <c r="C113" s="403" t="s">
        <v>3265</v>
      </c>
      <c r="D113" s="403" t="s">
        <v>3265</v>
      </c>
      <c r="E113" s="521">
        <v>4850</v>
      </c>
      <c r="F113" s="522"/>
      <c r="G113" s="515" t="s">
        <v>402</v>
      </c>
      <c r="H113" s="526" t="s">
        <v>3266</v>
      </c>
      <c r="I113" s="403" t="s">
        <v>3265</v>
      </c>
      <c r="J113" s="517" t="s">
        <v>3265</v>
      </c>
      <c r="K113" s="544">
        <v>6300</v>
      </c>
      <c r="L113" s="528"/>
      <c r="M113" s="528"/>
      <c r="N113" s="524"/>
    </row>
    <row r="114" spans="1:14" x14ac:dyDescent="0.25">
      <c r="A114" s="503" t="s">
        <v>3121</v>
      </c>
      <c r="B114" s="400" t="s">
        <v>3210</v>
      </c>
      <c r="C114" s="400" t="s">
        <v>2303</v>
      </c>
      <c r="D114" s="400"/>
      <c r="E114" s="504">
        <f>SUM(E115:E117)</f>
        <v>3817</v>
      </c>
      <c r="F114" s="505"/>
      <c r="G114" s="505"/>
      <c r="H114" s="505"/>
      <c r="I114" s="509" t="s">
        <v>2303</v>
      </c>
      <c r="J114" s="509"/>
      <c r="K114" s="504">
        <f>SUM(K115:K117)</f>
        <v>4370</v>
      </c>
      <c r="L114" s="507">
        <v>2</v>
      </c>
      <c r="M114" s="507">
        <v>2</v>
      </c>
      <c r="N114" s="510"/>
    </row>
    <row r="115" spans="1:14" x14ac:dyDescent="0.25">
      <c r="A115" s="520" t="s">
        <v>3121</v>
      </c>
      <c r="B115" s="404" t="s">
        <v>3210</v>
      </c>
      <c r="C115" s="403" t="s">
        <v>2303</v>
      </c>
      <c r="D115" s="403" t="s">
        <v>2303</v>
      </c>
      <c r="E115" s="521">
        <v>3756</v>
      </c>
      <c r="F115" s="522"/>
      <c r="G115" s="529" t="s">
        <v>87</v>
      </c>
      <c r="H115" s="516" t="s">
        <v>3267</v>
      </c>
      <c r="I115" s="403" t="s">
        <v>2303</v>
      </c>
      <c r="J115" s="517" t="s">
        <v>2303</v>
      </c>
      <c r="K115" s="101">
        <v>4200</v>
      </c>
      <c r="L115" s="528"/>
      <c r="M115" s="528"/>
      <c r="N115" s="524"/>
    </row>
    <row r="116" spans="1:14" ht="22.5" hidden="1" x14ac:dyDescent="0.25">
      <c r="A116" s="520" t="s">
        <v>3121</v>
      </c>
      <c r="B116" s="404" t="s">
        <v>3210</v>
      </c>
      <c r="C116" s="403" t="s">
        <v>2303</v>
      </c>
      <c r="D116" s="403" t="s">
        <v>3268</v>
      </c>
      <c r="E116" s="521">
        <v>38</v>
      </c>
      <c r="F116" s="522" t="s">
        <v>6</v>
      </c>
      <c r="G116" s="526"/>
      <c r="H116" s="526"/>
      <c r="I116" s="403" t="s">
        <v>2303</v>
      </c>
      <c r="J116" s="517" t="s">
        <v>3268</v>
      </c>
      <c r="K116" s="101">
        <v>70</v>
      </c>
      <c r="L116" s="528"/>
      <c r="M116" s="528"/>
      <c r="N116" s="534" t="s">
        <v>3269</v>
      </c>
    </row>
    <row r="117" spans="1:14" ht="15" hidden="1" x14ac:dyDescent="0.25">
      <c r="A117" s="520" t="s">
        <v>3121</v>
      </c>
      <c r="B117" s="404" t="s">
        <v>3210</v>
      </c>
      <c r="C117" s="403" t="s">
        <v>2303</v>
      </c>
      <c r="D117" s="403" t="s">
        <v>3270</v>
      </c>
      <c r="E117" s="521">
        <v>23</v>
      </c>
      <c r="F117" s="522" t="s">
        <v>6</v>
      </c>
      <c r="G117" s="526"/>
      <c r="H117" s="526"/>
      <c r="I117" s="403" t="s">
        <v>2303</v>
      </c>
      <c r="J117" s="517" t="s">
        <v>3270</v>
      </c>
      <c r="K117" s="101">
        <v>100</v>
      </c>
      <c r="L117" s="528"/>
      <c r="M117" s="528"/>
      <c r="N117" s="524"/>
    </row>
    <row r="118" spans="1:14" ht="15" hidden="1" x14ac:dyDescent="0.25">
      <c r="A118" s="503" t="s">
        <v>3121</v>
      </c>
      <c r="B118" s="400" t="s">
        <v>3210</v>
      </c>
      <c r="C118" s="400" t="s">
        <v>3271</v>
      </c>
      <c r="D118" s="400"/>
      <c r="E118" s="504">
        <f>SUM(E119:E120)</f>
        <v>10219</v>
      </c>
      <c r="F118" s="505"/>
      <c r="G118" s="505"/>
      <c r="H118" s="505"/>
      <c r="I118" s="509" t="s">
        <v>3271</v>
      </c>
      <c r="J118" s="509"/>
      <c r="K118" s="504">
        <f>SUM(K119:K120)</f>
        <v>14100</v>
      </c>
      <c r="L118" s="507">
        <v>5</v>
      </c>
      <c r="M118" s="507">
        <v>5</v>
      </c>
      <c r="N118" s="509"/>
    </row>
    <row r="119" spans="1:14" ht="38.25" hidden="1" x14ac:dyDescent="0.25">
      <c r="A119" s="520" t="s">
        <v>3121</v>
      </c>
      <c r="B119" s="404" t="s">
        <v>3210</v>
      </c>
      <c r="C119" s="403" t="s">
        <v>3271</v>
      </c>
      <c r="D119" s="403" t="s">
        <v>3271</v>
      </c>
      <c r="E119" s="521">
        <v>6009</v>
      </c>
      <c r="F119" s="522"/>
      <c r="G119" s="515" t="s">
        <v>402</v>
      </c>
      <c r="H119" s="526" t="s">
        <v>3272</v>
      </c>
      <c r="I119" s="403" t="s">
        <v>3271</v>
      </c>
      <c r="J119" s="517" t="s">
        <v>3271</v>
      </c>
      <c r="K119" s="101">
        <v>9600</v>
      </c>
      <c r="L119" s="518"/>
      <c r="M119" s="518"/>
      <c r="N119" s="524"/>
    </row>
    <row r="120" spans="1:14" ht="25.5" x14ac:dyDescent="0.25">
      <c r="A120" s="520" t="s">
        <v>3121</v>
      </c>
      <c r="B120" s="404" t="s">
        <v>3210</v>
      </c>
      <c r="C120" s="403" t="s">
        <v>3271</v>
      </c>
      <c r="D120" s="403" t="s">
        <v>1611</v>
      </c>
      <c r="E120" s="521">
        <v>4210</v>
      </c>
      <c r="F120" s="522"/>
      <c r="G120" s="515" t="s">
        <v>402</v>
      </c>
      <c r="H120" s="526" t="s">
        <v>3273</v>
      </c>
      <c r="I120" s="403" t="s">
        <v>3271</v>
      </c>
      <c r="J120" s="517" t="s">
        <v>1611</v>
      </c>
      <c r="K120" s="101">
        <v>4500</v>
      </c>
      <c r="L120" s="518"/>
      <c r="M120" s="518"/>
      <c r="N120" s="524"/>
    </row>
    <row r="121" spans="1:14" x14ac:dyDescent="0.25">
      <c r="A121" s="503" t="s">
        <v>3121</v>
      </c>
      <c r="B121" s="400" t="s">
        <v>3210</v>
      </c>
      <c r="C121" s="400" t="s">
        <v>1614</v>
      </c>
      <c r="D121" s="400"/>
      <c r="E121" s="504">
        <f>E122</f>
        <v>4793</v>
      </c>
      <c r="F121" s="505"/>
      <c r="G121" s="505"/>
      <c r="H121" s="505"/>
      <c r="I121" s="509" t="s">
        <v>1614</v>
      </c>
      <c r="J121" s="509"/>
      <c r="K121" s="504">
        <f>K122</f>
        <v>7500</v>
      </c>
      <c r="L121" s="507">
        <v>4</v>
      </c>
      <c r="M121" s="507">
        <v>4</v>
      </c>
      <c r="N121" s="510"/>
    </row>
    <row r="122" spans="1:14" ht="25.5" x14ac:dyDescent="0.25">
      <c r="A122" s="520" t="s">
        <v>3121</v>
      </c>
      <c r="B122" s="404" t="s">
        <v>3210</v>
      </c>
      <c r="C122" s="403" t="s">
        <v>1614</v>
      </c>
      <c r="D122" s="403" t="s">
        <v>1614</v>
      </c>
      <c r="E122" s="521">
        <v>4793</v>
      </c>
      <c r="F122" s="522"/>
      <c r="G122" s="515" t="s">
        <v>402</v>
      </c>
      <c r="H122" s="526" t="s">
        <v>3274</v>
      </c>
      <c r="I122" s="403" t="s">
        <v>1614</v>
      </c>
      <c r="J122" s="517" t="s">
        <v>1614</v>
      </c>
      <c r="K122" s="513">
        <v>7500</v>
      </c>
      <c r="L122" s="518"/>
      <c r="M122" s="518"/>
      <c r="N122" s="524"/>
    </row>
    <row r="123" spans="1:14" x14ac:dyDescent="0.25">
      <c r="A123" s="503" t="s">
        <v>3121</v>
      </c>
      <c r="B123" s="400" t="s">
        <v>3210</v>
      </c>
      <c r="C123" s="400" t="s">
        <v>3275</v>
      </c>
      <c r="D123" s="400"/>
      <c r="E123" s="504">
        <f>E124</f>
        <v>4136</v>
      </c>
      <c r="F123" s="505"/>
      <c r="G123" s="505"/>
      <c r="H123" s="505"/>
      <c r="I123" s="509" t="s">
        <v>3275</v>
      </c>
      <c r="J123" s="509"/>
      <c r="K123" s="504">
        <f>K124</f>
        <v>5200</v>
      </c>
      <c r="L123" s="507">
        <v>2</v>
      </c>
      <c r="M123" s="507">
        <v>2</v>
      </c>
      <c r="N123" s="510"/>
    </row>
    <row r="124" spans="1:14" ht="25.5" x14ac:dyDescent="0.25">
      <c r="A124" s="520" t="s">
        <v>3121</v>
      </c>
      <c r="B124" s="404" t="s">
        <v>3210</v>
      </c>
      <c r="C124" s="403" t="s">
        <v>3275</v>
      </c>
      <c r="D124" s="403" t="s">
        <v>3275</v>
      </c>
      <c r="E124" s="521">
        <v>4136</v>
      </c>
      <c r="F124" s="522"/>
      <c r="G124" s="515" t="s">
        <v>402</v>
      </c>
      <c r="H124" s="526" t="s">
        <v>3276</v>
      </c>
      <c r="I124" s="403" t="s">
        <v>3275</v>
      </c>
      <c r="J124" s="517" t="s">
        <v>3275</v>
      </c>
      <c r="K124" s="513">
        <v>5200</v>
      </c>
      <c r="L124" s="518"/>
      <c r="M124" s="518"/>
      <c r="N124" s="524"/>
    </row>
    <row r="125" spans="1:14" ht="15" hidden="1" x14ac:dyDescent="0.25">
      <c r="A125" s="503" t="s">
        <v>3121</v>
      </c>
      <c r="B125" s="400" t="s">
        <v>3210</v>
      </c>
      <c r="C125" s="400" t="s">
        <v>3277</v>
      </c>
      <c r="D125" s="400"/>
      <c r="E125" s="504">
        <f>E126</f>
        <v>1468</v>
      </c>
      <c r="F125" s="505"/>
      <c r="G125" s="505"/>
      <c r="H125" s="505"/>
      <c r="I125" s="509" t="s">
        <v>3277</v>
      </c>
      <c r="J125" s="509"/>
      <c r="K125" s="504">
        <f>K126</f>
        <v>3000</v>
      </c>
      <c r="L125" s="507">
        <v>2</v>
      </c>
      <c r="M125" s="507">
        <v>2</v>
      </c>
      <c r="N125" s="510"/>
    </row>
    <row r="126" spans="1:14" ht="15" hidden="1" x14ac:dyDescent="0.25">
      <c r="A126" s="520" t="s">
        <v>3121</v>
      </c>
      <c r="B126" s="404" t="s">
        <v>3210</v>
      </c>
      <c r="C126" s="403" t="s">
        <v>3277</v>
      </c>
      <c r="D126" s="403" t="s">
        <v>3277</v>
      </c>
      <c r="E126" s="521">
        <v>1468</v>
      </c>
      <c r="F126" s="522"/>
      <c r="G126" s="515" t="s">
        <v>402</v>
      </c>
      <c r="H126" s="526" t="s">
        <v>3278</v>
      </c>
      <c r="I126" s="403" t="s">
        <v>3277</v>
      </c>
      <c r="J126" s="517" t="s">
        <v>3277</v>
      </c>
      <c r="K126" s="513">
        <v>3000</v>
      </c>
      <c r="L126" s="528"/>
      <c r="M126" s="528"/>
      <c r="N126" s="524"/>
    </row>
    <row r="127" spans="1:14" ht="15" hidden="1" x14ac:dyDescent="0.25">
      <c r="A127" s="496" t="s">
        <v>3121</v>
      </c>
      <c r="B127" s="395" t="s">
        <v>3279</v>
      </c>
      <c r="C127" s="396"/>
      <c r="D127" s="395"/>
      <c r="E127" s="497">
        <f>E128+E129+E136+E142+E150+E158+E163+E165+E172+E179+E185</f>
        <v>19136</v>
      </c>
      <c r="F127" s="498"/>
      <c r="G127" s="498"/>
      <c r="H127" s="498"/>
      <c r="I127" s="499"/>
      <c r="J127" s="499"/>
      <c r="K127" s="500"/>
      <c r="L127" s="501">
        <f>SUM(L128:L195)</f>
        <v>10</v>
      </c>
      <c r="M127" s="501">
        <f>SUM(M128:M195)</f>
        <v>10</v>
      </c>
      <c r="N127" s="502"/>
    </row>
    <row r="128" spans="1:14" ht="15" hidden="1" x14ac:dyDescent="0.25">
      <c r="A128" s="503" t="s">
        <v>3121</v>
      </c>
      <c r="B128" s="400" t="s">
        <v>3279</v>
      </c>
      <c r="C128" s="400" t="s">
        <v>3280</v>
      </c>
      <c r="D128" s="400"/>
      <c r="E128" s="504">
        <v>2661</v>
      </c>
      <c r="F128" s="505"/>
      <c r="G128" s="505"/>
      <c r="H128" s="505"/>
      <c r="I128" s="505"/>
      <c r="J128" s="505"/>
      <c r="K128" s="505"/>
      <c r="L128" s="525"/>
      <c r="M128" s="525"/>
      <c r="N128" s="505"/>
    </row>
    <row r="129" spans="1:14" ht="15" hidden="1" x14ac:dyDescent="0.25">
      <c r="A129" s="503" t="s">
        <v>3121</v>
      </c>
      <c r="B129" s="400" t="s">
        <v>3279</v>
      </c>
      <c r="C129" s="400" t="s">
        <v>3281</v>
      </c>
      <c r="D129" s="400"/>
      <c r="E129" s="504">
        <f>SUM(E130:E135)</f>
        <v>2390</v>
      </c>
      <c r="F129" s="505"/>
      <c r="G129" s="505"/>
      <c r="H129" s="505"/>
      <c r="I129" s="509" t="s">
        <v>3281</v>
      </c>
      <c r="J129" s="509"/>
      <c r="K129" s="504">
        <f>SUM(K130:K135)</f>
        <v>4275</v>
      </c>
      <c r="L129" s="507">
        <v>1</v>
      </c>
      <c r="M129" s="507">
        <v>1</v>
      </c>
      <c r="N129" s="545" t="s">
        <v>3282</v>
      </c>
    </row>
    <row r="130" spans="1:14" ht="15" hidden="1" x14ac:dyDescent="0.25">
      <c r="A130" s="520" t="s">
        <v>3121</v>
      </c>
      <c r="B130" s="404" t="s">
        <v>3279</v>
      </c>
      <c r="C130" s="403" t="s">
        <v>3281</v>
      </c>
      <c r="D130" s="403" t="s">
        <v>3283</v>
      </c>
      <c r="E130" s="521">
        <v>1100</v>
      </c>
      <c r="F130" s="522" t="s">
        <v>6</v>
      </c>
      <c r="G130" s="515" t="s">
        <v>402</v>
      </c>
      <c r="H130" s="703" t="s">
        <v>3284</v>
      </c>
      <c r="I130" s="403" t="s">
        <v>3283</v>
      </c>
      <c r="J130" s="517" t="s">
        <v>3281</v>
      </c>
      <c r="K130" s="101">
        <v>1579</v>
      </c>
      <c r="L130" s="528"/>
      <c r="M130" s="528"/>
      <c r="N130" s="524"/>
    </row>
    <row r="131" spans="1:14" ht="15" hidden="1" x14ac:dyDescent="0.25">
      <c r="A131" s="520" t="s">
        <v>3121</v>
      </c>
      <c r="B131" s="404" t="s">
        <v>3279</v>
      </c>
      <c r="C131" s="403" t="s">
        <v>3281</v>
      </c>
      <c r="D131" s="403" t="s">
        <v>3285</v>
      </c>
      <c r="E131" s="521">
        <v>47</v>
      </c>
      <c r="F131" s="522" t="s">
        <v>6</v>
      </c>
      <c r="G131" s="526"/>
      <c r="H131" s="703"/>
      <c r="I131" s="403" t="s">
        <v>3283</v>
      </c>
      <c r="J131" s="517" t="s">
        <v>3286</v>
      </c>
      <c r="K131" s="101">
        <v>167</v>
      </c>
      <c r="L131" s="528"/>
      <c r="M131" s="528"/>
      <c r="N131" s="524"/>
    </row>
    <row r="132" spans="1:14" ht="15" hidden="1" x14ac:dyDescent="0.25">
      <c r="A132" s="520" t="s">
        <v>3121</v>
      </c>
      <c r="B132" s="404" t="s">
        <v>3279</v>
      </c>
      <c r="C132" s="403" t="s">
        <v>3281</v>
      </c>
      <c r="D132" s="403" t="s">
        <v>3287</v>
      </c>
      <c r="E132" s="521">
        <v>532</v>
      </c>
      <c r="F132" s="522" t="s">
        <v>6</v>
      </c>
      <c r="G132" s="526"/>
      <c r="H132" s="703"/>
      <c r="I132" s="403" t="s">
        <v>3283</v>
      </c>
      <c r="J132" s="517" t="s">
        <v>3288</v>
      </c>
      <c r="K132" s="101">
        <v>778</v>
      </c>
      <c r="L132" s="528"/>
      <c r="M132" s="528"/>
      <c r="N132" s="524"/>
    </row>
    <row r="133" spans="1:14" ht="15" hidden="1" x14ac:dyDescent="0.25">
      <c r="A133" s="520" t="s">
        <v>3121</v>
      </c>
      <c r="B133" s="404" t="s">
        <v>3279</v>
      </c>
      <c r="C133" s="403" t="s">
        <v>3281</v>
      </c>
      <c r="D133" s="403" t="s">
        <v>3289</v>
      </c>
      <c r="E133" s="521">
        <v>332</v>
      </c>
      <c r="F133" s="522" t="s">
        <v>6</v>
      </c>
      <c r="G133" s="526"/>
      <c r="H133" s="703"/>
      <c r="I133" s="403" t="s">
        <v>3283</v>
      </c>
      <c r="J133" s="517" t="s">
        <v>3289</v>
      </c>
      <c r="K133" s="101">
        <v>917</v>
      </c>
      <c r="L133" s="528"/>
      <c r="M133" s="528"/>
      <c r="N133" s="524"/>
    </row>
    <row r="134" spans="1:14" ht="15" hidden="1" x14ac:dyDescent="0.25">
      <c r="A134" s="520" t="s">
        <v>3121</v>
      </c>
      <c r="B134" s="404" t="s">
        <v>3279</v>
      </c>
      <c r="C134" s="403" t="s">
        <v>3281</v>
      </c>
      <c r="D134" s="403" t="s">
        <v>3290</v>
      </c>
      <c r="E134" s="521">
        <v>329</v>
      </c>
      <c r="F134" s="522" t="s">
        <v>6</v>
      </c>
      <c r="G134" s="526"/>
      <c r="H134" s="703"/>
      <c r="I134" s="403" t="s">
        <v>3283</v>
      </c>
      <c r="J134" s="517" t="s">
        <v>3290</v>
      </c>
      <c r="K134" s="101">
        <v>780</v>
      </c>
      <c r="L134" s="528"/>
      <c r="M134" s="528"/>
      <c r="N134" s="534" t="s">
        <v>3291</v>
      </c>
    </row>
    <row r="135" spans="1:14" ht="15" hidden="1" x14ac:dyDescent="0.25">
      <c r="A135" s="520" t="s">
        <v>3121</v>
      </c>
      <c r="B135" s="404" t="s">
        <v>3279</v>
      </c>
      <c r="C135" s="403" t="s">
        <v>3281</v>
      </c>
      <c r="D135" s="403" t="s">
        <v>3292</v>
      </c>
      <c r="E135" s="521">
        <v>50</v>
      </c>
      <c r="F135" s="522" t="s">
        <v>6</v>
      </c>
      <c r="G135" s="526"/>
      <c r="H135" s="703"/>
      <c r="I135" s="403" t="s">
        <v>3283</v>
      </c>
      <c r="J135" s="517" t="s">
        <v>3293</v>
      </c>
      <c r="K135" s="101">
        <v>54</v>
      </c>
      <c r="L135" s="528"/>
      <c r="M135" s="528"/>
      <c r="N135" s="524"/>
    </row>
    <row r="136" spans="1:14" ht="15" hidden="1" x14ac:dyDescent="0.25">
      <c r="A136" s="503" t="s">
        <v>3121</v>
      </c>
      <c r="B136" s="400" t="s">
        <v>3279</v>
      </c>
      <c r="C136" s="400" t="s">
        <v>3294</v>
      </c>
      <c r="D136" s="400"/>
      <c r="E136" s="504">
        <f>SUM(E137:E141)</f>
        <v>1918</v>
      </c>
      <c r="F136" s="505"/>
      <c r="G136" s="505"/>
      <c r="H136" s="505"/>
      <c r="I136" s="509" t="s">
        <v>3294</v>
      </c>
      <c r="J136" s="509"/>
      <c r="K136" s="504">
        <f>SUM(K137:K141)</f>
        <v>3531</v>
      </c>
      <c r="L136" s="507">
        <v>1</v>
      </c>
      <c r="M136" s="507">
        <v>1</v>
      </c>
      <c r="N136" s="546"/>
    </row>
    <row r="137" spans="1:14" ht="25.5" hidden="1" customHeight="1" x14ac:dyDescent="0.25">
      <c r="A137" s="520" t="s">
        <v>3121</v>
      </c>
      <c r="B137" s="404" t="s">
        <v>3279</v>
      </c>
      <c r="C137" s="403" t="s">
        <v>291</v>
      </c>
      <c r="D137" s="403" t="s">
        <v>291</v>
      </c>
      <c r="E137" s="521">
        <v>544</v>
      </c>
      <c r="F137" s="522" t="s">
        <v>6</v>
      </c>
      <c r="G137" s="515" t="s">
        <v>402</v>
      </c>
      <c r="H137" s="703" t="s">
        <v>3295</v>
      </c>
      <c r="I137" s="517" t="s">
        <v>3296</v>
      </c>
      <c r="J137" s="547" t="s">
        <v>3296</v>
      </c>
      <c r="K137" s="101">
        <v>823</v>
      </c>
      <c r="L137" s="528"/>
      <c r="M137" s="528"/>
      <c r="N137" s="524"/>
    </row>
    <row r="138" spans="1:14" ht="15" hidden="1" x14ac:dyDescent="0.25">
      <c r="A138" s="520" t="s">
        <v>3121</v>
      </c>
      <c r="B138" s="404" t="s">
        <v>3279</v>
      </c>
      <c r="C138" s="403" t="s">
        <v>291</v>
      </c>
      <c r="D138" s="403" t="s">
        <v>3297</v>
      </c>
      <c r="E138" s="521">
        <v>400</v>
      </c>
      <c r="F138" s="522"/>
      <c r="G138" s="526"/>
      <c r="H138" s="703"/>
      <c r="I138" s="517" t="s">
        <v>3296</v>
      </c>
      <c r="J138" s="517" t="s">
        <v>3298</v>
      </c>
      <c r="K138" s="101">
        <v>612</v>
      </c>
      <c r="L138" s="528"/>
      <c r="M138" s="528"/>
      <c r="N138" s="524"/>
    </row>
    <row r="139" spans="1:14" ht="15" hidden="1" x14ac:dyDescent="0.25">
      <c r="A139" s="520" t="s">
        <v>3121</v>
      </c>
      <c r="B139" s="404" t="s">
        <v>3279</v>
      </c>
      <c r="C139" s="403" t="s">
        <v>291</v>
      </c>
      <c r="D139" s="403" t="s">
        <v>3299</v>
      </c>
      <c r="E139" s="521">
        <v>423</v>
      </c>
      <c r="F139" s="522" t="s">
        <v>6</v>
      </c>
      <c r="G139" s="526"/>
      <c r="H139" s="703"/>
      <c r="I139" s="517" t="s">
        <v>3296</v>
      </c>
      <c r="J139" s="517" t="s">
        <v>3299</v>
      </c>
      <c r="K139" s="101">
        <v>685</v>
      </c>
      <c r="L139" s="528"/>
      <c r="M139" s="528"/>
      <c r="N139" s="524"/>
    </row>
    <row r="140" spans="1:14" s="307" customFormat="1" hidden="1" x14ac:dyDescent="0.25">
      <c r="A140" s="511" t="s">
        <v>3121</v>
      </c>
      <c r="B140" s="402" t="s">
        <v>3279</v>
      </c>
      <c r="C140" s="402" t="s">
        <v>3300</v>
      </c>
      <c r="D140" s="402" t="s">
        <v>3300</v>
      </c>
      <c r="E140" s="513">
        <v>230</v>
      </c>
      <c r="F140" s="522" t="s">
        <v>6</v>
      </c>
      <c r="G140" s="517"/>
      <c r="H140" s="703"/>
      <c r="I140" s="517" t="s">
        <v>3300</v>
      </c>
      <c r="J140" s="517" t="s">
        <v>3300</v>
      </c>
      <c r="K140" s="101">
        <v>775</v>
      </c>
      <c r="L140" s="528"/>
      <c r="M140" s="528"/>
      <c r="N140" s="519" t="s">
        <v>1239</v>
      </c>
    </row>
    <row r="141" spans="1:14" s="307" customFormat="1" hidden="1" x14ac:dyDescent="0.25">
      <c r="A141" s="511" t="s">
        <v>3121</v>
      </c>
      <c r="B141" s="402" t="s">
        <v>3279</v>
      </c>
      <c r="C141" s="402" t="s">
        <v>3300</v>
      </c>
      <c r="D141" s="402" t="s">
        <v>3301</v>
      </c>
      <c r="E141" s="513">
        <v>321</v>
      </c>
      <c r="F141" s="522" t="s">
        <v>6</v>
      </c>
      <c r="G141" s="517"/>
      <c r="H141" s="703"/>
      <c r="I141" s="517" t="s">
        <v>3300</v>
      </c>
      <c r="J141" s="517" t="s">
        <v>3302</v>
      </c>
      <c r="K141" s="101">
        <v>636</v>
      </c>
      <c r="L141" s="518"/>
      <c r="M141" s="518"/>
      <c r="N141" s="519"/>
    </row>
    <row r="142" spans="1:14" ht="15" hidden="1" x14ac:dyDescent="0.25">
      <c r="A142" s="503" t="s">
        <v>3121</v>
      </c>
      <c r="B142" s="400" t="s">
        <v>3279</v>
      </c>
      <c r="C142" s="400" t="s">
        <v>3303</v>
      </c>
      <c r="D142" s="400"/>
      <c r="E142" s="504">
        <f>SUM(E143:E149)</f>
        <v>1004</v>
      </c>
      <c r="F142" s="505"/>
      <c r="G142" s="505"/>
      <c r="H142" s="505"/>
      <c r="I142" s="509" t="s">
        <v>3303</v>
      </c>
      <c r="J142" s="509"/>
      <c r="K142" s="504">
        <f>SUM(K143:K149)</f>
        <v>1271</v>
      </c>
      <c r="L142" s="507">
        <v>1</v>
      </c>
      <c r="M142" s="507">
        <v>1</v>
      </c>
      <c r="N142" s="510"/>
    </row>
    <row r="143" spans="1:14" ht="25.5" hidden="1" x14ac:dyDescent="0.25">
      <c r="A143" s="520" t="s">
        <v>3121</v>
      </c>
      <c r="B143" s="404" t="s">
        <v>3279</v>
      </c>
      <c r="C143" s="403" t="s">
        <v>3304</v>
      </c>
      <c r="D143" s="403" t="s">
        <v>3304</v>
      </c>
      <c r="E143" s="521">
        <v>594</v>
      </c>
      <c r="F143" s="522" t="s">
        <v>6</v>
      </c>
      <c r="G143" s="515" t="s">
        <v>402</v>
      </c>
      <c r="H143" s="526" t="s">
        <v>3305</v>
      </c>
      <c r="I143" s="548" t="s">
        <v>3306</v>
      </c>
      <c r="J143" s="548" t="s">
        <v>3306</v>
      </c>
      <c r="K143" s="549">
        <v>897</v>
      </c>
      <c r="L143" s="550"/>
      <c r="M143" s="550"/>
      <c r="N143" s="524"/>
    </row>
    <row r="144" spans="1:14" ht="15" hidden="1" x14ac:dyDescent="0.25">
      <c r="A144" s="520" t="s">
        <v>3121</v>
      </c>
      <c r="B144" s="404" t="s">
        <v>3279</v>
      </c>
      <c r="C144" s="403" t="s">
        <v>3304</v>
      </c>
      <c r="D144" s="403" t="s">
        <v>3307</v>
      </c>
      <c r="E144" s="521" t="s">
        <v>137</v>
      </c>
      <c r="F144" s="522" t="s">
        <v>6</v>
      </c>
      <c r="G144" s="526"/>
      <c r="H144" s="526"/>
      <c r="I144" s="548" t="s">
        <v>3306</v>
      </c>
      <c r="J144" s="548" t="s">
        <v>3308</v>
      </c>
      <c r="K144" s="549">
        <v>2</v>
      </c>
      <c r="L144" s="550"/>
      <c r="M144" s="550"/>
      <c r="N144" s="524"/>
    </row>
    <row r="145" spans="1:14" ht="15" hidden="1" x14ac:dyDescent="0.25">
      <c r="A145" s="520" t="s">
        <v>3121</v>
      </c>
      <c r="B145" s="404" t="s">
        <v>3279</v>
      </c>
      <c r="C145" s="403" t="s">
        <v>3304</v>
      </c>
      <c r="D145" s="403" t="s">
        <v>3309</v>
      </c>
      <c r="E145" s="521">
        <v>51</v>
      </c>
      <c r="F145" s="522" t="s">
        <v>6</v>
      </c>
      <c r="G145" s="526"/>
      <c r="H145" s="526"/>
      <c r="I145" s="548" t="s">
        <v>3306</v>
      </c>
      <c r="J145" s="548" t="s">
        <v>3309</v>
      </c>
      <c r="K145" s="549">
        <v>77</v>
      </c>
      <c r="L145" s="550"/>
      <c r="M145" s="550"/>
      <c r="N145" s="524"/>
    </row>
    <row r="146" spans="1:14" ht="15" hidden="1" x14ac:dyDescent="0.25">
      <c r="A146" s="520" t="s">
        <v>3121</v>
      </c>
      <c r="B146" s="404" t="s">
        <v>3279</v>
      </c>
      <c r="C146" s="403" t="s">
        <v>3304</v>
      </c>
      <c r="D146" s="403" t="s">
        <v>3310</v>
      </c>
      <c r="E146" s="521">
        <v>69</v>
      </c>
      <c r="F146" s="522"/>
      <c r="G146" s="526"/>
      <c r="H146" s="526"/>
      <c r="I146" s="548" t="s">
        <v>3306</v>
      </c>
      <c r="J146" s="548" t="s">
        <v>3311</v>
      </c>
      <c r="K146" s="549">
        <v>92</v>
      </c>
      <c r="L146" s="550"/>
      <c r="M146" s="550"/>
      <c r="N146" s="524"/>
    </row>
    <row r="147" spans="1:14" ht="15" hidden="1" x14ac:dyDescent="0.25">
      <c r="A147" s="520" t="s">
        <v>3121</v>
      </c>
      <c r="B147" s="404" t="s">
        <v>3279</v>
      </c>
      <c r="C147" s="403" t="s">
        <v>3312</v>
      </c>
      <c r="D147" s="403" t="s">
        <v>3313</v>
      </c>
      <c r="E147" s="521">
        <v>96</v>
      </c>
      <c r="F147" s="522" t="s">
        <v>6</v>
      </c>
      <c r="G147" s="526"/>
      <c r="H147" s="526"/>
      <c r="I147" s="517" t="s">
        <v>3313</v>
      </c>
      <c r="J147" s="517" t="s">
        <v>3313</v>
      </c>
      <c r="K147" s="101">
        <v>96</v>
      </c>
      <c r="L147" s="528"/>
      <c r="M147" s="528"/>
      <c r="N147" s="524"/>
    </row>
    <row r="148" spans="1:14" ht="15" hidden="1" x14ac:dyDescent="0.25">
      <c r="A148" s="520" t="s">
        <v>3121</v>
      </c>
      <c r="B148" s="404" t="s">
        <v>3279</v>
      </c>
      <c r="C148" s="403" t="s">
        <v>3312</v>
      </c>
      <c r="D148" s="403" t="s">
        <v>237</v>
      </c>
      <c r="E148" s="521">
        <v>113</v>
      </c>
      <c r="F148" s="522"/>
      <c r="G148" s="526"/>
      <c r="H148" s="526"/>
      <c r="I148" s="517" t="s">
        <v>3313</v>
      </c>
      <c r="J148" s="517" t="s">
        <v>237</v>
      </c>
      <c r="K148" s="101">
        <v>51</v>
      </c>
      <c r="L148" s="528"/>
      <c r="M148" s="528"/>
      <c r="N148" s="524"/>
    </row>
    <row r="149" spans="1:14" ht="15" hidden="1" x14ac:dyDescent="0.25">
      <c r="A149" s="520" t="s">
        <v>3121</v>
      </c>
      <c r="B149" s="404" t="s">
        <v>3279</v>
      </c>
      <c r="C149" s="403" t="s">
        <v>3312</v>
      </c>
      <c r="D149" s="403" t="s">
        <v>3314</v>
      </c>
      <c r="E149" s="521">
        <v>81</v>
      </c>
      <c r="F149" s="522" t="s">
        <v>6</v>
      </c>
      <c r="G149" s="526"/>
      <c r="H149" s="526"/>
      <c r="I149" s="517" t="s">
        <v>3313</v>
      </c>
      <c r="J149" s="517" t="s">
        <v>3315</v>
      </c>
      <c r="K149" s="101">
        <v>56</v>
      </c>
      <c r="L149" s="528"/>
      <c r="M149" s="528"/>
      <c r="N149" s="524"/>
    </row>
    <row r="150" spans="1:14" ht="15" hidden="1" x14ac:dyDescent="0.25">
      <c r="A150" s="503" t="s">
        <v>3121</v>
      </c>
      <c r="B150" s="400" t="s">
        <v>3279</v>
      </c>
      <c r="C150" s="704" t="s">
        <v>3316</v>
      </c>
      <c r="D150" s="705"/>
      <c r="E150" s="504">
        <f>SUM(E151:E155)+651</f>
        <v>1227</v>
      </c>
      <c r="F150" s="505"/>
      <c r="G150" s="505"/>
      <c r="H150" s="505"/>
      <c r="I150" s="509" t="s">
        <v>3316</v>
      </c>
      <c r="J150" s="509"/>
      <c r="K150" s="504">
        <f>SUM(K151:K157)</f>
        <v>2099</v>
      </c>
      <c r="L150" s="507">
        <v>1</v>
      </c>
      <c r="M150" s="507">
        <v>1</v>
      </c>
      <c r="N150" s="510"/>
    </row>
    <row r="151" spans="1:14" ht="38.25" hidden="1" x14ac:dyDescent="0.25">
      <c r="A151" s="520" t="s">
        <v>3121</v>
      </c>
      <c r="B151" s="404" t="s">
        <v>3279</v>
      </c>
      <c r="C151" s="403" t="s">
        <v>3317</v>
      </c>
      <c r="D151" s="403" t="s">
        <v>3317</v>
      </c>
      <c r="E151" s="521">
        <v>127</v>
      </c>
      <c r="F151" s="522" t="s">
        <v>6</v>
      </c>
      <c r="G151" s="515" t="s">
        <v>402</v>
      </c>
      <c r="H151" s="526" t="s">
        <v>3318</v>
      </c>
      <c r="I151" s="517" t="s">
        <v>3317</v>
      </c>
      <c r="J151" s="517" t="s">
        <v>3317</v>
      </c>
      <c r="K151" s="101">
        <v>223</v>
      </c>
      <c r="L151" s="528"/>
      <c r="M151" s="528"/>
      <c r="N151" s="524"/>
    </row>
    <row r="152" spans="1:14" ht="15" hidden="1" x14ac:dyDescent="0.25">
      <c r="A152" s="520" t="s">
        <v>3121</v>
      </c>
      <c r="B152" s="404" t="s">
        <v>3279</v>
      </c>
      <c r="C152" s="403" t="s">
        <v>3317</v>
      </c>
      <c r="D152" s="403" t="s">
        <v>3319</v>
      </c>
      <c r="E152" s="521">
        <v>219</v>
      </c>
      <c r="F152" s="522" t="s">
        <v>6</v>
      </c>
      <c r="G152" s="526"/>
      <c r="H152" s="526"/>
      <c r="I152" s="517" t="s">
        <v>3317</v>
      </c>
      <c r="J152" s="517" t="s">
        <v>3319</v>
      </c>
      <c r="K152" s="101">
        <v>412</v>
      </c>
      <c r="L152" s="528"/>
      <c r="M152" s="528"/>
      <c r="N152" s="524"/>
    </row>
    <row r="153" spans="1:14" ht="15" hidden="1" x14ac:dyDescent="0.25">
      <c r="A153" s="520" t="s">
        <v>3121</v>
      </c>
      <c r="B153" s="404" t="s">
        <v>3279</v>
      </c>
      <c r="C153" s="403" t="s">
        <v>3317</v>
      </c>
      <c r="D153" s="403" t="s">
        <v>3320</v>
      </c>
      <c r="E153" s="521">
        <v>173</v>
      </c>
      <c r="F153" s="522" t="s">
        <v>6</v>
      </c>
      <c r="G153" s="526"/>
      <c r="H153" s="526"/>
      <c r="I153" s="517" t="s">
        <v>3317</v>
      </c>
      <c r="J153" s="517" t="s">
        <v>3321</v>
      </c>
      <c r="K153" s="101">
        <v>266</v>
      </c>
      <c r="L153" s="528"/>
      <c r="M153" s="528"/>
      <c r="N153" s="524"/>
    </row>
    <row r="154" spans="1:14" ht="15" hidden="1" x14ac:dyDescent="0.25">
      <c r="A154" s="520" t="s">
        <v>3121</v>
      </c>
      <c r="B154" s="404" t="s">
        <v>3279</v>
      </c>
      <c r="C154" s="403" t="s">
        <v>3092</v>
      </c>
      <c r="D154" s="403" t="s">
        <v>3092</v>
      </c>
      <c r="E154" s="521">
        <v>46</v>
      </c>
      <c r="F154" s="522" t="s">
        <v>6</v>
      </c>
      <c r="G154" s="526"/>
      <c r="H154" s="526"/>
      <c r="I154" s="517" t="s">
        <v>3092</v>
      </c>
      <c r="J154" s="517" t="s">
        <v>3092</v>
      </c>
      <c r="K154" s="101">
        <v>54</v>
      </c>
      <c r="L154" s="528"/>
      <c r="M154" s="528"/>
      <c r="N154" s="524"/>
    </row>
    <row r="155" spans="1:14" ht="15" hidden="1" x14ac:dyDescent="0.25">
      <c r="A155" s="520" t="s">
        <v>3121</v>
      </c>
      <c r="B155" s="404" t="s">
        <v>3279</v>
      </c>
      <c r="C155" s="403" t="s">
        <v>3092</v>
      </c>
      <c r="D155" s="403" t="s">
        <v>3322</v>
      </c>
      <c r="E155" s="521">
        <v>11</v>
      </c>
      <c r="F155" s="522" t="s">
        <v>6</v>
      </c>
      <c r="G155" s="526"/>
      <c r="H155" s="526"/>
      <c r="I155" s="517" t="s">
        <v>3092</v>
      </c>
      <c r="J155" s="517" t="s">
        <v>1222</v>
      </c>
      <c r="K155" s="101">
        <v>44</v>
      </c>
      <c r="L155" s="528"/>
      <c r="M155" s="528"/>
      <c r="N155" s="524"/>
    </row>
    <row r="156" spans="1:14" ht="15" hidden="1" x14ac:dyDescent="0.25">
      <c r="A156" s="520" t="s">
        <v>3121</v>
      </c>
      <c r="B156" s="404" t="s">
        <v>3279</v>
      </c>
      <c r="C156" s="403" t="s">
        <v>3323</v>
      </c>
      <c r="D156" s="403" t="s">
        <v>3324</v>
      </c>
      <c r="E156" s="521">
        <v>649</v>
      </c>
      <c r="F156" s="522"/>
      <c r="G156" s="526"/>
      <c r="H156" s="526"/>
      <c r="I156" s="517" t="s">
        <v>3323</v>
      </c>
      <c r="J156" s="517" t="s">
        <v>3323</v>
      </c>
      <c r="K156" s="101">
        <v>1086</v>
      </c>
      <c r="L156" s="528"/>
      <c r="M156" s="528"/>
      <c r="N156" s="524"/>
    </row>
    <row r="157" spans="1:14" ht="15" hidden="1" x14ac:dyDescent="0.25">
      <c r="A157" s="520" t="s">
        <v>3121</v>
      </c>
      <c r="B157" s="404" t="s">
        <v>3279</v>
      </c>
      <c r="C157" s="403" t="s">
        <v>3323</v>
      </c>
      <c r="D157" s="403" t="s">
        <v>3325</v>
      </c>
      <c r="E157" s="521" t="s">
        <v>137</v>
      </c>
      <c r="F157" s="522" t="s">
        <v>6</v>
      </c>
      <c r="G157" s="526"/>
      <c r="H157" s="526"/>
      <c r="I157" s="523" t="s">
        <v>3323</v>
      </c>
      <c r="J157" s="517" t="s">
        <v>3326</v>
      </c>
      <c r="K157" s="101">
        <v>14</v>
      </c>
      <c r="L157" s="518"/>
      <c r="M157" s="518"/>
      <c r="N157" s="524"/>
    </row>
    <row r="158" spans="1:14" ht="15" hidden="1" x14ac:dyDescent="0.25">
      <c r="A158" s="503" t="s">
        <v>3121</v>
      </c>
      <c r="B158" s="400" t="s">
        <v>3279</v>
      </c>
      <c r="C158" s="400" t="s">
        <v>3327</v>
      </c>
      <c r="D158" s="400"/>
      <c r="E158" s="504">
        <f>SUM(E159:E162)</f>
        <v>1512</v>
      </c>
      <c r="F158" s="505"/>
      <c r="G158" s="505"/>
      <c r="H158" s="505"/>
      <c r="I158" s="509" t="s">
        <v>3327</v>
      </c>
      <c r="J158" s="509"/>
      <c r="K158" s="504">
        <f>SUM(K159:K162)</f>
        <v>2095</v>
      </c>
      <c r="L158" s="507">
        <v>1</v>
      </c>
      <c r="M158" s="507">
        <v>1</v>
      </c>
      <c r="N158" s="510"/>
    </row>
    <row r="159" spans="1:14" ht="25.5" hidden="1" x14ac:dyDescent="0.25">
      <c r="A159" s="520" t="s">
        <v>3121</v>
      </c>
      <c r="B159" s="404" t="s">
        <v>3279</v>
      </c>
      <c r="C159" s="403" t="s">
        <v>3327</v>
      </c>
      <c r="D159" s="403" t="s">
        <v>3328</v>
      </c>
      <c r="E159" s="521">
        <v>650</v>
      </c>
      <c r="F159" s="522"/>
      <c r="G159" s="515" t="s">
        <v>402</v>
      </c>
      <c r="H159" s="526" t="s">
        <v>3329</v>
      </c>
      <c r="I159" s="403" t="s">
        <v>3328</v>
      </c>
      <c r="J159" s="527" t="s">
        <v>3328</v>
      </c>
      <c r="K159" s="101">
        <v>920</v>
      </c>
      <c r="L159" s="528"/>
      <c r="M159" s="528"/>
      <c r="N159" s="524"/>
    </row>
    <row r="160" spans="1:14" ht="25.5" hidden="1" x14ac:dyDescent="0.25">
      <c r="A160" s="520" t="s">
        <v>3121</v>
      </c>
      <c r="B160" s="404" t="s">
        <v>3279</v>
      </c>
      <c r="C160" s="403" t="s">
        <v>3327</v>
      </c>
      <c r="D160" s="403" t="s">
        <v>3330</v>
      </c>
      <c r="E160" s="521">
        <v>397</v>
      </c>
      <c r="F160" s="522" t="s">
        <v>6</v>
      </c>
      <c r="G160" s="515" t="s">
        <v>402</v>
      </c>
      <c r="H160" s="526" t="s">
        <v>3331</v>
      </c>
      <c r="I160" s="403" t="s">
        <v>3328</v>
      </c>
      <c r="J160" s="527" t="s">
        <v>3330</v>
      </c>
      <c r="K160" s="101">
        <v>572</v>
      </c>
      <c r="L160" s="528"/>
      <c r="M160" s="528"/>
      <c r="N160" s="524"/>
    </row>
    <row r="161" spans="1:14" ht="15" hidden="1" x14ac:dyDescent="0.25">
      <c r="A161" s="520" t="s">
        <v>3121</v>
      </c>
      <c r="B161" s="404" t="s">
        <v>3279</v>
      </c>
      <c r="C161" s="403" t="s">
        <v>3327</v>
      </c>
      <c r="D161" s="403" t="s">
        <v>1460</v>
      </c>
      <c r="E161" s="521">
        <v>349</v>
      </c>
      <c r="F161" s="522"/>
      <c r="G161" s="526"/>
      <c r="H161" s="526"/>
      <c r="I161" s="403" t="s">
        <v>3328</v>
      </c>
      <c r="J161" s="527" t="s">
        <v>1460</v>
      </c>
      <c r="K161" s="101">
        <v>414</v>
      </c>
      <c r="L161" s="528"/>
      <c r="M161" s="528"/>
      <c r="N161" s="524"/>
    </row>
    <row r="162" spans="1:14" ht="15" hidden="1" x14ac:dyDescent="0.25">
      <c r="A162" s="520" t="s">
        <v>3121</v>
      </c>
      <c r="B162" s="404" t="s">
        <v>3279</v>
      </c>
      <c r="C162" s="403" t="s">
        <v>3327</v>
      </c>
      <c r="D162" s="403" t="s">
        <v>3332</v>
      </c>
      <c r="E162" s="521">
        <v>116</v>
      </c>
      <c r="F162" s="522"/>
      <c r="G162" s="526"/>
      <c r="H162" s="526"/>
      <c r="I162" s="403" t="s">
        <v>3328</v>
      </c>
      <c r="J162" s="527" t="s">
        <v>3332</v>
      </c>
      <c r="K162" s="101">
        <v>189</v>
      </c>
      <c r="L162" s="528"/>
      <c r="M162" s="528"/>
      <c r="N162" s="524"/>
    </row>
    <row r="163" spans="1:14" ht="15" hidden="1" x14ac:dyDescent="0.25">
      <c r="A163" s="503" t="s">
        <v>3121</v>
      </c>
      <c r="B163" s="400" t="s">
        <v>3279</v>
      </c>
      <c r="C163" s="400" t="s">
        <v>3333</v>
      </c>
      <c r="D163" s="400"/>
      <c r="E163" s="504">
        <f>E164</f>
        <v>2014</v>
      </c>
      <c r="F163" s="505"/>
      <c r="G163" s="505"/>
      <c r="H163" s="505"/>
      <c r="I163" s="509" t="s">
        <v>3334</v>
      </c>
      <c r="J163" s="509"/>
      <c r="K163" s="504">
        <f>K164</f>
        <v>2551</v>
      </c>
      <c r="L163" s="507">
        <v>1</v>
      </c>
      <c r="M163" s="507">
        <v>1</v>
      </c>
      <c r="N163" s="510"/>
    </row>
    <row r="164" spans="1:14" ht="15" hidden="1" x14ac:dyDescent="0.25">
      <c r="A164" s="520" t="s">
        <v>3121</v>
      </c>
      <c r="B164" s="404" t="s">
        <v>3279</v>
      </c>
      <c r="C164" s="403" t="s">
        <v>3333</v>
      </c>
      <c r="D164" s="403" t="s">
        <v>3335</v>
      </c>
      <c r="E164" s="521">
        <v>2014</v>
      </c>
      <c r="F164" s="522" t="s">
        <v>6</v>
      </c>
      <c r="G164" s="529" t="s">
        <v>87</v>
      </c>
      <c r="H164" s="514" t="s">
        <v>3336</v>
      </c>
      <c r="I164" s="403" t="s">
        <v>3335</v>
      </c>
      <c r="J164" s="517" t="s">
        <v>3334</v>
      </c>
      <c r="K164" s="521">
        <v>2551</v>
      </c>
      <c r="L164" s="518"/>
      <c r="M164" s="518"/>
      <c r="N164" s="524"/>
    </row>
    <row r="165" spans="1:14" ht="15" hidden="1" x14ac:dyDescent="0.25">
      <c r="A165" s="503" t="s">
        <v>3121</v>
      </c>
      <c r="B165" s="400" t="s">
        <v>3279</v>
      </c>
      <c r="C165" s="400" t="s">
        <v>3337</v>
      </c>
      <c r="D165" s="400"/>
      <c r="E165" s="504">
        <f>SUM(E166:E171)</f>
        <v>1104</v>
      </c>
      <c r="F165" s="505"/>
      <c r="G165" s="505"/>
      <c r="H165" s="505"/>
      <c r="I165" s="509" t="s">
        <v>3338</v>
      </c>
      <c r="J165" s="509"/>
      <c r="K165" s="504">
        <f>SUM(K166:K171)</f>
        <v>2011</v>
      </c>
      <c r="L165" s="507">
        <v>1</v>
      </c>
      <c r="M165" s="507">
        <v>1</v>
      </c>
      <c r="N165" s="510"/>
    </row>
    <row r="166" spans="1:14" ht="25.5" hidden="1" x14ac:dyDescent="0.25">
      <c r="A166" s="520" t="s">
        <v>3121</v>
      </c>
      <c r="B166" s="404" t="s">
        <v>3279</v>
      </c>
      <c r="C166" s="403" t="s">
        <v>3337</v>
      </c>
      <c r="D166" s="403" t="s">
        <v>3339</v>
      </c>
      <c r="E166" s="521">
        <v>272</v>
      </c>
      <c r="F166" s="522" t="s">
        <v>6</v>
      </c>
      <c r="G166" s="515" t="s">
        <v>402</v>
      </c>
      <c r="H166" s="526" t="s">
        <v>3340</v>
      </c>
      <c r="I166" s="517" t="s">
        <v>3338</v>
      </c>
      <c r="J166" s="517" t="s">
        <v>3338</v>
      </c>
      <c r="K166" s="101">
        <v>515</v>
      </c>
      <c r="L166" s="528"/>
      <c r="M166" s="528"/>
      <c r="N166" s="524"/>
    </row>
    <row r="167" spans="1:14" ht="15" hidden="1" x14ac:dyDescent="0.25">
      <c r="A167" s="520" t="s">
        <v>3121</v>
      </c>
      <c r="B167" s="404" t="s">
        <v>3279</v>
      </c>
      <c r="C167" s="403" t="s">
        <v>3337</v>
      </c>
      <c r="D167" s="403" t="s">
        <v>3341</v>
      </c>
      <c r="E167" s="521">
        <v>70</v>
      </c>
      <c r="F167" s="522" t="s">
        <v>6</v>
      </c>
      <c r="G167" s="526"/>
      <c r="H167" s="526"/>
      <c r="I167" s="517" t="s">
        <v>3338</v>
      </c>
      <c r="J167" s="517" t="s">
        <v>3342</v>
      </c>
      <c r="K167" s="101">
        <v>146</v>
      </c>
      <c r="L167" s="528"/>
      <c r="M167" s="528"/>
      <c r="N167" s="524"/>
    </row>
    <row r="168" spans="1:14" ht="15" hidden="1" x14ac:dyDescent="0.25">
      <c r="A168" s="520" t="s">
        <v>3121</v>
      </c>
      <c r="B168" s="404" t="s">
        <v>3279</v>
      </c>
      <c r="C168" s="403" t="s">
        <v>3337</v>
      </c>
      <c r="D168" s="403" t="s">
        <v>3343</v>
      </c>
      <c r="E168" s="521">
        <v>447</v>
      </c>
      <c r="F168" s="522" t="s">
        <v>6</v>
      </c>
      <c r="G168" s="526"/>
      <c r="H168" s="526"/>
      <c r="I168" s="517" t="s">
        <v>3338</v>
      </c>
      <c r="J168" s="517" t="s">
        <v>3344</v>
      </c>
      <c r="K168" s="101">
        <v>762</v>
      </c>
      <c r="L168" s="528"/>
      <c r="M168" s="528"/>
      <c r="N168" s="524"/>
    </row>
    <row r="169" spans="1:14" ht="15" hidden="1" x14ac:dyDescent="0.25">
      <c r="A169" s="520" t="s">
        <v>3121</v>
      </c>
      <c r="B169" s="404" t="s">
        <v>3279</v>
      </c>
      <c r="C169" s="403" t="s">
        <v>3337</v>
      </c>
      <c r="D169" s="403" t="s">
        <v>3345</v>
      </c>
      <c r="E169" s="521">
        <v>184</v>
      </c>
      <c r="F169" s="522" t="s">
        <v>6</v>
      </c>
      <c r="G169" s="526"/>
      <c r="H169" s="526"/>
      <c r="I169" s="517" t="s">
        <v>3338</v>
      </c>
      <c r="J169" s="517" t="s">
        <v>3346</v>
      </c>
      <c r="K169" s="101">
        <v>334</v>
      </c>
      <c r="L169" s="528"/>
      <c r="M169" s="528"/>
      <c r="N169" s="524"/>
    </row>
    <row r="170" spans="1:14" ht="15" hidden="1" x14ac:dyDescent="0.25">
      <c r="A170" s="520" t="s">
        <v>3121</v>
      </c>
      <c r="B170" s="404" t="s">
        <v>3279</v>
      </c>
      <c r="C170" s="403" t="s">
        <v>3337</v>
      </c>
      <c r="D170" s="403" t="s">
        <v>3347</v>
      </c>
      <c r="E170" s="521">
        <v>88</v>
      </c>
      <c r="F170" s="522" t="s">
        <v>6</v>
      </c>
      <c r="G170" s="526"/>
      <c r="H170" s="526"/>
      <c r="I170" s="517" t="s">
        <v>3338</v>
      </c>
      <c r="J170" s="517" t="s">
        <v>3347</v>
      </c>
      <c r="K170" s="101">
        <v>161</v>
      </c>
      <c r="L170" s="528"/>
      <c r="M170" s="528"/>
      <c r="N170" s="524"/>
    </row>
    <row r="171" spans="1:14" ht="15" hidden="1" x14ac:dyDescent="0.25">
      <c r="A171" s="520" t="s">
        <v>3121</v>
      </c>
      <c r="B171" s="404" t="s">
        <v>3279</v>
      </c>
      <c r="C171" s="403" t="s">
        <v>3337</v>
      </c>
      <c r="D171" s="403" t="s">
        <v>3348</v>
      </c>
      <c r="E171" s="521">
        <v>43</v>
      </c>
      <c r="F171" s="522" t="s">
        <v>6</v>
      </c>
      <c r="G171" s="526"/>
      <c r="H171" s="526"/>
      <c r="I171" s="517" t="s">
        <v>3338</v>
      </c>
      <c r="J171" s="517" t="s">
        <v>3349</v>
      </c>
      <c r="K171" s="101">
        <v>93</v>
      </c>
      <c r="L171" s="528"/>
      <c r="M171" s="528"/>
      <c r="N171" s="524"/>
    </row>
    <row r="172" spans="1:14" ht="15" hidden="1" x14ac:dyDescent="0.25">
      <c r="A172" s="503" t="s">
        <v>3121</v>
      </c>
      <c r="B172" s="400" t="s">
        <v>3279</v>
      </c>
      <c r="C172" s="400" t="s">
        <v>3350</v>
      </c>
      <c r="D172" s="400"/>
      <c r="E172" s="504">
        <f>SUM(E173:E178)</f>
        <v>2135</v>
      </c>
      <c r="F172" s="505"/>
      <c r="G172" s="505"/>
      <c r="H172" s="505"/>
      <c r="I172" s="509" t="s">
        <v>3350</v>
      </c>
      <c r="J172" s="509"/>
      <c r="K172" s="146">
        <f>SUM(K173:K178)</f>
        <v>2915</v>
      </c>
      <c r="L172" s="507">
        <v>1</v>
      </c>
      <c r="M172" s="507">
        <v>1</v>
      </c>
      <c r="N172" s="510"/>
    </row>
    <row r="173" spans="1:14" ht="38.25" hidden="1" x14ac:dyDescent="0.25">
      <c r="A173" s="520" t="s">
        <v>3121</v>
      </c>
      <c r="B173" s="404" t="s">
        <v>3279</v>
      </c>
      <c r="C173" s="403" t="s">
        <v>3351</v>
      </c>
      <c r="D173" s="403" t="s">
        <v>3351</v>
      </c>
      <c r="E173" s="521">
        <v>665</v>
      </c>
      <c r="F173" s="522" t="s">
        <v>6</v>
      </c>
      <c r="G173" s="515" t="s">
        <v>402</v>
      </c>
      <c r="H173" s="526" t="s">
        <v>3352</v>
      </c>
      <c r="I173" s="517" t="s">
        <v>3351</v>
      </c>
      <c r="J173" s="517" t="s">
        <v>3351</v>
      </c>
      <c r="K173" s="101">
        <v>852</v>
      </c>
      <c r="L173" s="518"/>
      <c r="M173" s="518"/>
      <c r="N173" s="524"/>
    </row>
    <row r="174" spans="1:14" ht="15" hidden="1" x14ac:dyDescent="0.25">
      <c r="A174" s="520" t="s">
        <v>3121</v>
      </c>
      <c r="B174" s="404" t="s">
        <v>3279</v>
      </c>
      <c r="C174" s="403" t="s">
        <v>3351</v>
      </c>
      <c r="D174" s="403" t="s">
        <v>3353</v>
      </c>
      <c r="E174" s="521">
        <v>93</v>
      </c>
      <c r="F174" s="522" t="s">
        <v>6</v>
      </c>
      <c r="G174" s="526"/>
      <c r="H174" s="526"/>
      <c r="I174" s="517" t="s">
        <v>3351</v>
      </c>
      <c r="J174" s="517" t="s">
        <v>3353</v>
      </c>
      <c r="K174" s="101">
        <v>104</v>
      </c>
      <c r="L174" s="518"/>
      <c r="M174" s="518"/>
      <c r="N174" s="524"/>
    </row>
    <row r="175" spans="1:14" ht="15" hidden="1" x14ac:dyDescent="0.25">
      <c r="A175" s="520" t="s">
        <v>3121</v>
      </c>
      <c r="B175" s="404" t="s">
        <v>3279</v>
      </c>
      <c r="C175" s="403" t="s">
        <v>3351</v>
      </c>
      <c r="D175" s="403" t="s">
        <v>3354</v>
      </c>
      <c r="E175" s="521">
        <v>231</v>
      </c>
      <c r="F175" s="522" t="s">
        <v>6</v>
      </c>
      <c r="G175" s="526"/>
      <c r="H175" s="526"/>
      <c r="I175" s="517" t="s">
        <v>3351</v>
      </c>
      <c r="J175" s="517" t="s">
        <v>3355</v>
      </c>
      <c r="K175" s="101">
        <v>569</v>
      </c>
      <c r="L175" s="518"/>
      <c r="M175" s="518"/>
      <c r="N175" s="524"/>
    </row>
    <row r="176" spans="1:14" ht="15" hidden="1" x14ac:dyDescent="0.25">
      <c r="A176" s="520" t="s">
        <v>3121</v>
      </c>
      <c r="B176" s="404" t="s">
        <v>3279</v>
      </c>
      <c r="C176" s="403" t="s">
        <v>3279</v>
      </c>
      <c r="D176" s="403" t="s">
        <v>3356</v>
      </c>
      <c r="E176" s="521">
        <v>478</v>
      </c>
      <c r="F176" s="522"/>
      <c r="G176" s="526"/>
      <c r="H176" s="526"/>
      <c r="I176" s="517" t="s">
        <v>3351</v>
      </c>
      <c r="J176" s="517" t="s">
        <v>3357</v>
      </c>
      <c r="K176" s="101">
        <v>475</v>
      </c>
      <c r="L176" s="518"/>
      <c r="M176" s="518"/>
      <c r="N176" s="524"/>
    </row>
    <row r="177" spans="1:14" ht="15" hidden="1" x14ac:dyDescent="0.25">
      <c r="A177" s="520" t="s">
        <v>3121</v>
      </c>
      <c r="B177" s="404" t="s">
        <v>3279</v>
      </c>
      <c r="C177" s="403" t="s">
        <v>3279</v>
      </c>
      <c r="D177" s="403" t="s">
        <v>1466</v>
      </c>
      <c r="E177" s="521">
        <v>366</v>
      </c>
      <c r="F177" s="522"/>
      <c r="G177" s="526"/>
      <c r="H177" s="526"/>
      <c r="I177" s="517" t="s">
        <v>3351</v>
      </c>
      <c r="J177" s="517" t="s">
        <v>1466</v>
      </c>
      <c r="K177" s="101">
        <v>451</v>
      </c>
      <c r="L177" s="518"/>
      <c r="M177" s="518"/>
      <c r="N177" s="524"/>
    </row>
    <row r="178" spans="1:14" ht="15" hidden="1" x14ac:dyDescent="0.25">
      <c r="A178" s="520" t="s">
        <v>3121</v>
      </c>
      <c r="B178" s="404" t="s">
        <v>3279</v>
      </c>
      <c r="C178" s="403" t="s">
        <v>3279</v>
      </c>
      <c r="D178" s="403" t="s">
        <v>3358</v>
      </c>
      <c r="E178" s="521">
        <v>302</v>
      </c>
      <c r="F178" s="522" t="s">
        <v>6</v>
      </c>
      <c r="G178" s="526"/>
      <c r="H178" s="526"/>
      <c r="I178" s="517" t="s">
        <v>3359</v>
      </c>
      <c r="J178" s="517" t="s">
        <v>3358</v>
      </c>
      <c r="K178" s="101">
        <v>464</v>
      </c>
      <c r="L178" s="518"/>
      <c r="M178" s="518"/>
      <c r="N178" s="524"/>
    </row>
    <row r="179" spans="1:14" ht="15" hidden="1" x14ac:dyDescent="0.25">
      <c r="A179" s="503" t="s">
        <v>3121</v>
      </c>
      <c r="B179" s="400" t="s">
        <v>3279</v>
      </c>
      <c r="C179" s="400" t="s">
        <v>3360</v>
      </c>
      <c r="D179" s="400"/>
      <c r="E179" s="504">
        <f>SUM(E180:E184)</f>
        <v>1614</v>
      </c>
      <c r="F179" s="505"/>
      <c r="G179" s="505"/>
      <c r="H179" s="505"/>
      <c r="I179" s="509" t="s">
        <v>3360</v>
      </c>
      <c r="J179" s="509"/>
      <c r="K179" s="504">
        <f>SUM(K180:K184)</f>
        <v>2533</v>
      </c>
      <c r="L179" s="507">
        <v>1</v>
      </c>
      <c r="M179" s="507">
        <v>1</v>
      </c>
      <c r="N179" s="510"/>
    </row>
    <row r="180" spans="1:14" ht="25.5" hidden="1" x14ac:dyDescent="0.25">
      <c r="A180" s="520" t="s">
        <v>3121</v>
      </c>
      <c r="B180" s="404" t="s">
        <v>3279</v>
      </c>
      <c r="C180" s="403" t="s">
        <v>3360</v>
      </c>
      <c r="D180" s="403" t="s">
        <v>3361</v>
      </c>
      <c r="E180" s="521">
        <v>361</v>
      </c>
      <c r="F180" s="522" t="s">
        <v>6</v>
      </c>
      <c r="G180" s="515" t="s">
        <v>402</v>
      </c>
      <c r="H180" s="526" t="s">
        <v>3362</v>
      </c>
      <c r="I180" s="517" t="s">
        <v>3360</v>
      </c>
      <c r="J180" s="517" t="s">
        <v>3363</v>
      </c>
      <c r="K180" s="101">
        <v>608</v>
      </c>
      <c r="L180" s="550"/>
      <c r="M180" s="550"/>
      <c r="N180" s="524"/>
    </row>
    <row r="181" spans="1:14" ht="15" hidden="1" x14ac:dyDescent="0.25">
      <c r="A181" s="520" t="s">
        <v>3121</v>
      </c>
      <c r="B181" s="404" t="s">
        <v>3279</v>
      </c>
      <c r="C181" s="403" t="s">
        <v>3360</v>
      </c>
      <c r="D181" s="403" t="s">
        <v>3364</v>
      </c>
      <c r="E181" s="521">
        <v>178</v>
      </c>
      <c r="F181" s="522" t="s">
        <v>6</v>
      </c>
      <c r="G181" s="526"/>
      <c r="H181" s="526"/>
      <c r="I181" s="517" t="s">
        <v>3360</v>
      </c>
      <c r="J181" s="517" t="s">
        <v>3364</v>
      </c>
      <c r="K181" s="101">
        <v>324</v>
      </c>
      <c r="L181" s="550"/>
      <c r="M181" s="550"/>
      <c r="N181" s="524"/>
    </row>
    <row r="182" spans="1:14" ht="15" hidden="1" x14ac:dyDescent="0.25">
      <c r="A182" s="520" t="s">
        <v>3121</v>
      </c>
      <c r="B182" s="404" t="s">
        <v>3279</v>
      </c>
      <c r="C182" s="403" t="s">
        <v>3360</v>
      </c>
      <c r="D182" s="403" t="s">
        <v>516</v>
      </c>
      <c r="E182" s="521">
        <v>239</v>
      </c>
      <c r="F182" s="522" t="s">
        <v>6</v>
      </c>
      <c r="G182" s="526"/>
      <c r="H182" s="526"/>
      <c r="I182" s="517" t="s">
        <v>3360</v>
      </c>
      <c r="J182" s="517" t="s">
        <v>516</v>
      </c>
      <c r="K182" s="101">
        <v>476</v>
      </c>
      <c r="L182" s="550"/>
      <c r="M182" s="550"/>
      <c r="N182" s="524"/>
    </row>
    <row r="183" spans="1:14" ht="15" hidden="1" x14ac:dyDescent="0.25">
      <c r="A183" s="520" t="s">
        <v>3121</v>
      </c>
      <c r="B183" s="404" t="s">
        <v>3279</v>
      </c>
      <c r="C183" s="403" t="s">
        <v>3360</v>
      </c>
      <c r="D183" s="403" t="s">
        <v>3365</v>
      </c>
      <c r="E183" s="521">
        <v>624</v>
      </c>
      <c r="F183" s="522" t="s">
        <v>6</v>
      </c>
      <c r="G183" s="526"/>
      <c r="H183" s="526"/>
      <c r="I183" s="517" t="s">
        <v>3360</v>
      </c>
      <c r="J183" s="517" t="s">
        <v>3365</v>
      </c>
      <c r="K183" s="101">
        <v>852</v>
      </c>
      <c r="L183" s="550"/>
      <c r="M183" s="550"/>
      <c r="N183" s="524"/>
    </row>
    <row r="184" spans="1:14" ht="15" hidden="1" x14ac:dyDescent="0.25">
      <c r="A184" s="520" t="s">
        <v>3121</v>
      </c>
      <c r="B184" s="404" t="s">
        <v>3279</v>
      </c>
      <c r="C184" s="403" t="s">
        <v>3360</v>
      </c>
      <c r="D184" s="403" t="s">
        <v>3366</v>
      </c>
      <c r="E184" s="521">
        <v>212</v>
      </c>
      <c r="F184" s="522" t="s">
        <v>6</v>
      </c>
      <c r="G184" s="526"/>
      <c r="H184" s="526"/>
      <c r="I184" s="517" t="s">
        <v>3360</v>
      </c>
      <c r="J184" s="517" t="s">
        <v>1042</v>
      </c>
      <c r="K184" s="101">
        <v>273</v>
      </c>
      <c r="L184" s="550"/>
      <c r="M184" s="550"/>
      <c r="N184" s="524"/>
    </row>
    <row r="185" spans="1:14" ht="15" hidden="1" x14ac:dyDescent="0.25">
      <c r="A185" s="503" t="s">
        <v>3121</v>
      </c>
      <c r="B185" s="400" t="s">
        <v>3279</v>
      </c>
      <c r="C185" s="400" t="s">
        <v>3367</v>
      </c>
      <c r="D185" s="400"/>
      <c r="E185" s="504">
        <f>SUM(E186:E195)</f>
        <v>1557</v>
      </c>
      <c r="F185" s="505"/>
      <c r="G185" s="505"/>
      <c r="H185" s="505"/>
      <c r="I185" s="509" t="s">
        <v>3368</v>
      </c>
      <c r="J185" s="509"/>
      <c r="K185" s="504">
        <f>SUM(K186:K195)</f>
        <v>2297</v>
      </c>
      <c r="L185" s="507">
        <v>1</v>
      </c>
      <c r="M185" s="507">
        <v>1</v>
      </c>
      <c r="N185" s="510"/>
    </row>
    <row r="186" spans="1:14" ht="25.5" hidden="1" x14ac:dyDescent="0.25">
      <c r="A186" s="520" t="s">
        <v>3121</v>
      </c>
      <c r="B186" s="404" t="s">
        <v>3279</v>
      </c>
      <c r="C186" s="403" t="s">
        <v>3367</v>
      </c>
      <c r="D186" s="403" t="s">
        <v>3369</v>
      </c>
      <c r="E186" s="521">
        <v>871</v>
      </c>
      <c r="F186" s="522"/>
      <c r="G186" s="515" t="s">
        <v>402</v>
      </c>
      <c r="H186" s="526" t="s">
        <v>3370</v>
      </c>
      <c r="I186" s="517" t="s">
        <v>3368</v>
      </c>
      <c r="J186" s="517" t="s">
        <v>3371</v>
      </c>
      <c r="K186" s="101">
        <v>1129</v>
      </c>
      <c r="L186" s="518"/>
      <c r="M186" s="518"/>
      <c r="N186" s="524"/>
    </row>
    <row r="187" spans="1:14" ht="15" hidden="1" x14ac:dyDescent="0.25">
      <c r="A187" s="520" t="s">
        <v>3121</v>
      </c>
      <c r="B187" s="404" t="s">
        <v>3279</v>
      </c>
      <c r="C187" s="403" t="s">
        <v>3367</v>
      </c>
      <c r="D187" s="403" t="s">
        <v>3372</v>
      </c>
      <c r="E187" s="521">
        <v>47</v>
      </c>
      <c r="F187" s="522" t="s">
        <v>6</v>
      </c>
      <c r="G187" s="526"/>
      <c r="H187" s="526"/>
      <c r="I187" s="517" t="s">
        <v>3368</v>
      </c>
      <c r="J187" s="517" t="s">
        <v>3373</v>
      </c>
      <c r="K187" s="101">
        <v>78</v>
      </c>
      <c r="L187" s="518"/>
      <c r="M187" s="518"/>
      <c r="N187" s="524"/>
    </row>
    <row r="188" spans="1:14" ht="15" hidden="1" x14ac:dyDescent="0.25">
      <c r="A188" s="520" t="s">
        <v>3121</v>
      </c>
      <c r="B188" s="404" t="s">
        <v>3279</v>
      </c>
      <c r="C188" s="403" t="s">
        <v>3367</v>
      </c>
      <c r="D188" s="403" t="s">
        <v>3374</v>
      </c>
      <c r="E188" s="521">
        <v>159</v>
      </c>
      <c r="F188" s="522"/>
      <c r="G188" s="526"/>
      <c r="H188" s="526"/>
      <c r="I188" s="517" t="s">
        <v>3368</v>
      </c>
      <c r="J188" s="517" t="s">
        <v>3375</v>
      </c>
      <c r="K188" s="101">
        <v>419</v>
      </c>
      <c r="L188" s="518"/>
      <c r="M188" s="518"/>
      <c r="N188" s="524"/>
    </row>
    <row r="189" spans="1:14" ht="15" hidden="1" x14ac:dyDescent="0.25">
      <c r="A189" s="520" t="s">
        <v>3121</v>
      </c>
      <c r="B189" s="404" t="s">
        <v>3279</v>
      </c>
      <c r="C189" s="403" t="s">
        <v>3367</v>
      </c>
      <c r="D189" s="403" t="s">
        <v>3376</v>
      </c>
      <c r="E189" s="521">
        <v>37</v>
      </c>
      <c r="F189" s="522" t="s">
        <v>6</v>
      </c>
      <c r="G189" s="526"/>
      <c r="H189" s="526"/>
      <c r="I189" s="517" t="s">
        <v>3368</v>
      </c>
      <c r="J189" s="522"/>
      <c r="K189" s="551"/>
      <c r="L189" s="528"/>
      <c r="M189" s="528"/>
      <c r="N189" s="524"/>
    </row>
    <row r="190" spans="1:14" ht="15" hidden="1" x14ac:dyDescent="0.25">
      <c r="A190" s="520" t="s">
        <v>3121</v>
      </c>
      <c r="B190" s="404" t="s">
        <v>3279</v>
      </c>
      <c r="C190" s="403" t="s">
        <v>3367</v>
      </c>
      <c r="D190" s="403" t="s">
        <v>3377</v>
      </c>
      <c r="E190" s="521">
        <v>76</v>
      </c>
      <c r="F190" s="522" t="s">
        <v>6</v>
      </c>
      <c r="G190" s="526"/>
      <c r="H190" s="526"/>
      <c r="I190" s="517" t="s">
        <v>3368</v>
      </c>
      <c r="J190" s="517" t="s">
        <v>3377</v>
      </c>
      <c r="K190" s="101">
        <v>77</v>
      </c>
      <c r="L190" s="518"/>
      <c r="M190" s="518"/>
      <c r="N190" s="524"/>
    </row>
    <row r="191" spans="1:14" ht="15" hidden="1" x14ac:dyDescent="0.25">
      <c r="A191" s="520" t="s">
        <v>3121</v>
      </c>
      <c r="B191" s="404" t="s">
        <v>3279</v>
      </c>
      <c r="C191" s="403" t="s">
        <v>3367</v>
      </c>
      <c r="D191" s="403" t="s">
        <v>3378</v>
      </c>
      <c r="E191" s="521">
        <v>16</v>
      </c>
      <c r="F191" s="522" t="s">
        <v>6</v>
      </c>
      <c r="G191" s="526"/>
      <c r="H191" s="526"/>
      <c r="I191" s="517" t="s">
        <v>3368</v>
      </c>
      <c r="J191" s="517" t="s">
        <v>3379</v>
      </c>
      <c r="K191" s="101">
        <v>84</v>
      </c>
      <c r="L191" s="518"/>
      <c r="M191" s="518"/>
      <c r="N191" s="524"/>
    </row>
    <row r="192" spans="1:14" ht="15" hidden="1" x14ac:dyDescent="0.25">
      <c r="A192" s="520" t="s">
        <v>3121</v>
      </c>
      <c r="B192" s="404" t="s">
        <v>3279</v>
      </c>
      <c r="C192" s="403" t="s">
        <v>3367</v>
      </c>
      <c r="D192" s="403" t="s">
        <v>3380</v>
      </c>
      <c r="E192" s="521">
        <v>68</v>
      </c>
      <c r="F192" s="522" t="s">
        <v>6</v>
      </c>
      <c r="G192" s="526"/>
      <c r="H192" s="526"/>
      <c r="I192" s="517" t="s">
        <v>3368</v>
      </c>
      <c r="J192" s="522"/>
      <c r="K192" s="551"/>
      <c r="L192" s="518"/>
      <c r="M192" s="518"/>
      <c r="N192" s="524"/>
    </row>
    <row r="193" spans="1:14" ht="15" hidden="1" x14ac:dyDescent="0.25">
      <c r="A193" s="520" t="s">
        <v>3121</v>
      </c>
      <c r="B193" s="404" t="s">
        <v>3279</v>
      </c>
      <c r="C193" s="403" t="s">
        <v>3367</v>
      </c>
      <c r="D193" s="403" t="s">
        <v>3381</v>
      </c>
      <c r="E193" s="521">
        <v>25</v>
      </c>
      <c r="F193" s="522" t="s">
        <v>6</v>
      </c>
      <c r="G193" s="526"/>
      <c r="H193" s="526"/>
      <c r="I193" s="517" t="s">
        <v>3368</v>
      </c>
      <c r="J193" s="517" t="s">
        <v>3382</v>
      </c>
      <c r="K193" s="101">
        <v>28</v>
      </c>
      <c r="L193" s="518"/>
      <c r="M193" s="518"/>
      <c r="N193" s="524"/>
    </row>
    <row r="194" spans="1:14" ht="15" hidden="1" x14ac:dyDescent="0.25">
      <c r="A194" s="520" t="s">
        <v>3121</v>
      </c>
      <c r="B194" s="404" t="s">
        <v>3279</v>
      </c>
      <c r="C194" s="403" t="s">
        <v>3367</v>
      </c>
      <c r="D194" s="403" t="s">
        <v>3383</v>
      </c>
      <c r="E194" s="521">
        <v>62</v>
      </c>
      <c r="F194" s="522" t="s">
        <v>6</v>
      </c>
      <c r="G194" s="526"/>
      <c r="H194" s="526"/>
      <c r="I194" s="517" t="s">
        <v>3368</v>
      </c>
      <c r="J194" s="517" t="s">
        <v>3384</v>
      </c>
      <c r="K194" s="101">
        <v>96</v>
      </c>
      <c r="L194" s="518"/>
      <c r="M194" s="518"/>
      <c r="N194" s="524"/>
    </row>
    <row r="195" spans="1:14" ht="15" hidden="1" x14ac:dyDescent="0.25">
      <c r="A195" s="520" t="s">
        <v>3121</v>
      </c>
      <c r="B195" s="404" t="s">
        <v>3279</v>
      </c>
      <c r="C195" s="403" t="s">
        <v>3367</v>
      </c>
      <c r="D195" s="403" t="s">
        <v>3385</v>
      </c>
      <c r="E195" s="521">
        <v>196</v>
      </c>
      <c r="F195" s="522" t="s">
        <v>6</v>
      </c>
      <c r="G195" s="526"/>
      <c r="H195" s="526"/>
      <c r="I195" s="517" t="s">
        <v>3368</v>
      </c>
      <c r="J195" s="517" t="s">
        <v>3386</v>
      </c>
      <c r="K195" s="101">
        <v>386</v>
      </c>
      <c r="L195" s="528"/>
      <c r="M195" s="528"/>
      <c r="N195" s="524"/>
    </row>
    <row r="196" spans="1:14" ht="15" hidden="1" x14ac:dyDescent="0.25">
      <c r="A196" s="496" t="s">
        <v>3121</v>
      </c>
      <c r="B196" s="395" t="s">
        <v>3387</v>
      </c>
      <c r="C196" s="396"/>
      <c r="D196" s="395"/>
      <c r="E196" s="497">
        <f>E197+E198+E226+E236+E241+E245+E248+E253+E263+E273+E276+E285+E294</f>
        <v>21127</v>
      </c>
      <c r="F196" s="498"/>
      <c r="G196" s="498"/>
      <c r="H196" s="498"/>
      <c r="I196" s="499"/>
      <c r="J196" s="499"/>
      <c r="K196" s="500"/>
      <c r="L196" s="501">
        <f>SUM(L197:L297)</f>
        <v>19</v>
      </c>
      <c r="M196" s="501">
        <f>SUM(M197:M297)</f>
        <v>23</v>
      </c>
      <c r="N196" s="502"/>
    </row>
    <row r="197" spans="1:14" x14ac:dyDescent="0.25">
      <c r="A197" s="503" t="s">
        <v>3121</v>
      </c>
      <c r="B197" s="400" t="s">
        <v>3387</v>
      </c>
      <c r="C197" s="400" t="s">
        <v>3388</v>
      </c>
      <c r="D197" s="400"/>
      <c r="E197" s="504">
        <v>3093</v>
      </c>
      <c r="F197" s="552" t="s">
        <v>6</v>
      </c>
      <c r="G197" s="505"/>
      <c r="H197" s="553"/>
      <c r="I197" s="505"/>
      <c r="J197" s="505"/>
      <c r="K197" s="505"/>
      <c r="L197" s="525"/>
      <c r="M197" s="525"/>
      <c r="N197" s="505"/>
    </row>
    <row r="198" spans="1:14" ht="15" hidden="1" x14ac:dyDescent="0.25">
      <c r="A198" s="503" t="s">
        <v>3121</v>
      </c>
      <c r="B198" s="400" t="s">
        <v>3387</v>
      </c>
      <c r="C198" s="400" t="s">
        <v>3389</v>
      </c>
      <c r="D198" s="400"/>
      <c r="E198" s="504">
        <f>SUM(E199:E200)+141+506</f>
        <v>2240</v>
      </c>
      <c r="F198" s="505"/>
      <c r="G198" s="505"/>
      <c r="H198" s="505"/>
      <c r="I198" s="509" t="s">
        <v>3390</v>
      </c>
      <c r="J198" s="509"/>
      <c r="K198" s="504">
        <f>SUM(K199:K225)</f>
        <v>4146</v>
      </c>
      <c r="L198" s="507">
        <v>3</v>
      </c>
      <c r="M198" s="507">
        <v>5</v>
      </c>
      <c r="N198" s="510"/>
    </row>
    <row r="199" spans="1:14" s="307" customFormat="1" hidden="1" x14ac:dyDescent="0.25">
      <c r="A199" s="511" t="s">
        <v>3121</v>
      </c>
      <c r="B199" s="402" t="s">
        <v>3387</v>
      </c>
      <c r="C199" s="402" t="s">
        <v>3391</v>
      </c>
      <c r="D199" s="512" t="s">
        <v>3392</v>
      </c>
      <c r="E199" s="513">
        <v>1441</v>
      </c>
      <c r="F199" s="514" t="s">
        <v>6</v>
      </c>
      <c r="G199" s="515" t="s">
        <v>402</v>
      </c>
      <c r="H199" s="516" t="s">
        <v>3393</v>
      </c>
      <c r="I199" s="523" t="s">
        <v>3392</v>
      </c>
      <c r="J199" s="517" t="s">
        <v>3392</v>
      </c>
      <c r="K199" s="101">
        <v>2580</v>
      </c>
      <c r="L199" s="550"/>
      <c r="M199" s="550"/>
      <c r="N199" s="519"/>
    </row>
    <row r="200" spans="1:14" s="307" customFormat="1" hidden="1" x14ac:dyDescent="0.25">
      <c r="A200" s="511" t="s">
        <v>3121</v>
      </c>
      <c r="B200" s="402" t="s">
        <v>3387</v>
      </c>
      <c r="C200" s="402" t="s">
        <v>3391</v>
      </c>
      <c r="D200" s="402" t="s">
        <v>3394</v>
      </c>
      <c r="E200" s="513">
        <v>152</v>
      </c>
      <c r="F200" s="514" t="s">
        <v>6</v>
      </c>
      <c r="G200" s="517"/>
      <c r="H200" s="517"/>
      <c r="I200" s="523" t="s">
        <v>3392</v>
      </c>
      <c r="J200" s="517" t="s">
        <v>3394</v>
      </c>
      <c r="K200" s="101">
        <v>362</v>
      </c>
      <c r="L200" s="550"/>
      <c r="M200" s="550"/>
      <c r="N200" s="519"/>
    </row>
    <row r="201" spans="1:14" ht="15" hidden="1" x14ac:dyDescent="0.25">
      <c r="A201" s="520" t="s">
        <v>3121</v>
      </c>
      <c r="B201" s="404" t="s">
        <v>3387</v>
      </c>
      <c r="C201" s="403" t="s">
        <v>3395</v>
      </c>
      <c r="D201" s="403" t="s">
        <v>3395</v>
      </c>
      <c r="E201" s="521">
        <v>19</v>
      </c>
      <c r="F201" s="514" t="s">
        <v>6</v>
      </c>
      <c r="G201" s="526"/>
      <c r="H201" s="526"/>
      <c r="I201" s="523" t="s">
        <v>3395</v>
      </c>
      <c r="J201" s="517" t="s">
        <v>3395</v>
      </c>
      <c r="K201" s="101">
        <v>45</v>
      </c>
      <c r="L201" s="550"/>
      <c r="M201" s="550"/>
      <c r="N201" s="524"/>
    </row>
    <row r="202" spans="1:14" ht="15" hidden="1" x14ac:dyDescent="0.25">
      <c r="A202" s="520" t="s">
        <v>3121</v>
      </c>
      <c r="B202" s="404" t="s">
        <v>3387</v>
      </c>
      <c r="C202" s="403" t="s">
        <v>3395</v>
      </c>
      <c r="D202" s="403" t="s">
        <v>3396</v>
      </c>
      <c r="E202" s="521">
        <v>16</v>
      </c>
      <c r="F202" s="514" t="s">
        <v>6</v>
      </c>
      <c r="G202" s="526"/>
      <c r="H202" s="526"/>
      <c r="I202" s="523" t="s">
        <v>3395</v>
      </c>
      <c r="J202" s="517" t="s">
        <v>3396</v>
      </c>
      <c r="K202" s="101">
        <v>28</v>
      </c>
      <c r="L202" s="550"/>
      <c r="M202" s="550"/>
      <c r="N202" s="524"/>
    </row>
    <row r="203" spans="1:14" ht="15" hidden="1" x14ac:dyDescent="0.25">
      <c r="A203" s="520" t="s">
        <v>3121</v>
      </c>
      <c r="B203" s="404" t="s">
        <v>3387</v>
      </c>
      <c r="C203" s="403" t="s">
        <v>3395</v>
      </c>
      <c r="D203" s="403" t="s">
        <v>3397</v>
      </c>
      <c r="E203" s="521" t="s">
        <v>137</v>
      </c>
      <c r="F203" s="514" t="s">
        <v>6</v>
      </c>
      <c r="G203" s="526"/>
      <c r="H203" s="526"/>
      <c r="I203" s="523" t="s">
        <v>3395</v>
      </c>
      <c r="J203" s="517" t="s">
        <v>3397</v>
      </c>
      <c r="K203" s="101">
        <v>12</v>
      </c>
      <c r="L203" s="550"/>
      <c r="M203" s="550"/>
      <c r="N203" s="524"/>
    </row>
    <row r="204" spans="1:14" ht="15" hidden="1" x14ac:dyDescent="0.25">
      <c r="A204" s="520" t="s">
        <v>3121</v>
      </c>
      <c r="B204" s="404" t="s">
        <v>3387</v>
      </c>
      <c r="C204" s="403" t="s">
        <v>3395</v>
      </c>
      <c r="D204" s="403" t="s">
        <v>3398</v>
      </c>
      <c r="E204" s="521" t="s">
        <v>137</v>
      </c>
      <c r="F204" s="514" t="s">
        <v>6</v>
      </c>
      <c r="G204" s="526"/>
      <c r="H204" s="526"/>
      <c r="I204" s="523" t="s">
        <v>3395</v>
      </c>
      <c r="J204" s="517" t="s">
        <v>3399</v>
      </c>
      <c r="K204" s="101">
        <v>15</v>
      </c>
      <c r="L204" s="550"/>
      <c r="M204" s="550"/>
      <c r="N204" s="524"/>
    </row>
    <row r="205" spans="1:14" ht="15" hidden="1" x14ac:dyDescent="0.25">
      <c r="A205" s="520" t="s">
        <v>3121</v>
      </c>
      <c r="B205" s="404" t="s">
        <v>3387</v>
      </c>
      <c r="C205" s="403" t="s">
        <v>3395</v>
      </c>
      <c r="D205" s="402" t="s">
        <v>3400</v>
      </c>
      <c r="E205" s="513">
        <v>57</v>
      </c>
      <c r="F205" s="514" t="s">
        <v>6</v>
      </c>
      <c r="G205" s="517"/>
      <c r="H205" s="517"/>
      <c r="I205" s="523" t="s">
        <v>3395</v>
      </c>
      <c r="J205" s="517" t="s">
        <v>3400</v>
      </c>
      <c r="K205" s="101">
        <v>101</v>
      </c>
      <c r="L205" s="518"/>
      <c r="M205" s="518"/>
      <c r="N205" s="524"/>
    </row>
    <row r="206" spans="1:14" ht="15" hidden="1" x14ac:dyDescent="0.25">
      <c r="A206" s="520" t="s">
        <v>3121</v>
      </c>
      <c r="B206" s="404" t="s">
        <v>3387</v>
      </c>
      <c r="C206" s="403" t="s">
        <v>3395</v>
      </c>
      <c r="D206" s="402" t="s">
        <v>3401</v>
      </c>
      <c r="E206" s="513">
        <v>16</v>
      </c>
      <c r="F206" s="514" t="s">
        <v>6</v>
      </c>
      <c r="G206" s="517"/>
      <c r="H206" s="517"/>
      <c r="I206" s="523" t="s">
        <v>3395</v>
      </c>
      <c r="J206" s="517" t="s">
        <v>3402</v>
      </c>
      <c r="K206" s="101">
        <v>59</v>
      </c>
      <c r="L206" s="518"/>
      <c r="M206" s="518"/>
      <c r="N206" s="524"/>
    </row>
    <row r="207" spans="1:14" ht="15" hidden="1" x14ac:dyDescent="0.25">
      <c r="A207" s="520" t="s">
        <v>3121</v>
      </c>
      <c r="B207" s="404" t="s">
        <v>3387</v>
      </c>
      <c r="C207" s="403" t="s">
        <v>3395</v>
      </c>
      <c r="D207" s="402" t="s">
        <v>3403</v>
      </c>
      <c r="E207" s="513">
        <v>0</v>
      </c>
      <c r="F207" s="514" t="s">
        <v>6</v>
      </c>
      <c r="G207" s="517"/>
      <c r="H207" s="517"/>
      <c r="I207" s="523" t="s">
        <v>3395</v>
      </c>
      <c r="J207" s="514"/>
      <c r="K207" s="543"/>
      <c r="L207" s="518"/>
      <c r="M207" s="518"/>
      <c r="N207" s="524"/>
    </row>
    <row r="208" spans="1:14" ht="15" hidden="1" x14ac:dyDescent="0.25">
      <c r="A208" s="520" t="s">
        <v>3121</v>
      </c>
      <c r="B208" s="404" t="s">
        <v>3387</v>
      </c>
      <c r="C208" s="403" t="s">
        <v>3395</v>
      </c>
      <c r="D208" s="402" t="s">
        <v>3404</v>
      </c>
      <c r="E208" s="513">
        <v>16</v>
      </c>
      <c r="F208" s="514" t="s">
        <v>6</v>
      </c>
      <c r="G208" s="517"/>
      <c r="H208" s="517"/>
      <c r="I208" s="523" t="s">
        <v>3395</v>
      </c>
      <c r="J208" s="517" t="s">
        <v>3405</v>
      </c>
      <c r="K208" s="101">
        <v>34</v>
      </c>
      <c r="L208" s="518"/>
      <c r="M208" s="518"/>
      <c r="N208" s="524"/>
    </row>
    <row r="209" spans="1:14" ht="15" hidden="1" x14ac:dyDescent="0.25">
      <c r="A209" s="520" t="s">
        <v>3121</v>
      </c>
      <c r="B209" s="404" t="s">
        <v>3387</v>
      </c>
      <c r="C209" s="403" t="s">
        <v>3395</v>
      </c>
      <c r="D209" s="402" t="s">
        <v>3406</v>
      </c>
      <c r="E209" s="513" t="s">
        <v>137</v>
      </c>
      <c r="F209" s="514" t="s">
        <v>6</v>
      </c>
      <c r="G209" s="517"/>
      <c r="H209" s="517"/>
      <c r="I209" s="523" t="s">
        <v>3395</v>
      </c>
      <c r="J209" s="514"/>
      <c r="K209" s="543"/>
      <c r="L209" s="518"/>
      <c r="M209" s="518"/>
      <c r="N209" s="524"/>
    </row>
    <row r="210" spans="1:14" ht="15" hidden="1" x14ac:dyDescent="0.25">
      <c r="A210" s="520" t="s">
        <v>3121</v>
      </c>
      <c r="B210" s="404" t="s">
        <v>3387</v>
      </c>
      <c r="C210" s="403" t="s">
        <v>3395</v>
      </c>
      <c r="D210" s="402" t="s">
        <v>3407</v>
      </c>
      <c r="E210" s="513" t="s">
        <v>137</v>
      </c>
      <c r="F210" s="514" t="s">
        <v>6</v>
      </c>
      <c r="G210" s="517"/>
      <c r="H210" s="517"/>
      <c r="I210" s="523" t="s">
        <v>3395</v>
      </c>
      <c r="J210" s="517" t="s">
        <v>3407</v>
      </c>
      <c r="K210" s="101">
        <v>24</v>
      </c>
      <c r="L210" s="518"/>
      <c r="M210" s="518"/>
      <c r="N210" s="524"/>
    </row>
    <row r="211" spans="1:14" ht="15" hidden="1" x14ac:dyDescent="0.25">
      <c r="A211" s="520" t="s">
        <v>3121</v>
      </c>
      <c r="B211" s="404" t="s">
        <v>3387</v>
      </c>
      <c r="C211" s="403" t="s">
        <v>3408</v>
      </c>
      <c r="D211" s="402" t="s">
        <v>3408</v>
      </c>
      <c r="E211" s="513">
        <v>234</v>
      </c>
      <c r="F211" s="514" t="s">
        <v>6</v>
      </c>
      <c r="G211" s="536" t="s">
        <v>402</v>
      </c>
      <c r="H211" s="517" t="s">
        <v>3409</v>
      </c>
      <c r="I211" s="517" t="s">
        <v>3410</v>
      </c>
      <c r="J211" s="517" t="s">
        <v>3410</v>
      </c>
      <c r="K211" s="101">
        <v>98</v>
      </c>
      <c r="L211" s="518"/>
      <c r="M211" s="518"/>
      <c r="N211" s="524"/>
    </row>
    <row r="212" spans="1:14" ht="15" hidden="1" x14ac:dyDescent="0.25">
      <c r="A212" s="520" t="s">
        <v>3121</v>
      </c>
      <c r="B212" s="404" t="s">
        <v>3387</v>
      </c>
      <c r="C212" s="403" t="s">
        <v>3408</v>
      </c>
      <c r="D212" s="402" t="s">
        <v>3411</v>
      </c>
      <c r="E212" s="513" t="s">
        <v>137</v>
      </c>
      <c r="F212" s="514" t="s">
        <v>6</v>
      </c>
      <c r="G212" s="517"/>
      <c r="H212" s="517"/>
      <c r="I212" s="517" t="s">
        <v>3410</v>
      </c>
      <c r="J212" s="517" t="s">
        <v>3411</v>
      </c>
      <c r="K212" s="101">
        <v>25</v>
      </c>
      <c r="L212" s="518"/>
      <c r="M212" s="518"/>
      <c r="N212" s="524"/>
    </row>
    <row r="213" spans="1:14" ht="15" hidden="1" x14ac:dyDescent="0.25">
      <c r="A213" s="520" t="s">
        <v>3121</v>
      </c>
      <c r="B213" s="404" t="s">
        <v>3387</v>
      </c>
      <c r="C213" s="403" t="s">
        <v>3408</v>
      </c>
      <c r="D213" s="402" t="s">
        <v>3412</v>
      </c>
      <c r="E213" s="513">
        <v>52</v>
      </c>
      <c r="F213" s="514" t="s">
        <v>6</v>
      </c>
      <c r="G213" s="517"/>
      <c r="H213" s="517"/>
      <c r="I213" s="517" t="s">
        <v>3410</v>
      </c>
      <c r="J213" s="517" t="s">
        <v>3412</v>
      </c>
      <c r="K213" s="101">
        <v>58</v>
      </c>
      <c r="L213" s="518"/>
      <c r="M213" s="518"/>
      <c r="N213" s="524"/>
    </row>
    <row r="214" spans="1:14" ht="15" hidden="1" x14ac:dyDescent="0.25">
      <c r="A214" s="520" t="s">
        <v>3121</v>
      </c>
      <c r="B214" s="404" t="s">
        <v>3387</v>
      </c>
      <c r="C214" s="403" t="s">
        <v>3408</v>
      </c>
      <c r="D214" s="402" t="s">
        <v>3413</v>
      </c>
      <c r="E214" s="513">
        <v>99</v>
      </c>
      <c r="F214" s="514" t="s">
        <v>6</v>
      </c>
      <c r="G214" s="517"/>
      <c r="H214" s="517"/>
      <c r="I214" s="517" t="s">
        <v>3410</v>
      </c>
      <c r="J214" s="517" t="s">
        <v>3413</v>
      </c>
      <c r="K214" s="101">
        <v>358</v>
      </c>
      <c r="L214" s="518"/>
      <c r="M214" s="518"/>
      <c r="N214" s="524"/>
    </row>
    <row r="215" spans="1:14" ht="15" hidden="1" x14ac:dyDescent="0.25">
      <c r="A215" s="520" t="s">
        <v>3121</v>
      </c>
      <c r="B215" s="404" t="s">
        <v>3387</v>
      </c>
      <c r="C215" s="403" t="s">
        <v>3408</v>
      </c>
      <c r="D215" s="402" t="s">
        <v>3414</v>
      </c>
      <c r="E215" s="513">
        <v>16</v>
      </c>
      <c r="F215" s="514" t="s">
        <v>6</v>
      </c>
      <c r="G215" s="517"/>
      <c r="H215" s="517"/>
      <c r="I215" s="517" t="s">
        <v>3410</v>
      </c>
      <c r="J215" s="517" t="s">
        <v>3414</v>
      </c>
      <c r="K215" s="101">
        <v>39</v>
      </c>
      <c r="L215" s="518"/>
      <c r="M215" s="518"/>
      <c r="N215" s="524"/>
    </row>
    <row r="216" spans="1:14" ht="15" hidden="1" x14ac:dyDescent="0.25">
      <c r="A216" s="520" t="s">
        <v>3121</v>
      </c>
      <c r="B216" s="404" t="s">
        <v>3387</v>
      </c>
      <c r="C216" s="403" t="s">
        <v>3408</v>
      </c>
      <c r="D216" s="402" t="s">
        <v>3169</v>
      </c>
      <c r="E216" s="513" t="s">
        <v>137</v>
      </c>
      <c r="F216" s="514" t="s">
        <v>6</v>
      </c>
      <c r="G216" s="517"/>
      <c r="H216" s="517"/>
      <c r="I216" s="517" t="s">
        <v>3410</v>
      </c>
      <c r="J216" s="517" t="s">
        <v>3169</v>
      </c>
      <c r="K216" s="101">
        <v>45</v>
      </c>
      <c r="L216" s="518"/>
      <c r="M216" s="518"/>
      <c r="N216" s="524"/>
    </row>
    <row r="217" spans="1:14" ht="15" hidden="1" x14ac:dyDescent="0.25">
      <c r="A217" s="520" t="s">
        <v>3121</v>
      </c>
      <c r="B217" s="404" t="s">
        <v>3387</v>
      </c>
      <c r="C217" s="403" t="s">
        <v>3408</v>
      </c>
      <c r="D217" s="402"/>
      <c r="E217" s="513">
        <v>0</v>
      </c>
      <c r="F217" s="514"/>
      <c r="G217" s="517"/>
      <c r="H217" s="517"/>
      <c r="I217" s="517" t="s">
        <v>3410</v>
      </c>
      <c r="J217" s="514"/>
      <c r="K217" s="543"/>
      <c r="L217" s="518"/>
      <c r="M217" s="518"/>
      <c r="N217" s="524"/>
    </row>
    <row r="218" spans="1:14" ht="15" hidden="1" x14ac:dyDescent="0.25">
      <c r="A218" s="520" t="s">
        <v>3121</v>
      </c>
      <c r="B218" s="404" t="s">
        <v>3387</v>
      </c>
      <c r="C218" s="403" t="s">
        <v>3408</v>
      </c>
      <c r="D218" s="402" t="s">
        <v>3415</v>
      </c>
      <c r="E218" s="513">
        <v>0</v>
      </c>
      <c r="F218" s="514" t="s">
        <v>6</v>
      </c>
      <c r="G218" s="517"/>
      <c r="H218" s="517"/>
      <c r="I218" s="517" t="s">
        <v>3410</v>
      </c>
      <c r="J218" s="514"/>
      <c r="K218" s="543"/>
      <c r="L218" s="518"/>
      <c r="M218" s="518"/>
      <c r="N218" s="524"/>
    </row>
    <row r="219" spans="1:14" ht="15" hidden="1" x14ac:dyDescent="0.25">
      <c r="A219" s="520" t="s">
        <v>3121</v>
      </c>
      <c r="B219" s="404" t="s">
        <v>3387</v>
      </c>
      <c r="C219" s="403" t="s">
        <v>3408</v>
      </c>
      <c r="D219" s="402"/>
      <c r="E219" s="513">
        <v>0</v>
      </c>
      <c r="F219" s="514"/>
      <c r="G219" s="517"/>
      <c r="H219" s="517"/>
      <c r="I219" s="517" t="s">
        <v>3410</v>
      </c>
      <c r="J219" s="514"/>
      <c r="K219" s="543"/>
      <c r="L219" s="518"/>
      <c r="M219" s="518"/>
      <c r="N219" s="524"/>
    </row>
    <row r="220" spans="1:14" ht="25.5" hidden="1" x14ac:dyDescent="0.25">
      <c r="A220" s="520" t="s">
        <v>3121</v>
      </c>
      <c r="B220" s="404" t="s">
        <v>3387</v>
      </c>
      <c r="C220" s="403" t="s">
        <v>3408</v>
      </c>
      <c r="D220" s="402" t="s">
        <v>1466</v>
      </c>
      <c r="E220" s="513">
        <v>36</v>
      </c>
      <c r="F220" s="514" t="s">
        <v>6</v>
      </c>
      <c r="G220" s="536" t="s">
        <v>402</v>
      </c>
      <c r="H220" s="517" t="s">
        <v>3416</v>
      </c>
      <c r="I220" s="517" t="s">
        <v>3410</v>
      </c>
      <c r="J220" s="517" t="s">
        <v>1466</v>
      </c>
      <c r="K220" s="101">
        <v>10</v>
      </c>
      <c r="L220" s="518"/>
      <c r="M220" s="518"/>
      <c r="N220" s="524"/>
    </row>
    <row r="221" spans="1:14" ht="15" hidden="1" x14ac:dyDescent="0.25">
      <c r="A221" s="520" t="s">
        <v>3121</v>
      </c>
      <c r="B221" s="404" t="s">
        <v>3387</v>
      </c>
      <c r="C221" s="403" t="s">
        <v>3408</v>
      </c>
      <c r="D221" s="402" t="s">
        <v>3417</v>
      </c>
      <c r="E221" s="513">
        <v>14</v>
      </c>
      <c r="F221" s="514" t="s">
        <v>6</v>
      </c>
      <c r="G221" s="517"/>
      <c r="H221" s="517"/>
      <c r="I221" s="517" t="s">
        <v>3410</v>
      </c>
      <c r="J221" s="517" t="s">
        <v>3418</v>
      </c>
      <c r="K221" s="101">
        <v>9</v>
      </c>
      <c r="L221" s="518"/>
      <c r="M221" s="518"/>
      <c r="N221" s="524"/>
    </row>
    <row r="222" spans="1:14" ht="15" hidden="1" x14ac:dyDescent="0.25">
      <c r="A222" s="520" t="s">
        <v>3121</v>
      </c>
      <c r="B222" s="404" t="s">
        <v>3387</v>
      </c>
      <c r="C222" s="403" t="s">
        <v>3408</v>
      </c>
      <c r="D222" s="403" t="s">
        <v>3419</v>
      </c>
      <c r="E222" s="521">
        <v>22</v>
      </c>
      <c r="F222" s="514" t="s">
        <v>6</v>
      </c>
      <c r="G222" s="526"/>
      <c r="H222" s="526"/>
      <c r="I222" s="517" t="s">
        <v>3410</v>
      </c>
      <c r="J222" s="517" t="s">
        <v>3419</v>
      </c>
      <c r="K222" s="101">
        <v>62</v>
      </c>
      <c r="L222" s="528"/>
      <c r="M222" s="528"/>
      <c r="N222" s="524"/>
    </row>
    <row r="223" spans="1:14" ht="15" hidden="1" x14ac:dyDescent="0.25">
      <c r="A223" s="520" t="s">
        <v>3121</v>
      </c>
      <c r="B223" s="404" t="s">
        <v>3387</v>
      </c>
      <c r="C223" s="403" t="s">
        <v>3408</v>
      </c>
      <c r="D223" s="403" t="s">
        <v>3420</v>
      </c>
      <c r="E223" s="521" t="s">
        <v>137</v>
      </c>
      <c r="F223" s="514" t="s">
        <v>6</v>
      </c>
      <c r="G223" s="526"/>
      <c r="H223" s="526"/>
      <c r="I223" s="517" t="s">
        <v>3410</v>
      </c>
      <c r="J223" s="517" t="s">
        <v>3421</v>
      </c>
      <c r="K223" s="101">
        <v>13</v>
      </c>
      <c r="L223" s="528"/>
      <c r="M223" s="528"/>
      <c r="N223" s="524"/>
    </row>
    <row r="224" spans="1:14" ht="15" hidden="1" x14ac:dyDescent="0.25">
      <c r="A224" s="520" t="s">
        <v>3121</v>
      </c>
      <c r="B224" s="404" t="s">
        <v>3387</v>
      </c>
      <c r="C224" s="403" t="s">
        <v>3408</v>
      </c>
      <c r="D224" s="403" t="s">
        <v>3422</v>
      </c>
      <c r="E224" s="521" t="s">
        <v>137</v>
      </c>
      <c r="F224" s="514" t="s">
        <v>6</v>
      </c>
      <c r="G224" s="526"/>
      <c r="H224" s="526"/>
      <c r="I224" s="517" t="s">
        <v>3410</v>
      </c>
      <c r="J224" s="517" t="s">
        <v>3422</v>
      </c>
      <c r="K224" s="101">
        <v>17</v>
      </c>
      <c r="L224" s="550"/>
      <c r="M224" s="528"/>
      <c r="N224" s="524"/>
    </row>
    <row r="225" spans="1:14" ht="15" hidden="1" x14ac:dyDescent="0.25">
      <c r="A225" s="520" t="s">
        <v>3121</v>
      </c>
      <c r="B225" s="404" t="s">
        <v>3387</v>
      </c>
      <c r="C225" s="403" t="s">
        <v>3408</v>
      </c>
      <c r="D225" s="403" t="s">
        <v>3423</v>
      </c>
      <c r="E225" s="521" t="s">
        <v>137</v>
      </c>
      <c r="F225" s="514" t="s">
        <v>6</v>
      </c>
      <c r="G225" s="526"/>
      <c r="H225" s="526"/>
      <c r="I225" s="517" t="s">
        <v>3410</v>
      </c>
      <c r="J225" s="517" t="s">
        <v>3424</v>
      </c>
      <c r="K225" s="101">
        <v>152</v>
      </c>
      <c r="L225" s="528"/>
      <c r="M225" s="528"/>
      <c r="N225" s="524"/>
    </row>
    <row r="226" spans="1:14" x14ac:dyDescent="0.25">
      <c r="A226" s="503" t="s">
        <v>3121</v>
      </c>
      <c r="B226" s="400" t="s">
        <v>3387</v>
      </c>
      <c r="C226" s="509" t="s">
        <v>3425</v>
      </c>
      <c r="D226" s="400"/>
      <c r="E226" s="504">
        <f>SUM(E227:E229)+1470</f>
        <v>3030</v>
      </c>
      <c r="F226" s="505"/>
      <c r="G226" s="505"/>
      <c r="H226" s="505"/>
      <c r="I226" s="509" t="s">
        <v>3425</v>
      </c>
      <c r="J226" s="509"/>
      <c r="K226" s="504">
        <f>SUM(K227:K235)</f>
        <v>4332</v>
      </c>
      <c r="L226" s="507">
        <v>3</v>
      </c>
      <c r="M226" s="507">
        <v>3</v>
      </c>
      <c r="N226" s="510"/>
    </row>
    <row r="227" spans="1:14" ht="25.5" hidden="1" x14ac:dyDescent="0.25">
      <c r="A227" s="520" t="s">
        <v>3121</v>
      </c>
      <c r="B227" s="404" t="s">
        <v>3387</v>
      </c>
      <c r="C227" s="403" t="s">
        <v>3426</v>
      </c>
      <c r="D227" s="403" t="s">
        <v>3426</v>
      </c>
      <c r="E227" s="521">
        <v>978</v>
      </c>
      <c r="F227" s="522"/>
      <c r="G227" s="515" t="s">
        <v>402</v>
      </c>
      <c r="H227" s="526" t="s">
        <v>3427</v>
      </c>
      <c r="I227" s="523" t="s">
        <v>3426</v>
      </c>
      <c r="J227" s="548" t="s">
        <v>3426</v>
      </c>
      <c r="K227" s="101">
        <v>1352</v>
      </c>
      <c r="L227" s="528"/>
      <c r="M227" s="528"/>
      <c r="N227" s="524"/>
    </row>
    <row r="228" spans="1:14" ht="15" hidden="1" x14ac:dyDescent="0.25">
      <c r="A228" s="520" t="s">
        <v>3121</v>
      </c>
      <c r="B228" s="404" t="s">
        <v>3387</v>
      </c>
      <c r="C228" s="403" t="s">
        <v>3426</v>
      </c>
      <c r="D228" s="403" t="s">
        <v>3428</v>
      </c>
      <c r="E228" s="521">
        <v>329</v>
      </c>
      <c r="F228" s="522"/>
      <c r="G228" s="526"/>
      <c r="H228" s="526"/>
      <c r="I228" s="523" t="s">
        <v>3426</v>
      </c>
      <c r="J228" s="548" t="s">
        <v>3428</v>
      </c>
      <c r="K228" s="101">
        <v>396</v>
      </c>
      <c r="L228" s="528"/>
      <c r="M228" s="528"/>
      <c r="N228" s="524"/>
    </row>
    <row r="229" spans="1:14" ht="15" hidden="1" x14ac:dyDescent="0.25">
      <c r="A229" s="520" t="s">
        <v>3121</v>
      </c>
      <c r="B229" s="404" t="s">
        <v>3387</v>
      </c>
      <c r="C229" s="403" t="s">
        <v>3426</v>
      </c>
      <c r="D229" s="403" t="s">
        <v>3429</v>
      </c>
      <c r="E229" s="521">
        <v>253</v>
      </c>
      <c r="F229" s="522"/>
      <c r="G229" s="526"/>
      <c r="H229" s="526"/>
      <c r="I229" s="523" t="s">
        <v>3426</v>
      </c>
      <c r="J229" s="548" t="s">
        <v>3429</v>
      </c>
      <c r="K229" s="101">
        <v>318</v>
      </c>
      <c r="L229" s="528"/>
      <c r="M229" s="528"/>
      <c r="N229" s="524"/>
    </row>
    <row r="230" spans="1:14" ht="25.5" hidden="1" x14ac:dyDescent="0.25">
      <c r="A230" s="520" t="s">
        <v>3121</v>
      </c>
      <c r="B230" s="404" t="s">
        <v>3387</v>
      </c>
      <c r="C230" s="403" t="s">
        <v>3430</v>
      </c>
      <c r="D230" s="403" t="s">
        <v>3430</v>
      </c>
      <c r="E230" s="521">
        <v>721</v>
      </c>
      <c r="F230" s="522"/>
      <c r="G230" s="515" t="s">
        <v>402</v>
      </c>
      <c r="H230" s="526" t="s">
        <v>3431</v>
      </c>
      <c r="I230" s="523" t="s">
        <v>3430</v>
      </c>
      <c r="J230" s="548" t="s">
        <v>3430</v>
      </c>
      <c r="K230" s="101">
        <v>1058</v>
      </c>
      <c r="L230" s="528"/>
      <c r="M230" s="528"/>
      <c r="N230" s="524"/>
    </row>
    <row r="231" spans="1:14" ht="15" hidden="1" x14ac:dyDescent="0.25">
      <c r="A231" s="520" t="s">
        <v>3121</v>
      </c>
      <c r="B231" s="404" t="s">
        <v>3387</v>
      </c>
      <c r="C231" s="403" t="s">
        <v>3430</v>
      </c>
      <c r="D231" s="403" t="s">
        <v>3432</v>
      </c>
      <c r="E231" s="521">
        <v>138</v>
      </c>
      <c r="F231" s="514" t="s">
        <v>6</v>
      </c>
      <c r="G231" s="526"/>
      <c r="H231" s="526"/>
      <c r="I231" s="523" t="s">
        <v>3430</v>
      </c>
      <c r="J231" s="548" t="s">
        <v>3432</v>
      </c>
      <c r="K231" s="101">
        <v>302</v>
      </c>
      <c r="L231" s="528"/>
      <c r="M231" s="528"/>
      <c r="N231" s="524"/>
    </row>
    <row r="232" spans="1:14" ht="15" hidden="1" x14ac:dyDescent="0.25">
      <c r="A232" s="520" t="s">
        <v>3121</v>
      </c>
      <c r="B232" s="404" t="s">
        <v>3387</v>
      </c>
      <c r="C232" s="403" t="s">
        <v>3430</v>
      </c>
      <c r="D232" s="403" t="s">
        <v>3433</v>
      </c>
      <c r="E232" s="521">
        <v>170</v>
      </c>
      <c r="F232" s="522"/>
      <c r="G232" s="526"/>
      <c r="H232" s="526"/>
      <c r="I232" s="523" t="s">
        <v>3430</v>
      </c>
      <c r="J232" s="548" t="s">
        <v>3433</v>
      </c>
      <c r="K232" s="101">
        <v>257</v>
      </c>
      <c r="L232" s="528"/>
      <c r="M232" s="528"/>
      <c r="N232" s="524"/>
    </row>
    <row r="233" spans="1:14" ht="15" hidden="1" x14ac:dyDescent="0.25">
      <c r="A233" s="520" t="s">
        <v>3121</v>
      </c>
      <c r="B233" s="404" t="s">
        <v>3387</v>
      </c>
      <c r="C233" s="403" t="s">
        <v>3430</v>
      </c>
      <c r="D233" s="403" t="s">
        <v>3434</v>
      </c>
      <c r="E233" s="521" t="s">
        <v>137</v>
      </c>
      <c r="F233" s="514" t="s">
        <v>6</v>
      </c>
      <c r="G233" s="526"/>
      <c r="H233" s="526"/>
      <c r="I233" s="523" t="s">
        <v>3430</v>
      </c>
      <c r="J233" s="548" t="s">
        <v>3434</v>
      </c>
      <c r="K233" s="101">
        <v>16</v>
      </c>
      <c r="L233" s="528"/>
      <c r="M233" s="528"/>
      <c r="N233" s="524"/>
    </row>
    <row r="234" spans="1:14" ht="25.5" hidden="1" x14ac:dyDescent="0.25">
      <c r="A234" s="520" t="s">
        <v>3121</v>
      </c>
      <c r="B234" s="404" t="s">
        <v>3387</v>
      </c>
      <c r="C234" s="403" t="s">
        <v>3430</v>
      </c>
      <c r="D234" s="403" t="s">
        <v>3435</v>
      </c>
      <c r="E234" s="521">
        <v>176</v>
      </c>
      <c r="F234" s="522"/>
      <c r="G234" s="515" t="s">
        <v>402</v>
      </c>
      <c r="H234" s="526" t="s">
        <v>3436</v>
      </c>
      <c r="I234" s="523" t="s">
        <v>3430</v>
      </c>
      <c r="J234" s="548" t="s">
        <v>3435</v>
      </c>
      <c r="K234" s="101">
        <v>269</v>
      </c>
      <c r="L234" s="528"/>
      <c r="M234" s="528"/>
      <c r="N234" s="524"/>
    </row>
    <row r="235" spans="1:14" ht="15" hidden="1" x14ac:dyDescent="0.25">
      <c r="A235" s="520" t="s">
        <v>3121</v>
      </c>
      <c r="B235" s="404" t="s">
        <v>3387</v>
      </c>
      <c r="C235" s="403" t="s">
        <v>3430</v>
      </c>
      <c r="D235" s="403" t="s">
        <v>3437</v>
      </c>
      <c r="E235" s="521">
        <v>259</v>
      </c>
      <c r="F235" s="522"/>
      <c r="G235" s="526"/>
      <c r="H235" s="526"/>
      <c r="I235" s="523" t="s">
        <v>3430</v>
      </c>
      <c r="J235" s="548" t="s">
        <v>3437</v>
      </c>
      <c r="K235" s="101">
        <v>364</v>
      </c>
      <c r="L235" s="528"/>
      <c r="M235" s="528"/>
      <c r="N235" s="524"/>
    </row>
    <row r="236" spans="1:14" ht="15" hidden="1" x14ac:dyDescent="0.25">
      <c r="A236" s="503" t="s">
        <v>3121</v>
      </c>
      <c r="B236" s="400" t="s">
        <v>3387</v>
      </c>
      <c r="C236" s="400" t="s">
        <v>269</v>
      </c>
      <c r="D236" s="400"/>
      <c r="E236" s="504">
        <f>SUM(E237:E240)</f>
        <v>209</v>
      </c>
      <c r="F236" s="505"/>
      <c r="G236" s="505"/>
      <c r="H236" s="505"/>
      <c r="I236" s="509" t="s">
        <v>269</v>
      </c>
      <c r="J236" s="509"/>
      <c r="K236" s="504">
        <f>SUM(K237:K240)</f>
        <v>383</v>
      </c>
      <c r="L236" s="507">
        <v>1</v>
      </c>
      <c r="M236" s="507">
        <v>1</v>
      </c>
      <c r="N236" s="510"/>
    </row>
    <row r="237" spans="1:14" ht="25.5" hidden="1" x14ac:dyDescent="0.25">
      <c r="A237" s="520" t="s">
        <v>3121</v>
      </c>
      <c r="B237" s="404" t="s">
        <v>3387</v>
      </c>
      <c r="C237" s="403" t="s">
        <v>269</v>
      </c>
      <c r="D237" s="403" t="s">
        <v>269</v>
      </c>
      <c r="E237" s="521">
        <v>118</v>
      </c>
      <c r="F237" s="514" t="s">
        <v>6</v>
      </c>
      <c r="G237" s="529" t="s">
        <v>87</v>
      </c>
      <c r="H237" s="516" t="s">
        <v>3438</v>
      </c>
      <c r="I237" s="517" t="s">
        <v>269</v>
      </c>
      <c r="J237" s="517" t="s">
        <v>269</v>
      </c>
      <c r="K237" s="101">
        <v>198</v>
      </c>
      <c r="L237" s="528"/>
      <c r="M237" s="528"/>
      <c r="N237" s="524"/>
    </row>
    <row r="238" spans="1:14" ht="15" hidden="1" x14ac:dyDescent="0.25">
      <c r="A238" s="520" t="s">
        <v>3121</v>
      </c>
      <c r="B238" s="404" t="s">
        <v>3387</v>
      </c>
      <c r="C238" s="403" t="s">
        <v>269</v>
      </c>
      <c r="D238" s="403" t="s">
        <v>3439</v>
      </c>
      <c r="E238" s="521">
        <v>25</v>
      </c>
      <c r="F238" s="514" t="s">
        <v>6</v>
      </c>
      <c r="G238" s="526"/>
      <c r="H238" s="526"/>
      <c r="I238" s="517" t="s">
        <v>269</v>
      </c>
      <c r="J238" s="517" t="s">
        <v>3439</v>
      </c>
      <c r="K238" s="101">
        <v>53</v>
      </c>
      <c r="L238" s="528"/>
      <c r="M238" s="528"/>
      <c r="N238" s="524"/>
    </row>
    <row r="239" spans="1:14" ht="15" hidden="1" x14ac:dyDescent="0.25">
      <c r="A239" s="520" t="s">
        <v>3121</v>
      </c>
      <c r="B239" s="404" t="s">
        <v>3387</v>
      </c>
      <c r="C239" s="403" t="s">
        <v>269</v>
      </c>
      <c r="D239" s="403" t="s">
        <v>3440</v>
      </c>
      <c r="E239" s="521">
        <v>39</v>
      </c>
      <c r="F239" s="514" t="s">
        <v>6</v>
      </c>
      <c r="G239" s="526"/>
      <c r="H239" s="526"/>
      <c r="I239" s="517" t="s">
        <v>269</v>
      </c>
      <c r="J239" s="517" t="s">
        <v>3440</v>
      </c>
      <c r="K239" s="101">
        <v>68</v>
      </c>
      <c r="L239" s="528"/>
      <c r="M239" s="528"/>
      <c r="N239" s="524"/>
    </row>
    <row r="240" spans="1:14" ht="15" hidden="1" x14ac:dyDescent="0.25">
      <c r="A240" s="520" t="s">
        <v>3121</v>
      </c>
      <c r="B240" s="404" t="s">
        <v>3387</v>
      </c>
      <c r="C240" s="403" t="s">
        <v>269</v>
      </c>
      <c r="D240" s="403" t="s">
        <v>3441</v>
      </c>
      <c r="E240" s="521">
        <v>27</v>
      </c>
      <c r="F240" s="514" t="s">
        <v>6</v>
      </c>
      <c r="G240" s="526"/>
      <c r="H240" s="526"/>
      <c r="I240" s="517" t="s">
        <v>269</v>
      </c>
      <c r="J240" s="517" t="s">
        <v>3441</v>
      </c>
      <c r="K240" s="101">
        <v>64</v>
      </c>
      <c r="L240" s="528"/>
      <c r="M240" s="528"/>
      <c r="N240" s="524"/>
    </row>
    <row r="241" spans="1:14" ht="15" hidden="1" x14ac:dyDescent="0.25">
      <c r="A241" s="503" t="s">
        <v>3121</v>
      </c>
      <c r="B241" s="400" t="s">
        <v>3387</v>
      </c>
      <c r="C241" s="509" t="s">
        <v>3442</v>
      </c>
      <c r="D241" s="400"/>
      <c r="E241" s="504">
        <f>SUM(E242:E244)</f>
        <v>2850</v>
      </c>
      <c r="F241" s="505"/>
      <c r="G241" s="505"/>
      <c r="H241" s="505"/>
      <c r="I241" s="509" t="s">
        <v>3442</v>
      </c>
      <c r="J241" s="509"/>
      <c r="K241" s="504">
        <f>SUM(K242:K244)</f>
        <v>4200</v>
      </c>
      <c r="L241" s="507">
        <v>3</v>
      </c>
      <c r="M241" s="507">
        <v>3</v>
      </c>
      <c r="N241" s="510"/>
    </row>
    <row r="242" spans="1:14" ht="25.5" hidden="1" x14ac:dyDescent="0.25">
      <c r="A242" s="520" t="s">
        <v>3121</v>
      </c>
      <c r="B242" s="404" t="s">
        <v>3387</v>
      </c>
      <c r="C242" s="403" t="s">
        <v>3443</v>
      </c>
      <c r="D242" s="403" t="s">
        <v>3443</v>
      </c>
      <c r="E242" s="521">
        <v>385</v>
      </c>
      <c r="F242" s="522"/>
      <c r="G242" s="515" t="s">
        <v>402</v>
      </c>
      <c r="H242" s="526" t="s">
        <v>3444</v>
      </c>
      <c r="I242" s="523" t="s">
        <v>3443</v>
      </c>
      <c r="J242" s="517" t="s">
        <v>3443</v>
      </c>
      <c r="K242" s="513">
        <v>530</v>
      </c>
      <c r="L242" s="518"/>
      <c r="M242" s="518"/>
      <c r="N242" s="524"/>
    </row>
    <row r="243" spans="1:14" ht="25.5" hidden="1" x14ac:dyDescent="0.25">
      <c r="A243" s="520" t="s">
        <v>3121</v>
      </c>
      <c r="B243" s="404" t="s">
        <v>3387</v>
      </c>
      <c r="C243" s="403" t="s">
        <v>3445</v>
      </c>
      <c r="D243" s="403" t="s">
        <v>3445</v>
      </c>
      <c r="E243" s="521">
        <v>1857</v>
      </c>
      <c r="F243" s="522"/>
      <c r="G243" s="515" t="s">
        <v>402</v>
      </c>
      <c r="H243" s="526" t="s">
        <v>3446</v>
      </c>
      <c r="I243" s="523" t="s">
        <v>3445</v>
      </c>
      <c r="J243" s="517" t="s">
        <v>3445</v>
      </c>
      <c r="K243" s="101">
        <v>2420</v>
      </c>
      <c r="L243" s="518"/>
      <c r="M243" s="518"/>
      <c r="N243" s="524"/>
    </row>
    <row r="244" spans="1:14" ht="25.5" hidden="1" x14ac:dyDescent="0.25">
      <c r="A244" s="520" t="s">
        <v>3121</v>
      </c>
      <c r="B244" s="404" t="s">
        <v>3387</v>
      </c>
      <c r="C244" s="403" t="s">
        <v>3445</v>
      </c>
      <c r="D244" s="403" t="s">
        <v>3447</v>
      </c>
      <c r="E244" s="521">
        <v>608</v>
      </c>
      <c r="F244" s="522"/>
      <c r="G244" s="515" t="s">
        <v>402</v>
      </c>
      <c r="H244" s="526" t="s">
        <v>3448</v>
      </c>
      <c r="I244" s="523" t="s">
        <v>3445</v>
      </c>
      <c r="J244" s="517" t="s">
        <v>3447</v>
      </c>
      <c r="K244" s="101">
        <v>1250</v>
      </c>
      <c r="L244" s="528"/>
      <c r="M244" s="528"/>
      <c r="N244" s="524"/>
    </row>
    <row r="245" spans="1:14" ht="15" hidden="1" x14ac:dyDescent="0.25">
      <c r="A245" s="503" t="s">
        <v>3121</v>
      </c>
      <c r="B245" s="400" t="s">
        <v>3387</v>
      </c>
      <c r="C245" s="400" t="s">
        <v>3449</v>
      </c>
      <c r="D245" s="400"/>
      <c r="E245" s="504">
        <f>SUM(E246:E247)</f>
        <v>544</v>
      </c>
      <c r="F245" s="505"/>
      <c r="G245" s="505"/>
      <c r="H245" s="505"/>
      <c r="I245" s="509" t="s">
        <v>3449</v>
      </c>
      <c r="J245" s="509"/>
      <c r="K245" s="504">
        <f>SUM(K246:K247)</f>
        <v>642</v>
      </c>
      <c r="L245" s="507">
        <v>1</v>
      </c>
      <c r="M245" s="507">
        <v>1</v>
      </c>
      <c r="N245" s="510"/>
    </row>
    <row r="246" spans="1:14" ht="15" hidden="1" x14ac:dyDescent="0.25">
      <c r="A246" s="520" t="s">
        <v>3121</v>
      </c>
      <c r="B246" s="404" t="s">
        <v>3387</v>
      </c>
      <c r="C246" s="403" t="s">
        <v>3449</v>
      </c>
      <c r="D246" s="403" t="s">
        <v>3449</v>
      </c>
      <c r="E246" s="521">
        <v>101</v>
      </c>
      <c r="F246" s="522"/>
      <c r="G246" s="515" t="s">
        <v>402</v>
      </c>
      <c r="H246" s="526" t="s">
        <v>3450</v>
      </c>
      <c r="I246" s="517" t="s">
        <v>3449</v>
      </c>
      <c r="J246" s="517" t="s">
        <v>3449</v>
      </c>
      <c r="K246" s="101">
        <v>176</v>
      </c>
      <c r="L246" s="528"/>
      <c r="M246" s="528"/>
      <c r="N246" s="524"/>
    </row>
    <row r="247" spans="1:14" ht="15" hidden="1" x14ac:dyDescent="0.25">
      <c r="A247" s="520" t="s">
        <v>3121</v>
      </c>
      <c r="B247" s="404" t="s">
        <v>3387</v>
      </c>
      <c r="C247" s="403" t="s">
        <v>3449</v>
      </c>
      <c r="D247" s="403" t="s">
        <v>3451</v>
      </c>
      <c r="E247" s="521">
        <v>443</v>
      </c>
      <c r="F247" s="522"/>
      <c r="G247" s="526"/>
      <c r="H247" s="526"/>
      <c r="I247" s="517" t="s">
        <v>3449</v>
      </c>
      <c r="J247" s="517" t="s">
        <v>3451</v>
      </c>
      <c r="K247" s="101">
        <v>466</v>
      </c>
      <c r="L247" s="528"/>
      <c r="M247" s="528"/>
      <c r="N247" s="524"/>
    </row>
    <row r="248" spans="1:14" ht="15" hidden="1" x14ac:dyDescent="0.25">
      <c r="A248" s="503" t="s">
        <v>3121</v>
      </c>
      <c r="B248" s="400" t="s">
        <v>3387</v>
      </c>
      <c r="C248" s="400" t="s">
        <v>3452</v>
      </c>
      <c r="D248" s="400"/>
      <c r="E248" s="504">
        <v>559</v>
      </c>
      <c r="F248" s="505"/>
      <c r="G248" s="505"/>
      <c r="H248" s="505"/>
      <c r="I248" s="509" t="s">
        <v>3452</v>
      </c>
      <c r="J248" s="509"/>
      <c r="K248" s="504">
        <f>SUM(K249:K251)</f>
        <v>764</v>
      </c>
      <c r="L248" s="507">
        <v>1</v>
      </c>
      <c r="M248" s="507">
        <v>1</v>
      </c>
      <c r="N248" s="510"/>
    </row>
    <row r="249" spans="1:14" ht="25.5" hidden="1" x14ac:dyDescent="0.25">
      <c r="A249" s="520" t="s">
        <v>3121</v>
      </c>
      <c r="B249" s="404" t="s">
        <v>3387</v>
      </c>
      <c r="C249" s="403" t="s">
        <v>3452</v>
      </c>
      <c r="D249" s="403" t="s">
        <v>3453</v>
      </c>
      <c r="E249" s="521">
        <v>499</v>
      </c>
      <c r="F249" s="514" t="s">
        <v>6</v>
      </c>
      <c r="G249" s="515" t="s">
        <v>402</v>
      </c>
      <c r="H249" s="526" t="s">
        <v>3454</v>
      </c>
      <c r="I249" s="533" t="s">
        <v>3452</v>
      </c>
      <c r="J249" s="517" t="s">
        <v>3453</v>
      </c>
      <c r="K249" s="101">
        <v>651</v>
      </c>
      <c r="L249" s="528"/>
      <c r="M249" s="550"/>
      <c r="N249" s="524"/>
    </row>
    <row r="250" spans="1:14" ht="15" hidden="1" x14ac:dyDescent="0.25">
      <c r="A250" s="520" t="s">
        <v>3121</v>
      </c>
      <c r="B250" s="404" t="s">
        <v>3387</v>
      </c>
      <c r="C250" s="403" t="s">
        <v>3452</v>
      </c>
      <c r="D250" s="403" t="s">
        <v>3455</v>
      </c>
      <c r="E250" s="521" t="s">
        <v>137</v>
      </c>
      <c r="F250" s="514" t="s">
        <v>6</v>
      </c>
      <c r="G250" s="526"/>
      <c r="H250" s="526"/>
      <c r="I250" s="533" t="s">
        <v>3452</v>
      </c>
      <c r="J250" s="517" t="s">
        <v>3455</v>
      </c>
      <c r="K250" s="101">
        <v>7</v>
      </c>
      <c r="L250" s="528"/>
      <c r="M250" s="550"/>
      <c r="N250" s="524"/>
    </row>
    <row r="251" spans="1:14" ht="15" hidden="1" x14ac:dyDescent="0.25">
      <c r="A251" s="520" t="s">
        <v>3121</v>
      </c>
      <c r="B251" s="404" t="s">
        <v>3387</v>
      </c>
      <c r="C251" s="403" t="s">
        <v>3452</v>
      </c>
      <c r="D251" s="403" t="s">
        <v>3456</v>
      </c>
      <c r="E251" s="521">
        <v>59</v>
      </c>
      <c r="F251" s="514" t="s">
        <v>6</v>
      </c>
      <c r="G251" s="526"/>
      <c r="H251" s="526"/>
      <c r="I251" s="533" t="s">
        <v>3452</v>
      </c>
      <c r="J251" s="517" t="s">
        <v>3456</v>
      </c>
      <c r="K251" s="101">
        <v>106</v>
      </c>
      <c r="L251" s="528"/>
      <c r="M251" s="518"/>
      <c r="N251" s="524"/>
    </row>
    <row r="252" spans="1:14" ht="15" hidden="1" x14ac:dyDescent="0.25">
      <c r="A252" s="520" t="s">
        <v>3121</v>
      </c>
      <c r="B252" s="404" t="s">
        <v>3387</v>
      </c>
      <c r="C252" s="403" t="s">
        <v>3452</v>
      </c>
      <c r="D252" s="403" t="s">
        <v>3457</v>
      </c>
      <c r="E252" s="521">
        <v>0</v>
      </c>
      <c r="F252" s="514" t="s">
        <v>6</v>
      </c>
      <c r="G252" s="526"/>
      <c r="H252" s="526"/>
      <c r="I252" s="533" t="s">
        <v>3452</v>
      </c>
      <c r="J252" s="514"/>
      <c r="K252" s="543"/>
      <c r="L252" s="528"/>
      <c r="M252" s="528"/>
      <c r="N252" s="524"/>
    </row>
    <row r="253" spans="1:14" ht="15" hidden="1" x14ac:dyDescent="0.25">
      <c r="A253" s="503" t="s">
        <v>3121</v>
      </c>
      <c r="B253" s="400" t="s">
        <v>3387</v>
      </c>
      <c r="C253" s="400" t="s">
        <v>3458</v>
      </c>
      <c r="D253" s="400"/>
      <c r="E253" s="504">
        <f>714+28</f>
        <v>742</v>
      </c>
      <c r="F253" s="505"/>
      <c r="G253" s="505"/>
      <c r="H253" s="505"/>
      <c r="I253" s="509" t="s">
        <v>3459</v>
      </c>
      <c r="J253" s="509"/>
      <c r="K253" s="504">
        <f>SUM(K254:K261)</f>
        <v>1049</v>
      </c>
      <c r="L253" s="507">
        <v>1</v>
      </c>
      <c r="M253" s="507">
        <v>3</v>
      </c>
      <c r="N253" s="510"/>
    </row>
    <row r="254" spans="1:14" ht="15" hidden="1" x14ac:dyDescent="0.25">
      <c r="A254" s="520" t="s">
        <v>3121</v>
      </c>
      <c r="B254" s="404" t="s">
        <v>3387</v>
      </c>
      <c r="C254" s="403" t="s">
        <v>3458</v>
      </c>
      <c r="D254" s="403" t="s">
        <v>3460</v>
      </c>
      <c r="E254" s="521">
        <v>173</v>
      </c>
      <c r="F254" s="522"/>
      <c r="G254" s="526"/>
      <c r="H254" s="526"/>
      <c r="I254" s="533" t="s">
        <v>3458</v>
      </c>
      <c r="J254" s="517" t="s">
        <v>3460</v>
      </c>
      <c r="K254" s="101">
        <v>247</v>
      </c>
      <c r="L254" s="528"/>
      <c r="M254" s="528"/>
      <c r="N254" s="524"/>
    </row>
    <row r="255" spans="1:14" ht="90" hidden="1" customHeight="1" x14ac:dyDescent="0.25">
      <c r="A255" s="520" t="s">
        <v>3121</v>
      </c>
      <c r="B255" s="404" t="s">
        <v>3387</v>
      </c>
      <c r="C255" s="403" t="s">
        <v>3458</v>
      </c>
      <c r="D255" s="403" t="s">
        <v>3461</v>
      </c>
      <c r="E255" s="521">
        <v>161</v>
      </c>
      <c r="F255" s="522" t="s">
        <v>6</v>
      </c>
      <c r="G255" s="515" t="s">
        <v>402</v>
      </c>
      <c r="H255" s="526" t="s">
        <v>3462</v>
      </c>
      <c r="I255" s="533" t="s">
        <v>3458</v>
      </c>
      <c r="J255" s="517" t="s">
        <v>3461</v>
      </c>
      <c r="K255" s="101">
        <v>167</v>
      </c>
      <c r="L255" s="528"/>
      <c r="M255" s="528"/>
      <c r="N255" s="706" t="s">
        <v>3463</v>
      </c>
    </row>
    <row r="256" spans="1:14" ht="15" hidden="1" x14ac:dyDescent="0.25">
      <c r="A256" s="520" t="s">
        <v>3121</v>
      </c>
      <c r="B256" s="404" t="s">
        <v>3387</v>
      </c>
      <c r="C256" s="403" t="s">
        <v>3458</v>
      </c>
      <c r="D256" s="403" t="s">
        <v>3464</v>
      </c>
      <c r="E256" s="521">
        <v>161</v>
      </c>
      <c r="F256" s="522"/>
      <c r="G256" s="515" t="s">
        <v>402</v>
      </c>
      <c r="H256" s="526" t="s">
        <v>3465</v>
      </c>
      <c r="I256" s="533" t="s">
        <v>3458</v>
      </c>
      <c r="J256" s="517" t="s">
        <v>3466</v>
      </c>
      <c r="K256" s="101">
        <v>225</v>
      </c>
      <c r="L256" s="528"/>
      <c r="M256" s="528"/>
      <c r="N256" s="707"/>
    </row>
    <row r="257" spans="1:14" ht="15" hidden="1" x14ac:dyDescent="0.25">
      <c r="A257" s="520" t="s">
        <v>3121</v>
      </c>
      <c r="B257" s="404" t="s">
        <v>3387</v>
      </c>
      <c r="C257" s="403" t="s">
        <v>3458</v>
      </c>
      <c r="D257" s="403" t="s">
        <v>3467</v>
      </c>
      <c r="E257" s="521">
        <v>83</v>
      </c>
      <c r="F257" s="514" t="s">
        <v>6</v>
      </c>
      <c r="G257" s="526"/>
      <c r="H257" s="526"/>
      <c r="I257" s="533" t="s">
        <v>3458</v>
      </c>
      <c r="J257" s="517" t="s">
        <v>3467</v>
      </c>
      <c r="K257" s="101">
        <v>141</v>
      </c>
      <c r="L257" s="528"/>
      <c r="M257" s="528"/>
      <c r="N257" s="707"/>
    </row>
    <row r="258" spans="1:14" ht="15" hidden="1" x14ac:dyDescent="0.25">
      <c r="A258" s="520" t="s">
        <v>3121</v>
      </c>
      <c r="B258" s="404" t="s">
        <v>3387</v>
      </c>
      <c r="C258" s="403" t="s">
        <v>3458</v>
      </c>
      <c r="D258" s="403" t="s">
        <v>3468</v>
      </c>
      <c r="E258" s="521">
        <v>26</v>
      </c>
      <c r="F258" s="514" t="s">
        <v>6</v>
      </c>
      <c r="G258" s="526"/>
      <c r="H258" s="526"/>
      <c r="I258" s="533" t="s">
        <v>3458</v>
      </c>
      <c r="J258" s="517" t="s">
        <v>3468</v>
      </c>
      <c r="K258" s="101">
        <v>29</v>
      </c>
      <c r="L258" s="528"/>
      <c r="M258" s="528"/>
      <c r="N258" s="707"/>
    </row>
    <row r="259" spans="1:14" ht="15" hidden="1" x14ac:dyDescent="0.25">
      <c r="A259" s="520" t="s">
        <v>3121</v>
      </c>
      <c r="B259" s="404" t="s">
        <v>3387</v>
      </c>
      <c r="C259" s="403" t="s">
        <v>3458</v>
      </c>
      <c r="D259" s="403" t="s">
        <v>3469</v>
      </c>
      <c r="E259" s="521" t="s">
        <v>137</v>
      </c>
      <c r="F259" s="514" t="s">
        <v>6</v>
      </c>
      <c r="G259" s="526"/>
      <c r="H259" s="526"/>
      <c r="I259" s="533" t="s">
        <v>3458</v>
      </c>
      <c r="J259" s="517" t="s">
        <v>3470</v>
      </c>
      <c r="K259" s="101"/>
      <c r="L259" s="528"/>
      <c r="M259" s="528"/>
      <c r="N259" s="707"/>
    </row>
    <row r="260" spans="1:14" ht="15" hidden="1" x14ac:dyDescent="0.25">
      <c r="A260" s="520" t="s">
        <v>3121</v>
      </c>
      <c r="B260" s="404" t="s">
        <v>3387</v>
      </c>
      <c r="C260" s="403" t="s">
        <v>3458</v>
      </c>
      <c r="D260" s="403" t="s">
        <v>3471</v>
      </c>
      <c r="E260" s="521">
        <v>100</v>
      </c>
      <c r="F260" s="522"/>
      <c r="G260" s="526"/>
      <c r="H260" s="526"/>
      <c r="I260" s="533" t="s">
        <v>3458</v>
      </c>
      <c r="J260" s="517" t="s">
        <v>3471</v>
      </c>
      <c r="K260" s="101">
        <v>165</v>
      </c>
      <c r="L260" s="550"/>
      <c r="M260" s="550"/>
      <c r="N260" s="707"/>
    </row>
    <row r="261" spans="1:14" ht="15" hidden="1" x14ac:dyDescent="0.25">
      <c r="A261" s="520" t="s">
        <v>3121</v>
      </c>
      <c r="B261" s="404" t="s">
        <v>3387</v>
      </c>
      <c r="C261" s="403" t="s">
        <v>3472</v>
      </c>
      <c r="D261" s="403" t="s">
        <v>3473</v>
      </c>
      <c r="E261" s="521">
        <v>28</v>
      </c>
      <c r="F261" s="514" t="s">
        <v>6</v>
      </c>
      <c r="G261" s="526"/>
      <c r="H261" s="526"/>
      <c r="I261" s="517" t="s">
        <v>3472</v>
      </c>
      <c r="J261" s="517" t="s">
        <v>3473</v>
      </c>
      <c r="K261" s="101">
        <v>75</v>
      </c>
      <c r="L261" s="528"/>
      <c r="M261" s="528"/>
      <c r="N261" s="707"/>
    </row>
    <row r="262" spans="1:14" ht="15" hidden="1" x14ac:dyDescent="0.25">
      <c r="A262" s="520" t="s">
        <v>3121</v>
      </c>
      <c r="B262" s="404" t="s">
        <v>3387</v>
      </c>
      <c r="C262" s="403" t="s">
        <v>3472</v>
      </c>
      <c r="D262" s="403" t="s">
        <v>3474</v>
      </c>
      <c r="E262" s="521">
        <v>0</v>
      </c>
      <c r="F262" s="514" t="s">
        <v>6</v>
      </c>
      <c r="G262" s="526"/>
      <c r="H262" s="526"/>
      <c r="I262" s="517" t="s">
        <v>3472</v>
      </c>
      <c r="J262" s="514"/>
      <c r="K262" s="551"/>
      <c r="L262" s="528"/>
      <c r="M262" s="528"/>
      <c r="N262" s="708"/>
    </row>
    <row r="263" spans="1:14" x14ac:dyDescent="0.25">
      <c r="A263" s="503" t="s">
        <v>3121</v>
      </c>
      <c r="B263" s="400" t="s">
        <v>3387</v>
      </c>
      <c r="C263" s="509" t="s">
        <v>3475</v>
      </c>
      <c r="D263" s="400"/>
      <c r="E263" s="504">
        <f>SUM(E264:E272)</f>
        <v>5141</v>
      </c>
      <c r="F263" s="505"/>
      <c r="G263" s="505"/>
      <c r="H263" s="505"/>
      <c r="I263" s="509" t="s">
        <v>3475</v>
      </c>
      <c r="J263" s="509"/>
      <c r="K263" s="504">
        <f>SUM(K264:K272)</f>
        <v>5718</v>
      </c>
      <c r="L263" s="507">
        <v>2</v>
      </c>
      <c r="M263" s="507">
        <v>2</v>
      </c>
      <c r="N263" s="510"/>
    </row>
    <row r="264" spans="1:14" ht="30" customHeight="1" x14ac:dyDescent="0.25">
      <c r="A264" s="520" t="s">
        <v>3121</v>
      </c>
      <c r="B264" s="404" t="s">
        <v>3387</v>
      </c>
      <c r="C264" s="403" t="s">
        <v>3476</v>
      </c>
      <c r="D264" s="403" t="s">
        <v>3476</v>
      </c>
      <c r="E264" s="521">
        <v>3062</v>
      </c>
      <c r="F264" s="522"/>
      <c r="G264" s="515" t="s">
        <v>402</v>
      </c>
      <c r="H264" s="526" t="s">
        <v>3477</v>
      </c>
      <c r="I264" s="517" t="s">
        <v>3476</v>
      </c>
      <c r="J264" s="517" t="s">
        <v>3476</v>
      </c>
      <c r="K264" s="101">
        <v>2892</v>
      </c>
      <c r="L264" s="518"/>
      <c r="M264" s="518"/>
      <c r="N264" s="524"/>
    </row>
    <row r="265" spans="1:14" ht="15" hidden="1" x14ac:dyDescent="0.25">
      <c r="A265" s="520" t="s">
        <v>3121</v>
      </c>
      <c r="B265" s="404" t="s">
        <v>3387</v>
      </c>
      <c r="C265" s="403" t="s">
        <v>3476</v>
      </c>
      <c r="D265" s="403" t="s">
        <v>3478</v>
      </c>
      <c r="E265" s="521">
        <v>524</v>
      </c>
      <c r="F265" s="522"/>
      <c r="G265" s="526"/>
      <c r="H265" s="526"/>
      <c r="I265" s="517" t="s">
        <v>3476</v>
      </c>
      <c r="J265" s="517" t="s">
        <v>3478</v>
      </c>
      <c r="K265" s="101">
        <v>891</v>
      </c>
      <c r="L265" s="518"/>
      <c r="M265" s="518"/>
      <c r="N265" s="524"/>
    </row>
    <row r="266" spans="1:14" ht="15" hidden="1" x14ac:dyDescent="0.25">
      <c r="A266" s="520"/>
      <c r="B266" s="404" t="s">
        <v>3387</v>
      </c>
      <c r="C266" s="403" t="s">
        <v>3476</v>
      </c>
      <c r="D266" s="554" t="s">
        <v>3479</v>
      </c>
      <c r="E266" s="513"/>
      <c r="F266" s="522"/>
      <c r="G266" s="526"/>
      <c r="H266" s="526"/>
      <c r="I266" s="517" t="s">
        <v>3476</v>
      </c>
      <c r="J266" s="517"/>
      <c r="K266" s="101"/>
      <c r="L266" s="518"/>
      <c r="M266" s="518"/>
      <c r="N266" s="524"/>
    </row>
    <row r="267" spans="1:14" ht="15" hidden="1" x14ac:dyDescent="0.25">
      <c r="A267" s="520" t="s">
        <v>3121</v>
      </c>
      <c r="B267" s="404" t="s">
        <v>3387</v>
      </c>
      <c r="C267" s="403" t="s">
        <v>3480</v>
      </c>
      <c r="D267" s="403" t="s">
        <v>3481</v>
      </c>
      <c r="E267" s="521">
        <v>173</v>
      </c>
      <c r="F267" s="522"/>
      <c r="G267" s="515" t="s">
        <v>402</v>
      </c>
      <c r="H267" s="526" t="s">
        <v>3482</v>
      </c>
      <c r="I267" s="517" t="s">
        <v>3480</v>
      </c>
      <c r="J267" s="517" t="s">
        <v>3481</v>
      </c>
      <c r="K267" s="101">
        <v>186</v>
      </c>
      <c r="L267" s="518"/>
      <c r="M267" s="518"/>
      <c r="N267" s="524"/>
    </row>
    <row r="268" spans="1:14" ht="15" hidden="1" x14ac:dyDescent="0.25">
      <c r="A268" s="520" t="s">
        <v>3121</v>
      </c>
      <c r="B268" s="404" t="s">
        <v>3387</v>
      </c>
      <c r="C268" s="403" t="s">
        <v>3480</v>
      </c>
      <c r="D268" s="403" t="s">
        <v>3483</v>
      </c>
      <c r="E268" s="521">
        <v>111</v>
      </c>
      <c r="F268" s="522"/>
      <c r="G268" s="526"/>
      <c r="H268" s="526"/>
      <c r="I268" s="517" t="s">
        <v>3480</v>
      </c>
      <c r="J268" s="517" t="s">
        <v>3483</v>
      </c>
      <c r="K268" s="101">
        <v>136</v>
      </c>
      <c r="L268" s="518"/>
      <c r="M268" s="518"/>
      <c r="N268" s="524"/>
    </row>
    <row r="269" spans="1:14" ht="15" hidden="1" x14ac:dyDescent="0.25">
      <c r="A269" s="520" t="s">
        <v>3121</v>
      </c>
      <c r="B269" s="404" t="s">
        <v>3387</v>
      </c>
      <c r="C269" s="403" t="s">
        <v>3480</v>
      </c>
      <c r="D269" s="403" t="s">
        <v>3484</v>
      </c>
      <c r="E269" s="521">
        <v>204</v>
      </c>
      <c r="F269" s="522"/>
      <c r="G269" s="526"/>
      <c r="H269" s="526"/>
      <c r="I269" s="517" t="s">
        <v>3480</v>
      </c>
      <c r="J269" s="517" t="s">
        <v>3484</v>
      </c>
      <c r="K269" s="101">
        <v>230</v>
      </c>
      <c r="L269" s="518"/>
      <c r="M269" s="518"/>
      <c r="N269" s="524"/>
    </row>
    <row r="270" spans="1:14" ht="25.5" hidden="1" x14ac:dyDescent="0.25">
      <c r="A270" s="520" t="s">
        <v>3121</v>
      </c>
      <c r="B270" s="404" t="s">
        <v>3387</v>
      </c>
      <c r="C270" s="403" t="s">
        <v>3480</v>
      </c>
      <c r="D270" s="402"/>
      <c r="E270" s="521"/>
      <c r="F270" s="522"/>
      <c r="G270" s="526"/>
      <c r="H270" s="526"/>
      <c r="I270" s="517" t="s">
        <v>3480</v>
      </c>
      <c r="J270" s="517" t="s">
        <v>3485</v>
      </c>
      <c r="K270" s="101">
        <v>350</v>
      </c>
      <c r="L270" s="528"/>
      <c r="M270" s="528"/>
      <c r="N270" s="524"/>
    </row>
    <row r="271" spans="1:14" ht="15" hidden="1" x14ac:dyDescent="0.25">
      <c r="A271" s="520" t="s">
        <v>3121</v>
      </c>
      <c r="B271" s="404" t="s">
        <v>3387</v>
      </c>
      <c r="C271" s="403" t="s">
        <v>3486</v>
      </c>
      <c r="D271" s="403" t="s">
        <v>3487</v>
      </c>
      <c r="E271" s="521">
        <v>297</v>
      </c>
      <c r="F271" s="522"/>
      <c r="G271" s="526"/>
      <c r="H271" s="526"/>
      <c r="I271" s="523" t="s">
        <v>3486</v>
      </c>
      <c r="J271" s="517" t="s">
        <v>3487</v>
      </c>
      <c r="K271" s="101">
        <v>272</v>
      </c>
      <c r="L271" s="518"/>
      <c r="M271" s="518"/>
      <c r="N271" s="524"/>
    </row>
    <row r="272" spans="1:14" ht="25.5" hidden="1" x14ac:dyDescent="0.25">
      <c r="A272" s="520" t="s">
        <v>3121</v>
      </c>
      <c r="B272" s="404" t="s">
        <v>3387</v>
      </c>
      <c r="C272" s="403" t="s">
        <v>3486</v>
      </c>
      <c r="D272" s="403" t="s">
        <v>341</v>
      </c>
      <c r="E272" s="521">
        <v>770</v>
      </c>
      <c r="F272" s="522"/>
      <c r="G272" s="515" t="s">
        <v>402</v>
      </c>
      <c r="H272" s="526" t="s">
        <v>3488</v>
      </c>
      <c r="I272" s="523" t="s">
        <v>3486</v>
      </c>
      <c r="J272" s="517" t="s">
        <v>341</v>
      </c>
      <c r="K272" s="101">
        <v>761</v>
      </c>
      <c r="L272" s="518"/>
      <c r="M272" s="518"/>
      <c r="N272" s="524"/>
    </row>
    <row r="273" spans="1:14" ht="15" hidden="1" x14ac:dyDescent="0.25">
      <c r="A273" s="520" t="s">
        <v>3121</v>
      </c>
      <c r="B273" s="509" t="s">
        <v>3387</v>
      </c>
      <c r="C273" s="509" t="s">
        <v>3486</v>
      </c>
      <c r="D273" s="509"/>
      <c r="E273" s="555">
        <f>SUM(E274:E275)</f>
        <v>764</v>
      </c>
      <c r="F273" s="509"/>
      <c r="G273" s="509"/>
      <c r="H273" s="509"/>
      <c r="I273" s="509" t="s">
        <v>3486</v>
      </c>
      <c r="J273" s="509"/>
      <c r="K273" s="504">
        <f>SUM(K274:K275)</f>
        <v>877</v>
      </c>
      <c r="L273" s="507">
        <v>1</v>
      </c>
      <c r="M273" s="507">
        <v>1</v>
      </c>
      <c r="N273" s="510"/>
    </row>
    <row r="274" spans="1:14" ht="15" hidden="1" x14ac:dyDescent="0.25">
      <c r="A274" s="520" t="s">
        <v>3121</v>
      </c>
      <c r="B274" s="404" t="s">
        <v>3387</v>
      </c>
      <c r="C274" s="403" t="s">
        <v>3486</v>
      </c>
      <c r="D274" s="403" t="s">
        <v>3486</v>
      </c>
      <c r="E274" s="521">
        <v>248</v>
      </c>
      <c r="F274" s="522"/>
      <c r="G274" s="515" t="s">
        <v>402</v>
      </c>
      <c r="H274" s="526" t="s">
        <v>3489</v>
      </c>
      <c r="I274" s="517" t="s">
        <v>3486</v>
      </c>
      <c r="J274" s="517" t="s">
        <v>3486</v>
      </c>
      <c r="K274" s="101">
        <v>275</v>
      </c>
      <c r="L274" s="518"/>
      <c r="M274" s="518"/>
      <c r="N274" s="524"/>
    </row>
    <row r="275" spans="1:14" ht="15" hidden="1" x14ac:dyDescent="0.25">
      <c r="A275" s="520" t="s">
        <v>3121</v>
      </c>
      <c r="B275" s="404" t="s">
        <v>3387</v>
      </c>
      <c r="C275" s="403" t="s">
        <v>3486</v>
      </c>
      <c r="D275" s="403" t="s">
        <v>3490</v>
      </c>
      <c r="E275" s="521">
        <v>516</v>
      </c>
      <c r="F275" s="522"/>
      <c r="G275" s="526"/>
      <c r="H275" s="526"/>
      <c r="I275" s="517" t="s">
        <v>3486</v>
      </c>
      <c r="J275" s="517" t="s">
        <v>3490</v>
      </c>
      <c r="K275" s="101">
        <v>602</v>
      </c>
      <c r="L275" s="518"/>
      <c r="M275" s="518"/>
      <c r="N275" s="524"/>
    </row>
    <row r="276" spans="1:14" ht="15" hidden="1" x14ac:dyDescent="0.25">
      <c r="A276" s="503" t="s">
        <v>3121</v>
      </c>
      <c r="B276" s="400" t="s">
        <v>3387</v>
      </c>
      <c r="C276" s="400" t="s">
        <v>3491</v>
      </c>
      <c r="D276" s="400"/>
      <c r="E276" s="504">
        <v>476</v>
      </c>
      <c r="F276" s="505"/>
      <c r="G276" s="505"/>
      <c r="H276" s="505"/>
      <c r="I276" s="509" t="s">
        <v>3491</v>
      </c>
      <c r="J276" s="509"/>
      <c r="K276" s="504">
        <f>SUM(K277:K284)</f>
        <v>673</v>
      </c>
      <c r="L276" s="507">
        <v>1</v>
      </c>
      <c r="M276" s="507">
        <v>1</v>
      </c>
      <c r="N276" s="510"/>
    </row>
    <row r="277" spans="1:14" ht="25.5" hidden="1" x14ac:dyDescent="0.25">
      <c r="A277" s="520" t="s">
        <v>3121</v>
      </c>
      <c r="B277" s="404" t="s">
        <v>3387</v>
      </c>
      <c r="C277" s="403" t="s">
        <v>3491</v>
      </c>
      <c r="D277" s="403" t="s">
        <v>3491</v>
      </c>
      <c r="E277" s="521">
        <v>147</v>
      </c>
      <c r="F277" s="522"/>
      <c r="G277" s="515" t="s">
        <v>402</v>
      </c>
      <c r="H277" s="526" t="s">
        <v>3492</v>
      </c>
      <c r="I277" s="403" t="s">
        <v>3491</v>
      </c>
      <c r="J277" s="517" t="s">
        <v>3491</v>
      </c>
      <c r="K277" s="101">
        <v>177</v>
      </c>
      <c r="L277" s="518"/>
      <c r="M277" s="518"/>
      <c r="N277" s="524"/>
    </row>
    <row r="278" spans="1:14" ht="15" hidden="1" x14ac:dyDescent="0.25">
      <c r="A278" s="520" t="s">
        <v>3121</v>
      </c>
      <c r="B278" s="404" t="s">
        <v>3387</v>
      </c>
      <c r="C278" s="403" t="s">
        <v>3491</v>
      </c>
      <c r="D278" s="403" t="s">
        <v>3493</v>
      </c>
      <c r="E278" s="521">
        <v>151</v>
      </c>
      <c r="F278" s="522"/>
      <c r="G278" s="526"/>
      <c r="H278" s="526"/>
      <c r="I278" s="403" t="s">
        <v>3491</v>
      </c>
      <c r="J278" s="517" t="s">
        <v>3493</v>
      </c>
      <c r="K278" s="101">
        <v>270</v>
      </c>
      <c r="L278" s="518"/>
      <c r="M278" s="518"/>
      <c r="N278" s="524"/>
    </row>
    <row r="279" spans="1:14" ht="15" hidden="1" x14ac:dyDescent="0.25">
      <c r="A279" s="520" t="s">
        <v>3121</v>
      </c>
      <c r="B279" s="404" t="s">
        <v>3387</v>
      </c>
      <c r="C279" s="403" t="s">
        <v>3491</v>
      </c>
      <c r="D279" s="403" t="s">
        <v>3494</v>
      </c>
      <c r="E279" s="521">
        <v>12</v>
      </c>
      <c r="F279" s="522" t="s">
        <v>6</v>
      </c>
      <c r="G279" s="526"/>
      <c r="H279" s="526"/>
      <c r="I279" s="403" t="s">
        <v>3491</v>
      </c>
      <c r="J279" s="517" t="s">
        <v>3494</v>
      </c>
      <c r="K279" s="101">
        <v>15</v>
      </c>
      <c r="L279" s="518"/>
      <c r="M279" s="518"/>
      <c r="N279" s="524"/>
    </row>
    <row r="280" spans="1:14" ht="15" hidden="1" x14ac:dyDescent="0.25">
      <c r="A280" s="520" t="s">
        <v>3121</v>
      </c>
      <c r="B280" s="404" t="s">
        <v>3387</v>
      </c>
      <c r="C280" s="403" t="s">
        <v>3491</v>
      </c>
      <c r="D280" s="403" t="s">
        <v>516</v>
      </c>
      <c r="E280" s="521" t="s">
        <v>137</v>
      </c>
      <c r="F280" s="514" t="s">
        <v>6</v>
      </c>
      <c r="G280" s="526"/>
      <c r="H280" s="526"/>
      <c r="I280" s="403" t="s">
        <v>3491</v>
      </c>
      <c r="J280" s="517" t="s">
        <v>516</v>
      </c>
      <c r="K280" s="101">
        <v>8</v>
      </c>
      <c r="L280" s="518"/>
      <c r="M280" s="518"/>
      <c r="N280" s="524"/>
    </row>
    <row r="281" spans="1:14" ht="15" hidden="1" x14ac:dyDescent="0.25">
      <c r="A281" s="520" t="s">
        <v>3121</v>
      </c>
      <c r="B281" s="404" t="s">
        <v>3387</v>
      </c>
      <c r="C281" s="403" t="s">
        <v>3491</v>
      </c>
      <c r="D281" s="403" t="s">
        <v>3495</v>
      </c>
      <c r="E281" s="521">
        <v>77</v>
      </c>
      <c r="F281" s="522"/>
      <c r="G281" s="526"/>
      <c r="H281" s="526"/>
      <c r="I281" s="403" t="s">
        <v>3491</v>
      </c>
      <c r="J281" s="517" t="s">
        <v>3495</v>
      </c>
      <c r="K281" s="101">
        <v>96</v>
      </c>
      <c r="L281" s="518"/>
      <c r="M281" s="518"/>
      <c r="N281" s="524"/>
    </row>
    <row r="282" spans="1:14" ht="15" hidden="1" x14ac:dyDescent="0.25">
      <c r="A282" s="520" t="s">
        <v>3121</v>
      </c>
      <c r="B282" s="404" t="s">
        <v>3387</v>
      </c>
      <c r="C282" s="403" t="s">
        <v>3491</v>
      </c>
      <c r="D282" s="403" t="s">
        <v>3496</v>
      </c>
      <c r="E282" s="521">
        <v>60</v>
      </c>
      <c r="F282" s="522"/>
      <c r="G282" s="526"/>
      <c r="H282" s="526"/>
      <c r="I282" s="403" t="s">
        <v>3491</v>
      </c>
      <c r="J282" s="517" t="s">
        <v>2212</v>
      </c>
      <c r="K282" s="101">
        <v>20</v>
      </c>
      <c r="L282" s="518"/>
      <c r="M282" s="518"/>
      <c r="N282" s="524"/>
    </row>
    <row r="283" spans="1:14" ht="15" hidden="1" x14ac:dyDescent="0.25">
      <c r="A283" s="520" t="s">
        <v>3121</v>
      </c>
      <c r="B283" s="404" t="s">
        <v>3387</v>
      </c>
      <c r="C283" s="403" t="s">
        <v>3491</v>
      </c>
      <c r="D283" s="403" t="s">
        <v>3497</v>
      </c>
      <c r="E283" s="521">
        <v>14</v>
      </c>
      <c r="F283" s="514" t="s">
        <v>6</v>
      </c>
      <c r="G283" s="526"/>
      <c r="H283" s="526"/>
      <c r="I283" s="403" t="s">
        <v>3491</v>
      </c>
      <c r="J283" s="517" t="s">
        <v>3496</v>
      </c>
      <c r="K283" s="101">
        <v>71</v>
      </c>
      <c r="L283" s="518"/>
      <c r="M283" s="518"/>
      <c r="N283" s="524"/>
    </row>
    <row r="284" spans="1:14" ht="15" hidden="1" x14ac:dyDescent="0.25">
      <c r="A284" s="520" t="s">
        <v>3121</v>
      </c>
      <c r="B284" s="404" t="s">
        <v>3387</v>
      </c>
      <c r="C284" s="403" t="s">
        <v>3491</v>
      </c>
      <c r="D284" s="403" t="s">
        <v>3498</v>
      </c>
      <c r="E284" s="521">
        <v>12</v>
      </c>
      <c r="F284" s="522"/>
      <c r="G284" s="526"/>
      <c r="H284" s="526"/>
      <c r="I284" s="403" t="s">
        <v>3491</v>
      </c>
      <c r="J284" s="517" t="s">
        <v>3498</v>
      </c>
      <c r="K284" s="101">
        <v>16</v>
      </c>
      <c r="L284" s="518"/>
      <c r="M284" s="518"/>
      <c r="N284" s="524"/>
    </row>
    <row r="285" spans="1:14" ht="15" hidden="1" x14ac:dyDescent="0.25">
      <c r="A285" s="503" t="s">
        <v>3121</v>
      </c>
      <c r="B285" s="400" t="s">
        <v>3387</v>
      </c>
      <c r="C285" s="400" t="s">
        <v>3499</v>
      </c>
      <c r="D285" s="400"/>
      <c r="E285" s="504">
        <v>918</v>
      </c>
      <c r="F285" s="505"/>
      <c r="G285" s="505"/>
      <c r="H285" s="505"/>
      <c r="I285" s="509" t="s">
        <v>3499</v>
      </c>
      <c r="J285" s="509"/>
      <c r="K285" s="504">
        <f>SUM(K286:K293)</f>
        <v>1192</v>
      </c>
      <c r="L285" s="507">
        <v>1</v>
      </c>
      <c r="M285" s="507">
        <v>1</v>
      </c>
      <c r="N285" s="510"/>
    </row>
    <row r="286" spans="1:14" ht="25.5" hidden="1" x14ac:dyDescent="0.25">
      <c r="A286" s="520" t="s">
        <v>3121</v>
      </c>
      <c r="B286" s="404" t="s">
        <v>3387</v>
      </c>
      <c r="C286" s="403" t="s">
        <v>3499</v>
      </c>
      <c r="D286" s="403" t="s">
        <v>3499</v>
      </c>
      <c r="E286" s="521">
        <v>313</v>
      </c>
      <c r="F286" s="522"/>
      <c r="G286" s="515" t="s">
        <v>402</v>
      </c>
      <c r="H286" s="526" t="s">
        <v>3500</v>
      </c>
      <c r="I286" s="403" t="s">
        <v>3499</v>
      </c>
      <c r="J286" s="517" t="s">
        <v>3499</v>
      </c>
      <c r="K286" s="101">
        <v>420</v>
      </c>
      <c r="L286" s="528"/>
      <c r="M286" s="528"/>
      <c r="N286" s="524"/>
    </row>
    <row r="287" spans="1:14" ht="15" hidden="1" x14ac:dyDescent="0.25">
      <c r="A287" s="520" t="s">
        <v>3121</v>
      </c>
      <c r="B287" s="404" t="s">
        <v>3387</v>
      </c>
      <c r="C287" s="403" t="s">
        <v>3499</v>
      </c>
      <c r="D287" s="402" t="s">
        <v>3501</v>
      </c>
      <c r="E287" s="521">
        <v>119</v>
      </c>
      <c r="F287" s="514" t="s">
        <v>6</v>
      </c>
      <c r="G287" s="526"/>
      <c r="H287" s="526"/>
      <c r="I287" s="403" t="s">
        <v>3499</v>
      </c>
      <c r="J287" s="517" t="s">
        <v>3502</v>
      </c>
      <c r="K287" s="101">
        <v>165</v>
      </c>
      <c r="L287" s="528"/>
      <c r="M287" s="528"/>
      <c r="N287" s="524"/>
    </row>
    <row r="288" spans="1:14" ht="15" hidden="1" x14ac:dyDescent="0.25">
      <c r="A288" s="520" t="s">
        <v>3121</v>
      </c>
      <c r="B288" s="404" t="s">
        <v>3387</v>
      </c>
      <c r="C288" s="403" t="s">
        <v>3499</v>
      </c>
      <c r="D288" s="403" t="s">
        <v>3503</v>
      </c>
      <c r="E288" s="521">
        <v>0</v>
      </c>
      <c r="F288" s="514" t="s">
        <v>6</v>
      </c>
      <c r="G288" s="526"/>
      <c r="H288" s="526"/>
      <c r="I288" s="403" t="s">
        <v>3499</v>
      </c>
      <c r="J288" s="514"/>
      <c r="K288" s="543"/>
      <c r="L288" s="528"/>
      <c r="M288" s="528"/>
      <c r="N288" s="524"/>
    </row>
    <row r="289" spans="1:14" ht="15" hidden="1" x14ac:dyDescent="0.25">
      <c r="A289" s="520" t="s">
        <v>3121</v>
      </c>
      <c r="B289" s="404" t="s">
        <v>3387</v>
      </c>
      <c r="C289" s="403" t="s">
        <v>3499</v>
      </c>
      <c r="D289" s="403" t="s">
        <v>3504</v>
      </c>
      <c r="E289" s="521">
        <v>11</v>
      </c>
      <c r="F289" s="514" t="s">
        <v>6</v>
      </c>
      <c r="G289" s="526"/>
      <c r="H289" s="526"/>
      <c r="I289" s="403" t="s">
        <v>3499</v>
      </c>
      <c r="J289" s="517" t="s">
        <v>3504</v>
      </c>
      <c r="K289" s="101">
        <v>33</v>
      </c>
      <c r="L289" s="528"/>
      <c r="M289" s="528"/>
      <c r="N289" s="524"/>
    </row>
    <row r="290" spans="1:14" ht="15" hidden="1" x14ac:dyDescent="0.25">
      <c r="A290" s="520" t="s">
        <v>3121</v>
      </c>
      <c r="B290" s="404" t="s">
        <v>3387</v>
      </c>
      <c r="C290" s="403" t="s">
        <v>3499</v>
      </c>
      <c r="D290" s="403" t="s">
        <v>3505</v>
      </c>
      <c r="E290" s="521" t="s">
        <v>137</v>
      </c>
      <c r="F290" s="514" t="s">
        <v>6</v>
      </c>
      <c r="G290" s="526"/>
      <c r="H290" s="526"/>
      <c r="I290" s="403" t="s">
        <v>3499</v>
      </c>
      <c r="J290" s="517" t="s">
        <v>3505</v>
      </c>
      <c r="K290" s="101">
        <v>4</v>
      </c>
      <c r="L290" s="528"/>
      <c r="M290" s="528"/>
      <c r="N290" s="524"/>
    </row>
    <row r="291" spans="1:14" ht="22.5" hidden="1" x14ac:dyDescent="0.25">
      <c r="A291" s="520" t="s">
        <v>3121</v>
      </c>
      <c r="B291" s="404" t="s">
        <v>3387</v>
      </c>
      <c r="C291" s="403" t="s">
        <v>3499</v>
      </c>
      <c r="D291" s="403" t="s">
        <v>3506</v>
      </c>
      <c r="E291" s="521">
        <v>385</v>
      </c>
      <c r="F291" s="522"/>
      <c r="G291" s="526"/>
      <c r="H291" s="526"/>
      <c r="I291" s="403" t="s">
        <v>3499</v>
      </c>
      <c r="J291" s="517" t="s">
        <v>3506</v>
      </c>
      <c r="K291" s="101">
        <v>450</v>
      </c>
      <c r="L291" s="528"/>
      <c r="M291" s="528"/>
      <c r="N291" s="534" t="s">
        <v>3507</v>
      </c>
    </row>
    <row r="292" spans="1:14" ht="15" hidden="1" x14ac:dyDescent="0.25">
      <c r="A292" s="520" t="s">
        <v>3121</v>
      </c>
      <c r="B292" s="404" t="s">
        <v>3387</v>
      </c>
      <c r="C292" s="403" t="s">
        <v>3499</v>
      </c>
      <c r="D292" s="403" t="s">
        <v>3508</v>
      </c>
      <c r="E292" s="521">
        <v>0</v>
      </c>
      <c r="F292" s="514" t="s">
        <v>6</v>
      </c>
      <c r="G292" s="526"/>
      <c r="H292" s="526"/>
      <c r="I292" s="403" t="s">
        <v>3499</v>
      </c>
      <c r="J292" s="514"/>
      <c r="K292" s="543"/>
      <c r="L292" s="528"/>
      <c r="M292" s="528"/>
      <c r="N292" s="524"/>
    </row>
    <row r="293" spans="1:14" ht="15" hidden="1" x14ac:dyDescent="0.25">
      <c r="A293" s="520" t="s">
        <v>3121</v>
      </c>
      <c r="B293" s="404" t="s">
        <v>3387</v>
      </c>
      <c r="C293" s="403" t="s">
        <v>3499</v>
      </c>
      <c r="D293" s="403" t="s">
        <v>3509</v>
      </c>
      <c r="E293" s="521">
        <v>83</v>
      </c>
      <c r="F293" s="514" t="s">
        <v>6</v>
      </c>
      <c r="G293" s="526"/>
      <c r="H293" s="526"/>
      <c r="I293" s="403" t="s">
        <v>3499</v>
      </c>
      <c r="J293" s="517" t="s">
        <v>3509</v>
      </c>
      <c r="K293" s="101">
        <v>120</v>
      </c>
      <c r="L293" s="528"/>
      <c r="M293" s="528"/>
      <c r="N293" s="524"/>
    </row>
    <row r="294" spans="1:14" ht="15" hidden="1" x14ac:dyDescent="0.25">
      <c r="A294" s="503" t="s">
        <v>3121</v>
      </c>
      <c r="B294" s="400" t="s">
        <v>3387</v>
      </c>
      <c r="C294" s="509" t="s">
        <v>3510</v>
      </c>
      <c r="D294" s="400"/>
      <c r="E294" s="504">
        <f>SUM(E295:E297)</f>
        <v>561</v>
      </c>
      <c r="F294" s="505"/>
      <c r="G294" s="505"/>
      <c r="H294" s="505"/>
      <c r="I294" s="509" t="s">
        <v>3510</v>
      </c>
      <c r="J294" s="509"/>
      <c r="K294" s="504">
        <f>SUM(K295:K297)</f>
        <v>614</v>
      </c>
      <c r="L294" s="507">
        <v>1</v>
      </c>
      <c r="M294" s="507">
        <v>1</v>
      </c>
      <c r="N294" s="510"/>
    </row>
    <row r="295" spans="1:14" ht="15" hidden="1" x14ac:dyDescent="0.25">
      <c r="A295" s="520" t="s">
        <v>3121</v>
      </c>
      <c r="B295" s="404" t="s">
        <v>3387</v>
      </c>
      <c r="C295" s="403" t="s">
        <v>2677</v>
      </c>
      <c r="D295" s="403" t="s">
        <v>2677</v>
      </c>
      <c r="E295" s="521">
        <v>491</v>
      </c>
      <c r="F295" s="522"/>
      <c r="G295" s="515" t="s">
        <v>402</v>
      </c>
      <c r="H295" s="526" t="s">
        <v>3511</v>
      </c>
      <c r="I295" s="523" t="s">
        <v>2677</v>
      </c>
      <c r="J295" s="517" t="s">
        <v>2677</v>
      </c>
      <c r="K295" s="513">
        <v>540</v>
      </c>
      <c r="L295" s="518"/>
      <c r="M295" s="518"/>
      <c r="N295" s="524"/>
    </row>
    <row r="296" spans="1:14" ht="22.5" hidden="1" x14ac:dyDescent="0.25">
      <c r="A296" s="520" t="s">
        <v>3121</v>
      </c>
      <c r="B296" s="404" t="s">
        <v>3387</v>
      </c>
      <c r="C296" s="403" t="s">
        <v>3512</v>
      </c>
      <c r="D296" s="403" t="s">
        <v>3513</v>
      </c>
      <c r="E296" s="521">
        <v>45</v>
      </c>
      <c r="F296" s="522"/>
      <c r="G296" s="526"/>
      <c r="H296" s="526"/>
      <c r="I296" s="517" t="s">
        <v>3512</v>
      </c>
      <c r="J296" s="517" t="s">
        <v>3513</v>
      </c>
      <c r="K296" s="101">
        <v>52</v>
      </c>
      <c r="L296" s="518"/>
      <c r="M296" s="518"/>
      <c r="N296" s="534" t="s">
        <v>3514</v>
      </c>
    </row>
    <row r="297" spans="1:14" ht="15" hidden="1" x14ac:dyDescent="0.25">
      <c r="A297" s="520" t="s">
        <v>3121</v>
      </c>
      <c r="B297" s="404" t="s">
        <v>3387</v>
      </c>
      <c r="C297" s="403" t="s">
        <v>3512</v>
      </c>
      <c r="D297" s="403" t="s">
        <v>3515</v>
      </c>
      <c r="E297" s="521">
        <v>25</v>
      </c>
      <c r="F297" s="522"/>
      <c r="G297" s="526"/>
      <c r="H297" s="526"/>
      <c r="I297" s="517" t="s">
        <v>3512</v>
      </c>
      <c r="J297" s="517" t="s">
        <v>3515</v>
      </c>
      <c r="K297" s="101">
        <v>22</v>
      </c>
      <c r="L297" s="518"/>
      <c r="M297" s="518"/>
      <c r="N297" s="524"/>
    </row>
    <row r="298" spans="1:14" ht="15" hidden="1" x14ac:dyDescent="0.25">
      <c r="A298" s="496" t="s">
        <v>3121</v>
      </c>
      <c r="B298" s="395" t="s">
        <v>3516</v>
      </c>
      <c r="C298" s="396"/>
      <c r="D298" s="395"/>
      <c r="E298" s="497">
        <f>E299+E300+E306+E312+E317+E321+E328+E336+E341+E348+E355+E357+E366+E378+E383+E387+E393</f>
        <v>104300</v>
      </c>
      <c r="F298" s="498"/>
      <c r="G298" s="498"/>
      <c r="H298" s="498"/>
      <c r="I298" s="499"/>
      <c r="J298" s="499"/>
      <c r="K298" s="500"/>
      <c r="L298" s="501">
        <f>SUM(L299:L397)</f>
        <v>42</v>
      </c>
      <c r="M298" s="501">
        <f>SUM(M299:M397)</f>
        <v>45</v>
      </c>
      <c r="N298" s="502"/>
    </row>
    <row r="299" spans="1:14" ht="15" hidden="1" x14ac:dyDescent="0.25">
      <c r="A299" s="503" t="s">
        <v>3121</v>
      </c>
      <c r="B299" s="400" t="s">
        <v>3516</v>
      </c>
      <c r="C299" s="400" t="s">
        <v>3517</v>
      </c>
      <c r="D299" s="400"/>
      <c r="E299" s="504">
        <v>20211</v>
      </c>
      <c r="F299" s="505"/>
      <c r="G299" s="505"/>
      <c r="H299" s="505"/>
      <c r="I299" s="505"/>
      <c r="J299" s="505"/>
      <c r="K299" s="505"/>
      <c r="L299" s="525"/>
      <c r="M299" s="525"/>
      <c r="N299" s="505"/>
    </row>
    <row r="300" spans="1:14" ht="15" hidden="1" x14ac:dyDescent="0.25">
      <c r="A300" s="503" t="s">
        <v>3121</v>
      </c>
      <c r="B300" s="400" t="s">
        <v>3516</v>
      </c>
      <c r="C300" s="400" t="s">
        <v>3394</v>
      </c>
      <c r="D300" s="400"/>
      <c r="E300" s="504">
        <f>SUM(E301:E305)</f>
        <v>11790</v>
      </c>
      <c r="F300" s="505"/>
      <c r="G300" s="505"/>
      <c r="H300" s="505"/>
      <c r="I300" s="509" t="s">
        <v>3394</v>
      </c>
      <c r="J300" s="509"/>
      <c r="K300" s="504">
        <f>SUM(K301:K305)</f>
        <v>13200</v>
      </c>
      <c r="L300" s="507">
        <v>5</v>
      </c>
      <c r="M300" s="507">
        <v>5</v>
      </c>
      <c r="N300" s="510"/>
    </row>
    <row r="301" spans="1:14" x14ac:dyDescent="0.25">
      <c r="A301" s="520" t="s">
        <v>3121</v>
      </c>
      <c r="B301" s="404" t="s">
        <v>3516</v>
      </c>
      <c r="C301" s="403" t="s">
        <v>3394</v>
      </c>
      <c r="D301" s="403" t="s">
        <v>3394</v>
      </c>
      <c r="E301" s="521">
        <v>4253</v>
      </c>
      <c r="F301" s="522"/>
      <c r="G301" s="515" t="s">
        <v>402</v>
      </c>
      <c r="H301" s="526" t="s">
        <v>3518</v>
      </c>
      <c r="I301" s="517" t="s">
        <v>3519</v>
      </c>
      <c r="J301" s="517" t="s">
        <v>3519</v>
      </c>
      <c r="K301" s="101">
        <v>4300</v>
      </c>
      <c r="L301" s="528"/>
      <c r="M301" s="528"/>
      <c r="N301" s="524"/>
    </row>
    <row r="302" spans="1:14" ht="25.5" hidden="1" x14ac:dyDescent="0.25">
      <c r="A302" s="520" t="s">
        <v>3121</v>
      </c>
      <c r="B302" s="404" t="s">
        <v>3516</v>
      </c>
      <c r="C302" s="403" t="s">
        <v>3394</v>
      </c>
      <c r="D302" s="403" t="s">
        <v>3520</v>
      </c>
      <c r="E302" s="521">
        <v>1536</v>
      </c>
      <c r="F302" s="522"/>
      <c r="G302" s="526"/>
      <c r="H302" s="526" t="s">
        <v>3521</v>
      </c>
      <c r="I302" s="517" t="s">
        <v>3519</v>
      </c>
      <c r="J302" s="517" t="s">
        <v>3520</v>
      </c>
      <c r="K302" s="101">
        <v>3800</v>
      </c>
      <c r="L302" s="528"/>
      <c r="M302" s="528"/>
      <c r="N302" s="524"/>
    </row>
    <row r="303" spans="1:14" ht="15" hidden="1" x14ac:dyDescent="0.25">
      <c r="A303" s="520" t="s">
        <v>3121</v>
      </c>
      <c r="B303" s="404" t="s">
        <v>3516</v>
      </c>
      <c r="C303" s="403" t="s">
        <v>3394</v>
      </c>
      <c r="D303" s="403" t="s">
        <v>3522</v>
      </c>
      <c r="E303" s="521">
        <v>522</v>
      </c>
      <c r="F303" s="522"/>
      <c r="G303" s="526"/>
      <c r="H303" s="526"/>
      <c r="I303" s="517" t="s">
        <v>3519</v>
      </c>
      <c r="J303" s="517" t="s">
        <v>3523</v>
      </c>
      <c r="K303" s="101">
        <v>400</v>
      </c>
      <c r="L303" s="528"/>
      <c r="M303" s="528"/>
      <c r="N303" s="524"/>
    </row>
    <row r="304" spans="1:14" ht="25.5" hidden="1" x14ac:dyDescent="0.25">
      <c r="A304" s="520" t="s">
        <v>3121</v>
      </c>
      <c r="B304" s="404" t="s">
        <v>3516</v>
      </c>
      <c r="C304" s="403" t="s">
        <v>3394</v>
      </c>
      <c r="D304" s="403" t="s">
        <v>3524</v>
      </c>
      <c r="E304" s="521">
        <v>2076</v>
      </c>
      <c r="F304" s="522"/>
      <c r="G304" s="515" t="s">
        <v>402</v>
      </c>
      <c r="H304" s="526" t="s">
        <v>3525</v>
      </c>
      <c r="I304" s="517" t="s">
        <v>3519</v>
      </c>
      <c r="J304" s="517" t="s">
        <v>3524</v>
      </c>
      <c r="K304" s="101">
        <v>2100</v>
      </c>
      <c r="L304" s="528"/>
      <c r="M304" s="528"/>
      <c r="N304" s="524"/>
    </row>
    <row r="305" spans="1:14" x14ac:dyDescent="0.25">
      <c r="A305" s="520" t="s">
        <v>3121</v>
      </c>
      <c r="B305" s="404" t="s">
        <v>3516</v>
      </c>
      <c r="C305" s="403" t="s">
        <v>3394</v>
      </c>
      <c r="D305" s="403" t="s">
        <v>3526</v>
      </c>
      <c r="E305" s="521">
        <v>3403</v>
      </c>
      <c r="F305" s="522"/>
      <c r="G305" s="526"/>
      <c r="H305" s="526" t="s">
        <v>3518</v>
      </c>
      <c r="I305" s="517" t="s">
        <v>3519</v>
      </c>
      <c r="J305" s="517" t="s">
        <v>3526</v>
      </c>
      <c r="K305" s="101">
        <v>2600</v>
      </c>
      <c r="L305" s="528"/>
      <c r="M305" s="528"/>
      <c r="N305" s="524"/>
    </row>
    <row r="306" spans="1:14" ht="15" hidden="1" x14ac:dyDescent="0.25">
      <c r="A306" s="503" t="s">
        <v>3121</v>
      </c>
      <c r="B306" s="400" t="s">
        <v>3516</v>
      </c>
      <c r="C306" s="509" t="s">
        <v>3527</v>
      </c>
      <c r="D306" s="400"/>
      <c r="E306" s="504">
        <f>862+SUM(E310:E311)</f>
        <v>1001</v>
      </c>
      <c r="F306" s="505"/>
      <c r="G306" s="505"/>
      <c r="H306" s="505"/>
      <c r="I306" s="509" t="s">
        <v>3527</v>
      </c>
      <c r="J306" s="509"/>
      <c r="K306" s="504">
        <f>SUM(K307:K311)</f>
        <v>1180</v>
      </c>
      <c r="L306" s="507">
        <v>1</v>
      </c>
      <c r="M306" s="507">
        <v>1</v>
      </c>
      <c r="N306" s="510"/>
    </row>
    <row r="307" spans="1:14" ht="15" hidden="1" x14ac:dyDescent="0.25">
      <c r="A307" s="520" t="s">
        <v>3121</v>
      </c>
      <c r="B307" s="404" t="s">
        <v>3516</v>
      </c>
      <c r="C307" s="403" t="s">
        <v>3528</v>
      </c>
      <c r="D307" s="403" t="s">
        <v>3528</v>
      </c>
      <c r="E307" s="521">
        <v>610</v>
      </c>
      <c r="F307" s="522" t="s">
        <v>6</v>
      </c>
      <c r="G307" s="515" t="s">
        <v>402</v>
      </c>
      <c r="H307" s="526" t="s">
        <v>3529</v>
      </c>
      <c r="I307" s="517" t="s">
        <v>3528</v>
      </c>
      <c r="J307" s="517" t="s">
        <v>3528</v>
      </c>
      <c r="K307" s="101">
        <v>800</v>
      </c>
      <c r="L307" s="528"/>
      <c r="M307" s="528"/>
      <c r="N307" s="524"/>
    </row>
    <row r="308" spans="1:14" ht="15" hidden="1" x14ac:dyDescent="0.25">
      <c r="A308" s="520" t="s">
        <v>3121</v>
      </c>
      <c r="B308" s="404" t="s">
        <v>3516</v>
      </c>
      <c r="C308" s="403" t="s">
        <v>3528</v>
      </c>
      <c r="D308" s="403" t="s">
        <v>3530</v>
      </c>
      <c r="E308" s="521" t="s">
        <v>137</v>
      </c>
      <c r="F308" s="522" t="s">
        <v>6</v>
      </c>
      <c r="G308" s="526"/>
      <c r="H308" s="526"/>
      <c r="I308" s="517" t="s">
        <v>3528</v>
      </c>
      <c r="J308" s="514"/>
      <c r="K308" s="543"/>
      <c r="L308" s="528"/>
      <c r="M308" s="528"/>
      <c r="N308" s="524"/>
    </row>
    <row r="309" spans="1:14" ht="15" hidden="1" x14ac:dyDescent="0.25">
      <c r="A309" s="520" t="s">
        <v>3121</v>
      </c>
      <c r="B309" s="404" t="s">
        <v>3516</v>
      </c>
      <c r="C309" s="403" t="s">
        <v>3528</v>
      </c>
      <c r="D309" s="403" t="s">
        <v>3531</v>
      </c>
      <c r="E309" s="521">
        <v>248</v>
      </c>
      <c r="F309" s="522" t="s">
        <v>6</v>
      </c>
      <c r="G309" s="526"/>
      <c r="H309" s="526"/>
      <c r="I309" s="517" t="s">
        <v>3528</v>
      </c>
      <c r="J309" s="517" t="s">
        <v>3531</v>
      </c>
      <c r="K309" s="101">
        <v>204</v>
      </c>
      <c r="L309" s="528"/>
      <c r="M309" s="528"/>
      <c r="N309" s="524"/>
    </row>
    <row r="310" spans="1:14" ht="15" hidden="1" x14ac:dyDescent="0.25">
      <c r="A310" s="520" t="s">
        <v>3121</v>
      </c>
      <c r="B310" s="404" t="s">
        <v>3516</v>
      </c>
      <c r="C310" s="403" t="s">
        <v>3532</v>
      </c>
      <c r="D310" s="403" t="s">
        <v>3532</v>
      </c>
      <c r="E310" s="521">
        <v>80</v>
      </c>
      <c r="F310" s="522" t="s">
        <v>6</v>
      </c>
      <c r="G310" s="529" t="s">
        <v>87</v>
      </c>
      <c r="H310" s="516" t="s">
        <v>3533</v>
      </c>
      <c r="I310" s="517" t="s">
        <v>3532</v>
      </c>
      <c r="J310" s="517" t="s">
        <v>3532</v>
      </c>
      <c r="K310" s="101">
        <v>115</v>
      </c>
      <c r="L310" s="528"/>
      <c r="M310" s="528"/>
      <c r="N310" s="524"/>
    </row>
    <row r="311" spans="1:14" ht="15" hidden="1" x14ac:dyDescent="0.25">
      <c r="A311" s="520" t="s">
        <v>3121</v>
      </c>
      <c r="B311" s="404" t="s">
        <v>3516</v>
      </c>
      <c r="C311" s="403" t="s">
        <v>3532</v>
      </c>
      <c r="D311" s="403" t="s">
        <v>3534</v>
      </c>
      <c r="E311" s="521">
        <v>59</v>
      </c>
      <c r="F311" s="522" t="s">
        <v>6</v>
      </c>
      <c r="G311" s="526"/>
      <c r="H311" s="526"/>
      <c r="I311" s="517" t="s">
        <v>3532</v>
      </c>
      <c r="J311" s="517" t="s">
        <v>3534</v>
      </c>
      <c r="K311" s="101">
        <v>61</v>
      </c>
      <c r="L311" s="528"/>
      <c r="M311" s="528"/>
      <c r="N311" s="524"/>
    </row>
    <row r="312" spans="1:14" x14ac:dyDescent="0.25">
      <c r="A312" s="503" t="s">
        <v>3121</v>
      </c>
      <c r="B312" s="400" t="s">
        <v>3516</v>
      </c>
      <c r="C312" s="400" t="s">
        <v>3535</v>
      </c>
      <c r="D312" s="400"/>
      <c r="E312" s="504">
        <f>SUM(E313:E316)</f>
        <v>3618</v>
      </c>
      <c r="F312" s="505"/>
      <c r="G312" s="505"/>
      <c r="H312" s="505"/>
      <c r="I312" s="509" t="s">
        <v>3536</v>
      </c>
      <c r="J312" s="509"/>
      <c r="K312" s="504">
        <f>SUM(K313:K316)</f>
        <v>3900</v>
      </c>
      <c r="L312" s="507">
        <v>2</v>
      </c>
      <c r="M312" s="507">
        <v>2</v>
      </c>
      <c r="N312" s="510"/>
    </row>
    <row r="313" spans="1:14" ht="25.5" hidden="1" customHeight="1" x14ac:dyDescent="0.25">
      <c r="A313" s="520" t="s">
        <v>3121</v>
      </c>
      <c r="B313" s="404" t="s">
        <v>3516</v>
      </c>
      <c r="C313" s="403" t="s">
        <v>3535</v>
      </c>
      <c r="D313" s="403" t="s">
        <v>3535</v>
      </c>
      <c r="E313" s="521">
        <v>1939</v>
      </c>
      <c r="F313" s="522"/>
      <c r="G313" s="515" t="s">
        <v>402</v>
      </c>
      <c r="H313" s="703" t="s">
        <v>3537</v>
      </c>
      <c r="I313" s="527" t="s">
        <v>3535</v>
      </c>
      <c r="J313" s="527" t="s">
        <v>3535</v>
      </c>
      <c r="K313" s="101">
        <v>1920</v>
      </c>
      <c r="L313" s="518"/>
      <c r="M313" s="518"/>
      <c r="N313" s="524"/>
    </row>
    <row r="314" spans="1:14" ht="15" hidden="1" x14ac:dyDescent="0.25">
      <c r="A314" s="520" t="s">
        <v>3121</v>
      </c>
      <c r="B314" s="404" t="s">
        <v>3516</v>
      </c>
      <c r="C314" s="403" t="s">
        <v>3535</v>
      </c>
      <c r="D314" s="403" t="s">
        <v>3538</v>
      </c>
      <c r="E314" s="521">
        <v>690</v>
      </c>
      <c r="F314" s="522"/>
      <c r="G314" s="526"/>
      <c r="H314" s="703"/>
      <c r="I314" s="527" t="s">
        <v>3535</v>
      </c>
      <c r="J314" s="527" t="s">
        <v>3538</v>
      </c>
      <c r="K314" s="101">
        <v>720</v>
      </c>
      <c r="L314" s="518"/>
      <c r="M314" s="518"/>
      <c r="N314" s="524"/>
    </row>
    <row r="315" spans="1:14" ht="15" hidden="1" x14ac:dyDescent="0.25">
      <c r="A315" s="520" t="s">
        <v>3121</v>
      </c>
      <c r="B315" s="404" t="s">
        <v>3516</v>
      </c>
      <c r="C315" s="403" t="s">
        <v>3535</v>
      </c>
      <c r="D315" s="403" t="s">
        <v>3539</v>
      </c>
      <c r="E315" s="521">
        <v>326</v>
      </c>
      <c r="F315" s="522"/>
      <c r="G315" s="526"/>
      <c r="H315" s="703"/>
      <c r="I315" s="527" t="s">
        <v>3535</v>
      </c>
      <c r="J315" s="527" t="s">
        <v>3539</v>
      </c>
      <c r="K315" s="101">
        <v>400</v>
      </c>
      <c r="L315" s="518"/>
      <c r="M315" s="518"/>
      <c r="N315" s="524"/>
    </row>
    <row r="316" spans="1:14" ht="15" hidden="1" x14ac:dyDescent="0.25">
      <c r="A316" s="520" t="s">
        <v>3121</v>
      </c>
      <c r="B316" s="404" t="s">
        <v>3516</v>
      </c>
      <c r="C316" s="403" t="s">
        <v>3535</v>
      </c>
      <c r="D316" s="403" t="s">
        <v>3540</v>
      </c>
      <c r="E316" s="521">
        <v>663</v>
      </c>
      <c r="F316" s="522"/>
      <c r="G316" s="526"/>
      <c r="H316" s="703"/>
      <c r="I316" s="527" t="s">
        <v>3535</v>
      </c>
      <c r="J316" s="527" t="s">
        <v>3540</v>
      </c>
      <c r="K316" s="101">
        <v>860</v>
      </c>
      <c r="L316" s="518"/>
      <c r="M316" s="518"/>
      <c r="N316" s="524"/>
    </row>
    <row r="317" spans="1:14" ht="15" hidden="1" x14ac:dyDescent="0.25">
      <c r="A317" s="503" t="s">
        <v>3121</v>
      </c>
      <c r="B317" s="400" t="s">
        <v>3516</v>
      </c>
      <c r="C317" s="400" t="s">
        <v>3130</v>
      </c>
      <c r="D317" s="400"/>
      <c r="E317" s="504">
        <f>SUM(E318:E320)</f>
        <v>1908</v>
      </c>
      <c r="F317" s="505"/>
      <c r="G317" s="505"/>
      <c r="H317" s="505"/>
      <c r="I317" s="509" t="s">
        <v>3130</v>
      </c>
      <c r="J317" s="509"/>
      <c r="K317" s="504">
        <f>SUM(K318:K320)</f>
        <v>2353</v>
      </c>
      <c r="L317" s="507">
        <v>1</v>
      </c>
      <c r="M317" s="507">
        <v>1</v>
      </c>
      <c r="N317" s="510"/>
    </row>
    <row r="318" spans="1:14" ht="15" hidden="1" x14ac:dyDescent="0.25">
      <c r="A318" s="520" t="s">
        <v>3121</v>
      </c>
      <c r="B318" s="404" t="s">
        <v>3516</v>
      </c>
      <c r="C318" s="403" t="s">
        <v>3130</v>
      </c>
      <c r="D318" s="403" t="s">
        <v>3130</v>
      </c>
      <c r="E318" s="521">
        <v>1399</v>
      </c>
      <c r="F318" s="522"/>
      <c r="G318" s="515" t="s">
        <v>402</v>
      </c>
      <c r="H318" s="526" t="s">
        <v>3541</v>
      </c>
      <c r="I318" s="403" t="s">
        <v>3130</v>
      </c>
      <c r="J318" s="517" t="s">
        <v>3130</v>
      </c>
      <c r="K318" s="101">
        <v>1693</v>
      </c>
      <c r="L318" s="518"/>
      <c r="M318" s="518"/>
      <c r="N318" s="524"/>
    </row>
    <row r="319" spans="1:14" ht="15" hidden="1" x14ac:dyDescent="0.25">
      <c r="A319" s="520" t="s">
        <v>3121</v>
      </c>
      <c r="B319" s="404" t="s">
        <v>3516</v>
      </c>
      <c r="C319" s="403" t="s">
        <v>3130</v>
      </c>
      <c r="D319" s="403" t="s">
        <v>3542</v>
      </c>
      <c r="E319" s="521">
        <v>200</v>
      </c>
      <c r="F319" s="522"/>
      <c r="G319" s="526"/>
      <c r="H319" s="526"/>
      <c r="I319" s="403" t="s">
        <v>3130</v>
      </c>
      <c r="J319" s="517" t="s">
        <v>3542</v>
      </c>
      <c r="K319" s="101">
        <v>268</v>
      </c>
      <c r="L319" s="518"/>
      <c r="M319" s="518"/>
      <c r="N319" s="524"/>
    </row>
    <row r="320" spans="1:14" ht="15" hidden="1" x14ac:dyDescent="0.25">
      <c r="A320" s="520" t="s">
        <v>3121</v>
      </c>
      <c r="B320" s="404" t="s">
        <v>3516</v>
      </c>
      <c r="C320" s="403" t="s">
        <v>3130</v>
      </c>
      <c r="D320" s="403" t="s">
        <v>329</v>
      </c>
      <c r="E320" s="521">
        <v>309</v>
      </c>
      <c r="F320" s="522"/>
      <c r="G320" s="526"/>
      <c r="H320" s="526"/>
      <c r="I320" s="403" t="s">
        <v>3130</v>
      </c>
      <c r="J320" s="517" t="s">
        <v>3543</v>
      </c>
      <c r="K320" s="101">
        <v>392</v>
      </c>
      <c r="L320" s="518"/>
      <c r="M320" s="518"/>
      <c r="N320" s="524"/>
    </row>
    <row r="321" spans="1:14" ht="15" hidden="1" x14ac:dyDescent="0.25">
      <c r="A321" s="503" t="s">
        <v>3121</v>
      </c>
      <c r="B321" s="400" t="s">
        <v>3516</v>
      </c>
      <c r="C321" s="400" t="s">
        <v>3544</v>
      </c>
      <c r="D321" s="400"/>
      <c r="E321" s="504">
        <f>SUM(E322:E327)</f>
        <v>6475</v>
      </c>
      <c r="F321" s="505"/>
      <c r="G321" s="505"/>
      <c r="H321" s="505"/>
      <c r="I321" s="509" t="s">
        <v>3544</v>
      </c>
      <c r="J321" s="509"/>
      <c r="K321" s="504">
        <f>SUM(K322:K327)</f>
        <v>9150</v>
      </c>
      <c r="L321" s="507">
        <v>3</v>
      </c>
      <c r="M321" s="507">
        <v>3</v>
      </c>
      <c r="N321" s="510"/>
    </row>
    <row r="322" spans="1:14" ht="25.5" hidden="1" customHeight="1" x14ac:dyDescent="0.25">
      <c r="A322" s="520" t="s">
        <v>3121</v>
      </c>
      <c r="B322" s="404" t="s">
        <v>3516</v>
      </c>
      <c r="C322" s="403" t="s">
        <v>3544</v>
      </c>
      <c r="D322" s="403" t="s">
        <v>3544</v>
      </c>
      <c r="E322" s="521">
        <v>2299</v>
      </c>
      <c r="F322" s="522"/>
      <c r="G322" s="515" t="s">
        <v>402</v>
      </c>
      <c r="H322" s="703" t="s">
        <v>3545</v>
      </c>
      <c r="I322" s="517" t="s">
        <v>3544</v>
      </c>
      <c r="J322" s="517" t="s">
        <v>3544</v>
      </c>
      <c r="K322" s="101">
        <v>3200</v>
      </c>
      <c r="L322" s="528"/>
      <c r="M322" s="528"/>
      <c r="N322" s="534" t="s">
        <v>3546</v>
      </c>
    </row>
    <row r="323" spans="1:14" ht="15" hidden="1" x14ac:dyDescent="0.25">
      <c r="A323" s="520" t="s">
        <v>3121</v>
      </c>
      <c r="B323" s="404" t="s">
        <v>3516</v>
      </c>
      <c r="C323" s="403" t="s">
        <v>3544</v>
      </c>
      <c r="D323" s="403" t="s">
        <v>3547</v>
      </c>
      <c r="E323" s="521">
        <v>329</v>
      </c>
      <c r="F323" s="522"/>
      <c r="G323" s="526"/>
      <c r="H323" s="703"/>
      <c r="I323" s="517" t="s">
        <v>3544</v>
      </c>
      <c r="J323" s="517" t="s">
        <v>3547</v>
      </c>
      <c r="K323" s="101">
        <v>800</v>
      </c>
      <c r="L323" s="528"/>
      <c r="M323" s="528"/>
      <c r="N323" s="519"/>
    </row>
    <row r="324" spans="1:14" ht="15" hidden="1" x14ac:dyDescent="0.25">
      <c r="A324" s="520" t="s">
        <v>3121</v>
      </c>
      <c r="B324" s="404" t="s">
        <v>3516</v>
      </c>
      <c r="C324" s="403" t="s">
        <v>3544</v>
      </c>
      <c r="D324" s="403" t="s">
        <v>3548</v>
      </c>
      <c r="E324" s="521">
        <v>462</v>
      </c>
      <c r="F324" s="522"/>
      <c r="G324" s="526"/>
      <c r="H324" s="703"/>
      <c r="I324" s="517" t="s">
        <v>3544</v>
      </c>
      <c r="J324" s="517" t="s">
        <v>3548</v>
      </c>
      <c r="K324" s="101">
        <v>1100</v>
      </c>
      <c r="L324" s="528"/>
      <c r="M324" s="528"/>
      <c r="N324" s="524"/>
    </row>
    <row r="325" spans="1:14" ht="15" hidden="1" x14ac:dyDescent="0.25">
      <c r="A325" s="520" t="s">
        <v>3121</v>
      </c>
      <c r="B325" s="404" t="s">
        <v>3516</v>
      </c>
      <c r="C325" s="403" t="s">
        <v>3544</v>
      </c>
      <c r="D325" s="403" t="s">
        <v>3549</v>
      </c>
      <c r="E325" s="521">
        <v>404</v>
      </c>
      <c r="F325" s="522"/>
      <c r="G325" s="526"/>
      <c r="H325" s="703" t="s">
        <v>3550</v>
      </c>
      <c r="I325" s="517" t="s">
        <v>3544</v>
      </c>
      <c r="J325" s="517" t="s">
        <v>3551</v>
      </c>
      <c r="K325" s="101">
        <v>3190</v>
      </c>
      <c r="L325" s="528"/>
      <c r="M325" s="528"/>
      <c r="N325" s="524"/>
    </row>
    <row r="326" spans="1:14" ht="15" hidden="1" x14ac:dyDescent="0.25">
      <c r="A326" s="520" t="s">
        <v>3121</v>
      </c>
      <c r="B326" s="404" t="s">
        <v>3516</v>
      </c>
      <c r="C326" s="403" t="s">
        <v>3544</v>
      </c>
      <c r="D326" s="403" t="s">
        <v>3552</v>
      </c>
      <c r="E326" s="521">
        <v>2289</v>
      </c>
      <c r="F326" s="522"/>
      <c r="G326" s="515" t="s">
        <v>402</v>
      </c>
      <c r="H326" s="703"/>
      <c r="I326" s="517" t="s">
        <v>3544</v>
      </c>
      <c r="J326" s="517" t="s">
        <v>3552</v>
      </c>
      <c r="K326" s="101">
        <v>650</v>
      </c>
      <c r="L326" s="528"/>
      <c r="M326" s="528"/>
      <c r="N326" s="534"/>
    </row>
    <row r="327" spans="1:14" ht="15" hidden="1" x14ac:dyDescent="0.25">
      <c r="A327" s="520" t="s">
        <v>3121</v>
      </c>
      <c r="B327" s="404" t="s">
        <v>3516</v>
      </c>
      <c r="C327" s="403" t="s">
        <v>3544</v>
      </c>
      <c r="D327" s="403" t="s">
        <v>3553</v>
      </c>
      <c r="E327" s="521">
        <v>692</v>
      </c>
      <c r="F327" s="522"/>
      <c r="G327" s="526"/>
      <c r="H327" s="703"/>
      <c r="I327" s="517" t="s">
        <v>3544</v>
      </c>
      <c r="J327" s="517" t="s">
        <v>3553</v>
      </c>
      <c r="K327" s="101">
        <v>210</v>
      </c>
      <c r="L327" s="528"/>
      <c r="M327" s="528"/>
      <c r="N327" s="524" t="s">
        <v>3554</v>
      </c>
    </row>
    <row r="328" spans="1:14" ht="15" hidden="1" x14ac:dyDescent="0.25">
      <c r="A328" s="503" t="s">
        <v>3121</v>
      </c>
      <c r="B328" s="400" t="s">
        <v>3516</v>
      </c>
      <c r="C328" s="400" t="s">
        <v>3555</v>
      </c>
      <c r="D328" s="400"/>
      <c r="E328" s="504">
        <f>SUM(E329:E335)</f>
        <v>9021</v>
      </c>
      <c r="F328" s="505"/>
      <c r="G328" s="505"/>
      <c r="H328" s="505"/>
      <c r="I328" s="509" t="s">
        <v>3556</v>
      </c>
      <c r="J328" s="509"/>
      <c r="K328" s="504">
        <f>SUM(K329:K335)</f>
        <v>10700</v>
      </c>
      <c r="L328" s="507">
        <v>4</v>
      </c>
      <c r="M328" s="507">
        <v>4</v>
      </c>
      <c r="N328" s="510"/>
    </row>
    <row r="329" spans="1:14" ht="25.5" hidden="1" x14ac:dyDescent="0.25">
      <c r="A329" s="520" t="s">
        <v>3121</v>
      </c>
      <c r="B329" s="404" t="s">
        <v>3516</v>
      </c>
      <c r="C329" s="403" t="s">
        <v>3555</v>
      </c>
      <c r="D329" s="403" t="s">
        <v>3555</v>
      </c>
      <c r="E329" s="521">
        <v>1081</v>
      </c>
      <c r="F329" s="522"/>
      <c r="G329" s="515" t="s">
        <v>402</v>
      </c>
      <c r="H329" s="526" t="s">
        <v>3557</v>
      </c>
      <c r="I329" s="517" t="s">
        <v>3556</v>
      </c>
      <c r="J329" s="517" t="s">
        <v>3556</v>
      </c>
      <c r="K329" s="101">
        <v>1500</v>
      </c>
      <c r="L329" s="528"/>
      <c r="M329" s="528"/>
      <c r="N329" s="524"/>
    </row>
    <row r="330" spans="1:14" ht="15" hidden="1" x14ac:dyDescent="0.25">
      <c r="A330" s="520" t="s">
        <v>3121</v>
      </c>
      <c r="B330" s="404" t="s">
        <v>3516</v>
      </c>
      <c r="C330" s="403" t="s">
        <v>3555</v>
      </c>
      <c r="D330" s="403" t="s">
        <v>3558</v>
      </c>
      <c r="E330" s="521">
        <v>507</v>
      </c>
      <c r="F330" s="522"/>
      <c r="G330" s="526"/>
      <c r="H330" s="703" t="s">
        <v>3559</v>
      </c>
      <c r="I330" s="517" t="s">
        <v>3556</v>
      </c>
      <c r="J330" s="517" t="s">
        <v>3560</v>
      </c>
      <c r="K330" s="101">
        <v>1650</v>
      </c>
      <c r="L330" s="528"/>
      <c r="M330" s="528"/>
      <c r="N330" s="524"/>
    </row>
    <row r="331" spans="1:14" ht="15" hidden="1" x14ac:dyDescent="0.25">
      <c r="A331" s="520" t="s">
        <v>3121</v>
      </c>
      <c r="B331" s="404" t="s">
        <v>3516</v>
      </c>
      <c r="C331" s="403" t="s">
        <v>3555</v>
      </c>
      <c r="D331" s="403" t="s">
        <v>3561</v>
      </c>
      <c r="E331" s="521">
        <v>578</v>
      </c>
      <c r="F331" s="522"/>
      <c r="G331" s="526"/>
      <c r="H331" s="703"/>
      <c r="I331" s="517" t="s">
        <v>3556</v>
      </c>
      <c r="J331" s="517" t="s">
        <v>3561</v>
      </c>
      <c r="K331" s="101">
        <v>700</v>
      </c>
      <c r="L331" s="528"/>
      <c r="M331" s="528"/>
      <c r="N331" s="524"/>
    </row>
    <row r="332" spans="1:14" ht="15" hidden="1" x14ac:dyDescent="0.25">
      <c r="A332" s="520" t="s">
        <v>3121</v>
      </c>
      <c r="B332" s="404" t="s">
        <v>3516</v>
      </c>
      <c r="C332" s="403" t="s">
        <v>3555</v>
      </c>
      <c r="D332" s="403" t="s">
        <v>3562</v>
      </c>
      <c r="E332" s="521">
        <v>998</v>
      </c>
      <c r="F332" s="522"/>
      <c r="G332" s="526"/>
      <c r="H332" s="703" t="s">
        <v>3557</v>
      </c>
      <c r="I332" s="517" t="s">
        <v>3556</v>
      </c>
      <c r="J332" s="517" t="s">
        <v>3562</v>
      </c>
      <c r="K332" s="101">
        <v>800</v>
      </c>
      <c r="L332" s="528"/>
      <c r="M332" s="528"/>
      <c r="N332" s="524"/>
    </row>
    <row r="333" spans="1:14" ht="15" hidden="1" x14ac:dyDescent="0.25">
      <c r="A333" s="520" t="s">
        <v>3121</v>
      </c>
      <c r="B333" s="404" t="s">
        <v>3516</v>
      </c>
      <c r="C333" s="403" t="s">
        <v>3555</v>
      </c>
      <c r="D333" s="403" t="s">
        <v>3563</v>
      </c>
      <c r="E333" s="521">
        <v>1353</v>
      </c>
      <c r="F333" s="522"/>
      <c r="G333" s="526"/>
      <c r="H333" s="703"/>
      <c r="I333" s="517" t="s">
        <v>3556</v>
      </c>
      <c r="J333" s="517" t="s">
        <v>3564</v>
      </c>
      <c r="K333" s="101">
        <v>1000</v>
      </c>
      <c r="L333" s="528"/>
      <c r="M333" s="528"/>
      <c r="N333" s="524"/>
    </row>
    <row r="334" spans="1:14" ht="15" hidden="1" x14ac:dyDescent="0.25">
      <c r="A334" s="520" t="s">
        <v>3121</v>
      </c>
      <c r="B334" s="404" t="s">
        <v>3516</v>
      </c>
      <c r="C334" s="403" t="s">
        <v>3555</v>
      </c>
      <c r="D334" s="403" t="s">
        <v>3565</v>
      </c>
      <c r="E334" s="521">
        <v>1267</v>
      </c>
      <c r="F334" s="522"/>
      <c r="G334" s="526"/>
      <c r="H334" s="526"/>
      <c r="I334" s="517" t="s">
        <v>3556</v>
      </c>
      <c r="J334" s="517" t="s">
        <v>3566</v>
      </c>
      <c r="K334" s="101">
        <v>3450</v>
      </c>
      <c r="L334" s="528"/>
      <c r="M334" s="528"/>
      <c r="N334" s="524"/>
    </row>
    <row r="335" spans="1:14" x14ac:dyDescent="0.25">
      <c r="A335" s="520" t="s">
        <v>3121</v>
      </c>
      <c r="B335" s="404" t="s">
        <v>3516</v>
      </c>
      <c r="C335" s="403" t="s">
        <v>3555</v>
      </c>
      <c r="D335" s="403" t="s">
        <v>1613</v>
      </c>
      <c r="E335" s="521">
        <v>3237</v>
      </c>
      <c r="F335" s="522"/>
      <c r="G335" s="515" t="s">
        <v>402</v>
      </c>
      <c r="H335" s="526" t="s">
        <v>3567</v>
      </c>
      <c r="I335" s="517" t="s">
        <v>3556</v>
      </c>
      <c r="J335" s="517" t="s">
        <v>1613</v>
      </c>
      <c r="K335" s="101">
        <v>1600</v>
      </c>
      <c r="L335" s="528"/>
      <c r="M335" s="528"/>
      <c r="N335" s="524"/>
    </row>
    <row r="336" spans="1:14" x14ac:dyDescent="0.25">
      <c r="A336" s="503" t="s">
        <v>3121</v>
      </c>
      <c r="B336" s="400" t="s">
        <v>3516</v>
      </c>
      <c r="C336" s="400" t="s">
        <v>3568</v>
      </c>
      <c r="D336" s="400"/>
      <c r="E336" s="504">
        <f>SUM(E337:E340)</f>
        <v>5505</v>
      </c>
      <c r="F336" s="505"/>
      <c r="G336" s="505"/>
      <c r="H336" s="505"/>
      <c r="I336" s="509" t="s">
        <v>3569</v>
      </c>
      <c r="J336" s="509"/>
      <c r="K336" s="504">
        <f>SUM(K337:K340)</f>
        <v>9017</v>
      </c>
      <c r="L336" s="507">
        <v>3</v>
      </c>
      <c r="M336" s="507">
        <v>4</v>
      </c>
      <c r="N336" s="510"/>
    </row>
    <row r="337" spans="1:14" ht="25.5" hidden="1" x14ac:dyDescent="0.25">
      <c r="A337" s="520" t="s">
        <v>3121</v>
      </c>
      <c r="B337" s="404" t="s">
        <v>3516</v>
      </c>
      <c r="C337" s="403" t="s">
        <v>3568</v>
      </c>
      <c r="D337" s="403" t="s">
        <v>3568</v>
      </c>
      <c r="E337" s="521">
        <v>2487</v>
      </c>
      <c r="F337" s="522"/>
      <c r="G337" s="515" t="s">
        <v>402</v>
      </c>
      <c r="H337" s="526" t="s">
        <v>3570</v>
      </c>
      <c r="I337" s="517" t="s">
        <v>3569</v>
      </c>
      <c r="J337" s="517" t="s">
        <v>3569</v>
      </c>
      <c r="K337" s="101">
        <v>510</v>
      </c>
      <c r="L337" s="528"/>
      <c r="M337" s="528"/>
      <c r="N337" s="524"/>
    </row>
    <row r="338" spans="1:14" ht="15" hidden="1" x14ac:dyDescent="0.25">
      <c r="A338" s="520" t="s">
        <v>3121</v>
      </c>
      <c r="B338" s="404" t="s">
        <v>3516</v>
      </c>
      <c r="C338" s="403" t="s">
        <v>3568</v>
      </c>
      <c r="D338" s="403" t="s">
        <v>3571</v>
      </c>
      <c r="E338" s="521">
        <v>1536</v>
      </c>
      <c r="F338" s="522"/>
      <c r="G338" s="526"/>
      <c r="H338" s="526"/>
      <c r="I338" s="517" t="s">
        <v>3569</v>
      </c>
      <c r="J338" s="517" t="s">
        <v>3571</v>
      </c>
      <c r="K338" s="101">
        <v>4817</v>
      </c>
      <c r="L338" s="528"/>
      <c r="M338" s="528"/>
      <c r="N338" s="524"/>
    </row>
    <row r="339" spans="1:14" ht="15" hidden="1" x14ac:dyDescent="0.25">
      <c r="A339" s="520" t="s">
        <v>3121</v>
      </c>
      <c r="B339" s="404" t="s">
        <v>3516</v>
      </c>
      <c r="C339" s="403" t="s">
        <v>3568</v>
      </c>
      <c r="D339" s="403" t="s">
        <v>3572</v>
      </c>
      <c r="E339" s="521">
        <v>1102</v>
      </c>
      <c r="F339" s="522"/>
      <c r="G339" s="526"/>
      <c r="H339" s="526"/>
      <c r="I339" s="517" t="s">
        <v>3569</v>
      </c>
      <c r="J339" s="517" t="s">
        <v>3573</v>
      </c>
      <c r="K339" s="101">
        <v>1704</v>
      </c>
      <c r="L339" s="528"/>
      <c r="M339" s="528"/>
      <c r="N339" s="524"/>
    </row>
    <row r="340" spans="1:14" ht="15" hidden="1" x14ac:dyDescent="0.25">
      <c r="A340" s="520" t="s">
        <v>3121</v>
      </c>
      <c r="B340" s="404" t="s">
        <v>3516</v>
      </c>
      <c r="C340" s="403" t="s">
        <v>3568</v>
      </c>
      <c r="D340" s="403" t="s">
        <v>3574</v>
      </c>
      <c r="E340" s="521">
        <v>380</v>
      </c>
      <c r="F340" s="522"/>
      <c r="G340" s="526"/>
      <c r="H340" s="526"/>
      <c r="I340" s="517" t="s">
        <v>3569</v>
      </c>
      <c r="J340" s="517" t="s">
        <v>3574</v>
      </c>
      <c r="K340" s="101">
        <v>1986</v>
      </c>
      <c r="L340" s="528"/>
      <c r="M340" s="528"/>
      <c r="N340" s="524"/>
    </row>
    <row r="341" spans="1:14" ht="15" hidden="1" x14ac:dyDescent="0.25">
      <c r="A341" s="503" t="s">
        <v>3121</v>
      </c>
      <c r="B341" s="400" t="s">
        <v>3516</v>
      </c>
      <c r="C341" s="400" t="s">
        <v>3575</v>
      </c>
      <c r="D341" s="400"/>
      <c r="E341" s="504">
        <f>SUM(E342:E346)</f>
        <v>9969</v>
      </c>
      <c r="F341" s="505"/>
      <c r="G341" s="505"/>
      <c r="H341" s="505"/>
      <c r="I341" s="509" t="s">
        <v>3575</v>
      </c>
      <c r="J341" s="509"/>
      <c r="K341" s="504">
        <f>SUM(K342:K347)</f>
        <v>12000</v>
      </c>
      <c r="L341" s="507">
        <v>5</v>
      </c>
      <c r="M341" s="507">
        <v>5</v>
      </c>
      <c r="N341" s="510"/>
    </row>
    <row r="342" spans="1:14" ht="51" hidden="1" customHeight="1" x14ac:dyDescent="0.25">
      <c r="A342" s="520" t="s">
        <v>3121</v>
      </c>
      <c r="B342" s="404" t="s">
        <v>3516</v>
      </c>
      <c r="C342" s="403" t="s">
        <v>3575</v>
      </c>
      <c r="D342" s="403" t="s">
        <v>3575</v>
      </c>
      <c r="E342" s="521">
        <v>7337</v>
      </c>
      <c r="F342" s="522"/>
      <c r="G342" s="515" t="s">
        <v>402</v>
      </c>
      <c r="H342" s="703" t="s">
        <v>3576</v>
      </c>
      <c r="I342" s="517" t="s">
        <v>3575</v>
      </c>
      <c r="J342" s="517" t="s">
        <v>3575</v>
      </c>
      <c r="K342" s="101">
        <v>9000</v>
      </c>
      <c r="L342" s="528"/>
      <c r="M342" s="528"/>
      <c r="N342" s="524"/>
    </row>
    <row r="343" spans="1:14" ht="15" hidden="1" x14ac:dyDescent="0.25">
      <c r="A343" s="520" t="s">
        <v>3121</v>
      </c>
      <c r="B343" s="404" t="s">
        <v>3516</v>
      </c>
      <c r="C343" s="403" t="s">
        <v>3575</v>
      </c>
      <c r="D343" s="403" t="s">
        <v>3577</v>
      </c>
      <c r="E343" s="521">
        <v>1091</v>
      </c>
      <c r="F343" s="522"/>
      <c r="G343" s="526"/>
      <c r="H343" s="703"/>
      <c r="I343" s="517" t="s">
        <v>3575</v>
      </c>
      <c r="J343" s="517" t="s">
        <v>3578</v>
      </c>
      <c r="K343" s="101">
        <v>1500</v>
      </c>
      <c r="L343" s="528"/>
      <c r="M343" s="528"/>
      <c r="N343" s="524"/>
    </row>
    <row r="344" spans="1:14" ht="15" hidden="1" x14ac:dyDescent="0.25">
      <c r="A344" s="520" t="s">
        <v>3121</v>
      </c>
      <c r="B344" s="404" t="s">
        <v>3516</v>
      </c>
      <c r="C344" s="403" t="s">
        <v>3575</v>
      </c>
      <c r="D344" s="403" t="s">
        <v>3579</v>
      </c>
      <c r="E344" s="521">
        <v>915</v>
      </c>
      <c r="F344" s="522"/>
      <c r="G344" s="526"/>
      <c r="H344" s="703"/>
      <c r="I344" s="517" t="s">
        <v>3575</v>
      </c>
      <c r="J344" s="517" t="s">
        <v>3579</v>
      </c>
      <c r="K344" s="101">
        <v>1000</v>
      </c>
      <c r="L344" s="528"/>
      <c r="M344" s="528"/>
      <c r="N344" s="524"/>
    </row>
    <row r="345" spans="1:14" ht="15" hidden="1" x14ac:dyDescent="0.25">
      <c r="A345" s="520" t="s">
        <v>3121</v>
      </c>
      <c r="B345" s="404" t="s">
        <v>3516</v>
      </c>
      <c r="C345" s="403" t="s">
        <v>3575</v>
      </c>
      <c r="D345" s="403" t="s">
        <v>3580</v>
      </c>
      <c r="E345" s="521">
        <v>148</v>
      </c>
      <c r="F345" s="522"/>
      <c r="G345" s="526"/>
      <c r="H345" s="703"/>
      <c r="I345" s="517" t="s">
        <v>3575</v>
      </c>
      <c r="J345" s="517" t="s">
        <v>3580</v>
      </c>
      <c r="K345" s="101">
        <v>100</v>
      </c>
      <c r="L345" s="528"/>
      <c r="M345" s="528"/>
      <c r="N345" s="524"/>
    </row>
    <row r="346" spans="1:14" ht="15" hidden="1" x14ac:dyDescent="0.25">
      <c r="A346" s="520" t="s">
        <v>3121</v>
      </c>
      <c r="B346" s="404" t="s">
        <v>3516</v>
      </c>
      <c r="C346" s="403" t="s">
        <v>3575</v>
      </c>
      <c r="D346" s="403" t="s">
        <v>3524</v>
      </c>
      <c r="E346" s="521">
        <v>478</v>
      </c>
      <c r="F346" s="522"/>
      <c r="G346" s="526"/>
      <c r="H346" s="703"/>
      <c r="I346" s="517" t="s">
        <v>3575</v>
      </c>
      <c r="J346" s="517" t="s">
        <v>3581</v>
      </c>
      <c r="K346" s="101">
        <v>200</v>
      </c>
      <c r="L346" s="528"/>
      <c r="M346" s="528"/>
      <c r="N346" s="524"/>
    </row>
    <row r="347" spans="1:14" ht="15" hidden="1" x14ac:dyDescent="0.25">
      <c r="A347" s="520" t="s">
        <v>3121</v>
      </c>
      <c r="B347" s="404" t="s">
        <v>3516</v>
      </c>
      <c r="C347" s="403" t="s">
        <v>3575</v>
      </c>
      <c r="D347" s="402"/>
      <c r="E347" s="521"/>
      <c r="F347" s="522"/>
      <c r="G347" s="526"/>
      <c r="H347" s="703"/>
      <c r="I347" s="517" t="s">
        <v>3575</v>
      </c>
      <c r="J347" s="517" t="s">
        <v>3582</v>
      </c>
      <c r="K347" s="101">
        <v>200</v>
      </c>
      <c r="L347" s="528"/>
      <c r="M347" s="528"/>
      <c r="N347" s="524"/>
    </row>
    <row r="348" spans="1:14" x14ac:dyDescent="0.25">
      <c r="A348" s="503" t="s">
        <v>3121</v>
      </c>
      <c r="B348" s="400" t="s">
        <v>3516</v>
      </c>
      <c r="C348" s="400" t="s">
        <v>3583</v>
      </c>
      <c r="D348" s="400"/>
      <c r="E348" s="504">
        <f>SUM(E349:E353)</f>
        <v>4816</v>
      </c>
      <c r="F348" s="505"/>
      <c r="G348" s="505"/>
      <c r="H348" s="505"/>
      <c r="I348" s="509" t="s">
        <v>3583</v>
      </c>
      <c r="J348" s="509"/>
      <c r="K348" s="504">
        <f>SUM(K349:K354)</f>
        <v>7498</v>
      </c>
      <c r="L348" s="507">
        <v>4</v>
      </c>
      <c r="M348" s="507">
        <v>4</v>
      </c>
      <c r="N348" s="510"/>
    </row>
    <row r="349" spans="1:14" ht="25.5" hidden="1" x14ac:dyDescent="0.25">
      <c r="A349" s="520" t="s">
        <v>3121</v>
      </c>
      <c r="B349" s="404" t="s">
        <v>3516</v>
      </c>
      <c r="C349" s="403" t="s">
        <v>3583</v>
      </c>
      <c r="D349" s="403" t="s">
        <v>3583</v>
      </c>
      <c r="E349" s="521">
        <v>1413</v>
      </c>
      <c r="F349" s="522"/>
      <c r="G349" s="515" t="s">
        <v>402</v>
      </c>
      <c r="H349" s="526" t="s">
        <v>3584</v>
      </c>
      <c r="I349" s="517" t="s">
        <v>3583</v>
      </c>
      <c r="J349" s="517" t="s">
        <v>3583</v>
      </c>
      <c r="K349" s="101">
        <v>2520</v>
      </c>
      <c r="L349" s="550"/>
      <c r="M349" s="550"/>
      <c r="N349" s="524"/>
    </row>
    <row r="350" spans="1:14" ht="38.25" hidden="1" x14ac:dyDescent="0.25">
      <c r="A350" s="520" t="s">
        <v>3121</v>
      </c>
      <c r="B350" s="404" t="s">
        <v>3516</v>
      </c>
      <c r="C350" s="403" t="s">
        <v>3583</v>
      </c>
      <c r="D350" s="403" t="s">
        <v>3585</v>
      </c>
      <c r="E350" s="521">
        <v>273</v>
      </c>
      <c r="F350" s="522"/>
      <c r="G350" s="515" t="s">
        <v>402</v>
      </c>
      <c r="H350" s="526" t="s">
        <v>3586</v>
      </c>
      <c r="I350" s="517" t="s">
        <v>3583</v>
      </c>
      <c r="J350" s="517" t="s">
        <v>3587</v>
      </c>
      <c r="K350" s="101">
        <v>1047</v>
      </c>
      <c r="L350" s="528"/>
      <c r="M350" s="528"/>
      <c r="N350" s="524"/>
    </row>
    <row r="351" spans="1:14" ht="15" hidden="1" x14ac:dyDescent="0.25">
      <c r="A351" s="520" t="s">
        <v>3121</v>
      </c>
      <c r="B351" s="404" t="s">
        <v>3516</v>
      </c>
      <c r="C351" s="403" t="s">
        <v>3583</v>
      </c>
      <c r="D351" s="403" t="s">
        <v>3588</v>
      </c>
      <c r="E351" s="521">
        <v>882</v>
      </c>
      <c r="F351" s="522"/>
      <c r="G351" s="515" t="s">
        <v>402</v>
      </c>
      <c r="H351" s="526" t="s">
        <v>3589</v>
      </c>
      <c r="I351" s="517" t="s">
        <v>3583</v>
      </c>
      <c r="J351" s="517" t="s">
        <v>3588</v>
      </c>
      <c r="K351" s="101">
        <v>160</v>
      </c>
      <c r="L351" s="550"/>
      <c r="M351" s="550"/>
      <c r="N351" s="524"/>
    </row>
    <row r="352" spans="1:14" ht="51" hidden="1" customHeight="1" x14ac:dyDescent="0.25">
      <c r="A352" s="520" t="s">
        <v>3121</v>
      </c>
      <c r="B352" s="404" t="s">
        <v>3516</v>
      </c>
      <c r="C352" s="403" t="s">
        <v>3583</v>
      </c>
      <c r="D352" s="403" t="s">
        <v>3590</v>
      </c>
      <c r="E352" s="521">
        <v>1286</v>
      </c>
      <c r="F352" s="522"/>
      <c r="G352" s="515" t="s">
        <v>402</v>
      </c>
      <c r="H352" s="703" t="s">
        <v>3591</v>
      </c>
      <c r="I352" s="517" t="s">
        <v>3583</v>
      </c>
      <c r="J352" s="523" t="s">
        <v>3590</v>
      </c>
      <c r="K352" s="101">
        <v>1050</v>
      </c>
      <c r="L352" s="528"/>
      <c r="M352" s="528"/>
      <c r="N352" s="524"/>
    </row>
    <row r="353" spans="1:14" ht="15" hidden="1" x14ac:dyDescent="0.25">
      <c r="A353" s="520" t="s">
        <v>3121</v>
      </c>
      <c r="B353" s="404" t="s">
        <v>3516</v>
      </c>
      <c r="C353" s="403" t="s">
        <v>3583</v>
      </c>
      <c r="D353" s="403" t="s">
        <v>3592</v>
      </c>
      <c r="E353" s="521">
        <v>962</v>
      </c>
      <c r="F353" s="522"/>
      <c r="G353" s="526"/>
      <c r="H353" s="703"/>
      <c r="I353" s="517" t="s">
        <v>3583</v>
      </c>
      <c r="J353" s="517" t="s">
        <v>3592</v>
      </c>
      <c r="K353" s="101">
        <v>21</v>
      </c>
      <c r="L353" s="528"/>
      <c r="M353" s="528"/>
      <c r="N353" s="524"/>
    </row>
    <row r="354" spans="1:14" ht="15" hidden="1" x14ac:dyDescent="0.25">
      <c r="A354" s="520" t="s">
        <v>3121</v>
      </c>
      <c r="B354" s="404" t="s">
        <v>3516</v>
      </c>
      <c r="C354" s="403" t="s">
        <v>3583</v>
      </c>
      <c r="D354" s="402"/>
      <c r="E354" s="521"/>
      <c r="F354" s="522"/>
      <c r="G354" s="526"/>
      <c r="H354" s="526"/>
      <c r="I354" s="517" t="s">
        <v>3583</v>
      </c>
      <c r="J354" s="517" t="s">
        <v>3593</v>
      </c>
      <c r="K354" s="101">
        <v>2700</v>
      </c>
      <c r="L354" s="528"/>
      <c r="M354" s="528"/>
      <c r="N354" s="524"/>
    </row>
    <row r="355" spans="1:14" ht="15" hidden="1" x14ac:dyDescent="0.25">
      <c r="A355" s="503" t="s">
        <v>3121</v>
      </c>
      <c r="B355" s="400" t="s">
        <v>3516</v>
      </c>
      <c r="C355" s="400" t="s">
        <v>3594</v>
      </c>
      <c r="D355" s="400"/>
      <c r="E355" s="504">
        <f>E356</f>
        <v>7291</v>
      </c>
      <c r="F355" s="505"/>
      <c r="G355" s="505"/>
      <c r="H355" s="505"/>
      <c r="I355" s="509" t="s">
        <v>3595</v>
      </c>
      <c r="J355" s="509"/>
      <c r="K355" s="504">
        <f>K356</f>
        <v>8500</v>
      </c>
      <c r="L355" s="507">
        <v>3</v>
      </c>
      <c r="M355" s="507">
        <v>3</v>
      </c>
      <c r="N355" s="510"/>
    </row>
    <row r="356" spans="1:14" ht="25.5" hidden="1" x14ac:dyDescent="0.25">
      <c r="A356" s="520" t="s">
        <v>3121</v>
      </c>
      <c r="B356" s="404" t="s">
        <v>3516</v>
      </c>
      <c r="C356" s="403" t="s">
        <v>3594</v>
      </c>
      <c r="D356" s="403" t="s">
        <v>3594</v>
      </c>
      <c r="E356" s="521">
        <v>7291</v>
      </c>
      <c r="F356" s="522"/>
      <c r="G356" s="515" t="s">
        <v>402</v>
      </c>
      <c r="H356" s="526" t="s">
        <v>3596</v>
      </c>
      <c r="I356" s="517" t="s">
        <v>3595</v>
      </c>
      <c r="J356" s="517" t="s">
        <v>3595</v>
      </c>
      <c r="K356" s="513">
        <v>8500</v>
      </c>
      <c r="L356" s="528"/>
      <c r="M356" s="528"/>
      <c r="N356" s="524"/>
    </row>
    <row r="357" spans="1:14" x14ac:dyDescent="0.25">
      <c r="A357" s="503" t="s">
        <v>3121</v>
      </c>
      <c r="B357" s="400" t="s">
        <v>3516</v>
      </c>
      <c r="C357" s="400" t="s">
        <v>3597</v>
      </c>
      <c r="D357" s="400"/>
      <c r="E357" s="504">
        <f>SUM(E358:E365)</f>
        <v>4285</v>
      </c>
      <c r="F357" s="505"/>
      <c r="G357" s="505"/>
      <c r="H357" s="505"/>
      <c r="I357" s="509" t="s">
        <v>3597</v>
      </c>
      <c r="J357" s="509"/>
      <c r="K357" s="504">
        <f>SUM(K358:K365)</f>
        <v>6380</v>
      </c>
      <c r="L357" s="507">
        <v>2</v>
      </c>
      <c r="M357" s="507">
        <v>2</v>
      </c>
      <c r="N357" s="510"/>
    </row>
    <row r="358" spans="1:14" ht="25.5" hidden="1" x14ac:dyDescent="0.25">
      <c r="A358" s="520" t="s">
        <v>3121</v>
      </c>
      <c r="B358" s="404" t="s">
        <v>3516</v>
      </c>
      <c r="C358" s="403" t="s">
        <v>3597</v>
      </c>
      <c r="D358" s="403" t="s">
        <v>3598</v>
      </c>
      <c r="E358" s="521">
        <v>1092</v>
      </c>
      <c r="F358" s="522"/>
      <c r="G358" s="515" t="s">
        <v>402</v>
      </c>
      <c r="H358" s="526" t="s">
        <v>3599</v>
      </c>
      <c r="I358" s="548" t="s">
        <v>3597</v>
      </c>
      <c r="J358" s="517" t="s">
        <v>3598</v>
      </c>
      <c r="K358" s="101">
        <v>700</v>
      </c>
      <c r="L358" s="550"/>
      <c r="M358" s="550"/>
      <c r="N358" s="524"/>
    </row>
    <row r="359" spans="1:14" ht="25.5" hidden="1" x14ac:dyDescent="0.25">
      <c r="A359" s="520" t="s">
        <v>3121</v>
      </c>
      <c r="B359" s="404" t="s">
        <v>3516</v>
      </c>
      <c r="C359" s="403" t="s">
        <v>3597</v>
      </c>
      <c r="D359" s="403" t="s">
        <v>3600</v>
      </c>
      <c r="E359" s="521">
        <v>1141</v>
      </c>
      <c r="F359" s="522"/>
      <c r="G359" s="515" t="s">
        <v>402</v>
      </c>
      <c r="H359" s="556" t="s">
        <v>3601</v>
      </c>
      <c r="I359" s="548" t="s">
        <v>3597</v>
      </c>
      <c r="J359" s="517" t="s">
        <v>3600</v>
      </c>
      <c r="K359" s="101">
        <v>80</v>
      </c>
      <c r="L359" s="550"/>
      <c r="M359" s="550"/>
      <c r="N359" s="524"/>
    </row>
    <row r="360" spans="1:14" ht="15" hidden="1" x14ac:dyDescent="0.25">
      <c r="A360" s="520" t="s">
        <v>3121</v>
      </c>
      <c r="B360" s="404" t="s">
        <v>3516</v>
      </c>
      <c r="C360" s="403" t="s">
        <v>3597</v>
      </c>
      <c r="D360" s="403" t="s">
        <v>3602</v>
      </c>
      <c r="E360" s="521">
        <v>239</v>
      </c>
      <c r="F360" s="522"/>
      <c r="G360" s="526"/>
      <c r="H360" s="526"/>
      <c r="I360" s="548" t="s">
        <v>3597</v>
      </c>
      <c r="J360" s="517" t="s">
        <v>3602</v>
      </c>
      <c r="K360" s="101">
        <v>600</v>
      </c>
      <c r="L360" s="550"/>
      <c r="M360" s="550"/>
      <c r="N360" s="524"/>
    </row>
    <row r="361" spans="1:14" ht="15" hidden="1" x14ac:dyDescent="0.25">
      <c r="A361" s="520" t="s">
        <v>3121</v>
      </c>
      <c r="B361" s="404" t="s">
        <v>3516</v>
      </c>
      <c r="C361" s="403" t="s">
        <v>3597</v>
      </c>
      <c r="D361" s="402"/>
      <c r="E361" s="521"/>
      <c r="F361" s="522"/>
      <c r="G361" s="526"/>
      <c r="H361" s="526"/>
      <c r="I361" s="548" t="s">
        <v>3597</v>
      </c>
      <c r="J361" s="517" t="s">
        <v>3597</v>
      </c>
      <c r="K361" s="101">
        <v>1300</v>
      </c>
      <c r="L361" s="550"/>
      <c r="M361" s="550"/>
      <c r="N361" s="524"/>
    </row>
    <row r="362" spans="1:14" ht="12.75" hidden="1" customHeight="1" x14ac:dyDescent="0.25">
      <c r="A362" s="520" t="s">
        <v>3121</v>
      </c>
      <c r="B362" s="404" t="s">
        <v>3516</v>
      </c>
      <c r="C362" s="403" t="s">
        <v>3597</v>
      </c>
      <c r="D362" s="403" t="s">
        <v>3603</v>
      </c>
      <c r="E362" s="521">
        <v>565</v>
      </c>
      <c r="F362" s="522"/>
      <c r="G362" s="526"/>
      <c r="H362" s="145"/>
      <c r="I362" s="548" t="s">
        <v>3597</v>
      </c>
      <c r="J362" s="517" t="s">
        <v>3603</v>
      </c>
      <c r="K362" s="101">
        <v>1600</v>
      </c>
      <c r="L362" s="550"/>
      <c r="M362" s="550"/>
      <c r="N362" s="524"/>
    </row>
    <row r="363" spans="1:14" ht="15" hidden="1" x14ac:dyDescent="0.25">
      <c r="A363" s="520" t="s">
        <v>3121</v>
      </c>
      <c r="B363" s="404" t="s">
        <v>3516</v>
      </c>
      <c r="C363" s="403" t="s">
        <v>3597</v>
      </c>
      <c r="D363" s="403" t="s">
        <v>3604</v>
      </c>
      <c r="E363" s="521">
        <v>134</v>
      </c>
      <c r="F363" s="522"/>
      <c r="G363" s="526"/>
      <c r="H363" s="145"/>
      <c r="I363" s="548" t="s">
        <v>3597</v>
      </c>
      <c r="J363" s="517" t="s">
        <v>3604</v>
      </c>
      <c r="K363" s="101">
        <v>110</v>
      </c>
      <c r="L363" s="550"/>
      <c r="M363" s="550"/>
      <c r="N363" s="524"/>
    </row>
    <row r="364" spans="1:14" ht="15" hidden="1" x14ac:dyDescent="0.25">
      <c r="A364" s="520" t="s">
        <v>3121</v>
      </c>
      <c r="B364" s="404" t="s">
        <v>3516</v>
      </c>
      <c r="C364" s="403" t="s">
        <v>3597</v>
      </c>
      <c r="D364" s="403" t="s">
        <v>3605</v>
      </c>
      <c r="E364" s="521">
        <v>1114</v>
      </c>
      <c r="F364" s="522"/>
      <c r="G364" s="526"/>
      <c r="H364" s="145"/>
      <c r="I364" s="548" t="s">
        <v>3597</v>
      </c>
      <c r="J364" s="517" t="s">
        <v>3605</v>
      </c>
      <c r="K364" s="101">
        <v>1640</v>
      </c>
      <c r="L364" s="550"/>
      <c r="M364" s="550"/>
      <c r="N364" s="524"/>
    </row>
    <row r="365" spans="1:14" ht="15" hidden="1" x14ac:dyDescent="0.25">
      <c r="A365" s="520" t="s">
        <v>3121</v>
      </c>
      <c r="B365" s="404" t="s">
        <v>3516</v>
      </c>
      <c r="C365" s="403" t="s">
        <v>3597</v>
      </c>
      <c r="D365" s="402"/>
      <c r="E365" s="521"/>
      <c r="F365" s="522"/>
      <c r="G365" s="526"/>
      <c r="H365" s="145"/>
      <c r="I365" s="548" t="s">
        <v>3597</v>
      </c>
      <c r="J365" s="517" t="s">
        <v>3606</v>
      </c>
      <c r="K365" s="101">
        <v>350</v>
      </c>
      <c r="L365" s="550"/>
      <c r="M365" s="550"/>
      <c r="N365" s="524"/>
    </row>
    <row r="366" spans="1:14" ht="15" hidden="1" x14ac:dyDescent="0.25">
      <c r="A366" s="503" t="s">
        <v>3121</v>
      </c>
      <c r="B366" s="400" t="s">
        <v>3516</v>
      </c>
      <c r="C366" s="400" t="s">
        <v>3607</v>
      </c>
      <c r="D366" s="400"/>
      <c r="E366" s="504">
        <f>SUM(E367:E377)</f>
        <v>8299</v>
      </c>
      <c r="F366" s="505"/>
      <c r="G366" s="505"/>
      <c r="H366" s="505"/>
      <c r="I366" s="509" t="s">
        <v>3607</v>
      </c>
      <c r="J366" s="509"/>
      <c r="K366" s="504">
        <f>SUM(K367:K377)</f>
        <v>10355</v>
      </c>
      <c r="L366" s="507">
        <v>3</v>
      </c>
      <c r="M366" s="507">
        <v>4</v>
      </c>
      <c r="N366" s="510"/>
    </row>
    <row r="367" spans="1:14" ht="15" hidden="1" x14ac:dyDescent="0.25">
      <c r="A367" s="520" t="s">
        <v>3121</v>
      </c>
      <c r="B367" s="404" t="s">
        <v>3516</v>
      </c>
      <c r="C367" s="403" t="s">
        <v>3597</v>
      </c>
      <c r="D367" s="403" t="s">
        <v>1985</v>
      </c>
      <c r="E367" s="521">
        <v>695</v>
      </c>
      <c r="F367" s="522"/>
      <c r="G367" s="526"/>
      <c r="H367" s="145"/>
      <c r="I367" s="548" t="s">
        <v>3597</v>
      </c>
      <c r="J367" s="548" t="s">
        <v>3608</v>
      </c>
      <c r="K367" s="101">
        <v>800</v>
      </c>
      <c r="L367" s="550"/>
      <c r="M367" s="550"/>
      <c r="N367" s="524"/>
    </row>
    <row r="368" spans="1:14" ht="15" hidden="1" x14ac:dyDescent="0.25">
      <c r="A368" s="520" t="s">
        <v>3121</v>
      </c>
      <c r="B368" s="404" t="s">
        <v>3516</v>
      </c>
      <c r="C368" s="403" t="s">
        <v>3609</v>
      </c>
      <c r="D368" s="403" t="s">
        <v>3609</v>
      </c>
      <c r="E368" s="521">
        <v>1551</v>
      </c>
      <c r="F368" s="522"/>
      <c r="G368" s="515" t="s">
        <v>402</v>
      </c>
      <c r="H368" s="526" t="s">
        <v>3610</v>
      </c>
      <c r="I368" s="517" t="s">
        <v>3609</v>
      </c>
      <c r="J368" s="517" t="s">
        <v>3609</v>
      </c>
      <c r="K368" s="101">
        <v>1573</v>
      </c>
      <c r="L368" s="528"/>
      <c r="M368" s="528"/>
      <c r="N368" s="524"/>
    </row>
    <row r="369" spans="1:14" ht="25.5" hidden="1" x14ac:dyDescent="0.25">
      <c r="A369" s="520" t="s">
        <v>3121</v>
      </c>
      <c r="B369" s="404" t="s">
        <v>3516</v>
      </c>
      <c r="C369" s="403" t="s">
        <v>3609</v>
      </c>
      <c r="D369" s="403" t="s">
        <v>3611</v>
      </c>
      <c r="E369" s="521">
        <v>883</v>
      </c>
      <c r="F369" s="522"/>
      <c r="G369" s="515" t="s">
        <v>402</v>
      </c>
      <c r="H369" s="526" t="s">
        <v>3612</v>
      </c>
      <c r="I369" s="517" t="s">
        <v>3609</v>
      </c>
      <c r="J369" s="517" t="s">
        <v>3611</v>
      </c>
      <c r="K369" s="101">
        <v>660</v>
      </c>
      <c r="L369" s="528"/>
      <c r="M369" s="528"/>
      <c r="N369" s="524"/>
    </row>
    <row r="370" spans="1:14" ht="15" hidden="1" x14ac:dyDescent="0.25">
      <c r="A370" s="520" t="s">
        <v>3121</v>
      </c>
      <c r="B370" s="404" t="s">
        <v>3516</v>
      </c>
      <c r="C370" s="403" t="s">
        <v>3609</v>
      </c>
      <c r="D370" s="403" t="s">
        <v>3613</v>
      </c>
      <c r="E370" s="521">
        <v>1235</v>
      </c>
      <c r="F370" s="522"/>
      <c r="G370" s="526"/>
      <c r="H370" s="526"/>
      <c r="I370" s="517" t="s">
        <v>3609</v>
      </c>
      <c r="J370" s="517" t="s">
        <v>3613</v>
      </c>
      <c r="K370" s="101">
        <v>1985</v>
      </c>
      <c r="L370" s="528"/>
      <c r="M370" s="528"/>
      <c r="N370" s="524"/>
    </row>
    <row r="371" spans="1:14" ht="15" hidden="1" x14ac:dyDescent="0.25">
      <c r="A371" s="520" t="s">
        <v>3121</v>
      </c>
      <c r="B371" s="404" t="s">
        <v>3516</v>
      </c>
      <c r="C371" s="403" t="s">
        <v>3609</v>
      </c>
      <c r="D371" s="402"/>
      <c r="E371" s="521"/>
      <c r="F371" s="522"/>
      <c r="G371" s="526"/>
      <c r="H371" s="526"/>
      <c r="I371" s="517" t="s">
        <v>3609</v>
      </c>
      <c r="J371" s="517" t="s">
        <v>3614</v>
      </c>
      <c r="K371" s="101">
        <v>499</v>
      </c>
      <c r="L371" s="528"/>
      <c r="M371" s="528"/>
      <c r="N371" s="524"/>
    </row>
    <row r="372" spans="1:14" ht="25.5" hidden="1" x14ac:dyDescent="0.25">
      <c r="A372" s="520" t="s">
        <v>3121</v>
      </c>
      <c r="B372" s="404" t="s">
        <v>3516</v>
      </c>
      <c r="C372" s="403" t="s">
        <v>3609</v>
      </c>
      <c r="D372" s="403" t="s">
        <v>3615</v>
      </c>
      <c r="E372" s="521">
        <v>854</v>
      </c>
      <c r="F372" s="522"/>
      <c r="G372" s="515" t="s">
        <v>402</v>
      </c>
      <c r="H372" s="526" t="s">
        <v>3616</v>
      </c>
      <c r="I372" s="517" t="s">
        <v>3609</v>
      </c>
      <c r="J372" s="517" t="s">
        <v>3615</v>
      </c>
      <c r="K372" s="101">
        <v>1210</v>
      </c>
      <c r="L372" s="528"/>
      <c r="M372" s="528"/>
      <c r="N372" s="524"/>
    </row>
    <row r="373" spans="1:14" ht="15" hidden="1" x14ac:dyDescent="0.25">
      <c r="A373" s="520" t="s">
        <v>3121</v>
      </c>
      <c r="B373" s="404" t="s">
        <v>3516</v>
      </c>
      <c r="C373" s="403" t="s">
        <v>3609</v>
      </c>
      <c r="D373" s="403" t="s">
        <v>3617</v>
      </c>
      <c r="E373" s="521">
        <v>554</v>
      </c>
      <c r="F373" s="522"/>
      <c r="G373" s="526"/>
      <c r="H373" s="526"/>
      <c r="I373" s="517" t="s">
        <v>3609</v>
      </c>
      <c r="J373" s="517" t="s">
        <v>3617</v>
      </c>
      <c r="K373" s="101">
        <v>242</v>
      </c>
      <c r="L373" s="528"/>
      <c r="M373" s="528"/>
      <c r="N373" s="524"/>
    </row>
    <row r="374" spans="1:14" ht="15" hidden="1" x14ac:dyDescent="0.25">
      <c r="A374" s="520" t="s">
        <v>3121</v>
      </c>
      <c r="B374" s="404" t="s">
        <v>3516</v>
      </c>
      <c r="C374" s="403" t="s">
        <v>3609</v>
      </c>
      <c r="D374" s="403" t="s">
        <v>3618</v>
      </c>
      <c r="E374" s="521">
        <v>448</v>
      </c>
      <c r="F374" s="522"/>
      <c r="G374" s="526"/>
      <c r="H374" s="526"/>
      <c r="I374" s="517" t="s">
        <v>3609</v>
      </c>
      <c r="J374" s="517" t="s">
        <v>3618</v>
      </c>
      <c r="K374" s="101">
        <v>1565</v>
      </c>
      <c r="L374" s="528"/>
      <c r="M374" s="528"/>
      <c r="N374" s="524"/>
    </row>
    <row r="375" spans="1:14" ht="15" hidden="1" x14ac:dyDescent="0.25">
      <c r="A375" s="520" t="s">
        <v>3121</v>
      </c>
      <c r="B375" s="404" t="s">
        <v>3516</v>
      </c>
      <c r="C375" s="403" t="s">
        <v>3609</v>
      </c>
      <c r="D375" s="403" t="s">
        <v>3619</v>
      </c>
      <c r="E375" s="521">
        <v>501</v>
      </c>
      <c r="F375" s="522"/>
      <c r="G375" s="526"/>
      <c r="H375" s="526"/>
      <c r="I375" s="517" t="s">
        <v>3609</v>
      </c>
      <c r="J375" s="517" t="s">
        <v>3620</v>
      </c>
      <c r="K375" s="101">
        <v>1330</v>
      </c>
      <c r="L375" s="528"/>
      <c r="M375" s="528"/>
      <c r="N375" s="524"/>
    </row>
    <row r="376" spans="1:14" ht="15" hidden="1" x14ac:dyDescent="0.25">
      <c r="A376" s="520" t="s">
        <v>3121</v>
      </c>
      <c r="B376" s="404" t="s">
        <v>3516</v>
      </c>
      <c r="C376" s="403" t="s">
        <v>3609</v>
      </c>
      <c r="D376" s="403" t="s">
        <v>3621</v>
      </c>
      <c r="E376" s="521">
        <v>208</v>
      </c>
      <c r="F376" s="522"/>
      <c r="G376" s="526"/>
      <c r="H376" s="703" t="s">
        <v>3622</v>
      </c>
      <c r="I376" s="517" t="s">
        <v>3609</v>
      </c>
      <c r="J376" s="514"/>
      <c r="K376" s="551"/>
      <c r="L376" s="528"/>
      <c r="M376" s="528"/>
      <c r="N376" s="524"/>
    </row>
    <row r="377" spans="1:14" ht="15" hidden="1" x14ac:dyDescent="0.25">
      <c r="A377" s="520" t="s">
        <v>3121</v>
      </c>
      <c r="B377" s="404" t="s">
        <v>3516</v>
      </c>
      <c r="C377" s="403" t="s">
        <v>3609</v>
      </c>
      <c r="D377" s="403" t="s">
        <v>3623</v>
      </c>
      <c r="E377" s="521">
        <v>1370</v>
      </c>
      <c r="F377" s="522"/>
      <c r="G377" s="526"/>
      <c r="H377" s="703"/>
      <c r="I377" s="517" t="s">
        <v>3609</v>
      </c>
      <c r="J377" s="517" t="s">
        <v>3623</v>
      </c>
      <c r="K377" s="101">
        <v>491</v>
      </c>
      <c r="L377" s="528"/>
      <c r="M377" s="528"/>
      <c r="N377" s="524"/>
    </row>
    <row r="378" spans="1:14" x14ac:dyDescent="0.25">
      <c r="A378" s="503" t="s">
        <v>3121</v>
      </c>
      <c r="B378" s="400" t="s">
        <v>3516</v>
      </c>
      <c r="C378" s="400" t="s">
        <v>3624</v>
      </c>
      <c r="D378" s="400"/>
      <c r="E378" s="504">
        <f>SUM(E379:E382)</f>
        <v>3723</v>
      </c>
      <c r="F378" s="505"/>
      <c r="G378" s="505"/>
      <c r="H378" s="505"/>
      <c r="I378" s="509" t="s">
        <v>3624</v>
      </c>
      <c r="J378" s="509"/>
      <c r="K378" s="504">
        <f>SUM(K379:K382)</f>
        <v>5080</v>
      </c>
      <c r="L378" s="507">
        <v>2</v>
      </c>
      <c r="M378" s="507">
        <v>3</v>
      </c>
      <c r="N378" s="510"/>
    </row>
    <row r="379" spans="1:14" x14ac:dyDescent="0.25">
      <c r="A379" s="520" t="s">
        <v>3121</v>
      </c>
      <c r="B379" s="404" t="s">
        <v>3516</v>
      </c>
      <c r="C379" s="403" t="s">
        <v>3624</v>
      </c>
      <c r="D379" s="403" t="s">
        <v>3624</v>
      </c>
      <c r="E379" s="521">
        <v>3107</v>
      </c>
      <c r="F379" s="522"/>
      <c r="G379" s="515" t="s">
        <v>402</v>
      </c>
      <c r="H379" s="526" t="s">
        <v>3625</v>
      </c>
      <c r="I379" s="403" t="s">
        <v>3624</v>
      </c>
      <c r="J379" s="527" t="s">
        <v>3624</v>
      </c>
      <c r="K379" s="101">
        <v>4110</v>
      </c>
      <c r="L379" s="518"/>
      <c r="M379" s="518"/>
      <c r="N379" s="524"/>
    </row>
    <row r="380" spans="1:14" ht="15" hidden="1" x14ac:dyDescent="0.25">
      <c r="A380" s="520" t="s">
        <v>3121</v>
      </c>
      <c r="B380" s="404" t="s">
        <v>3516</v>
      </c>
      <c r="C380" s="403" t="s">
        <v>3624</v>
      </c>
      <c r="D380" s="403" t="s">
        <v>3626</v>
      </c>
      <c r="E380" s="521">
        <v>86</v>
      </c>
      <c r="F380" s="522"/>
      <c r="G380" s="526"/>
      <c r="H380" s="526"/>
      <c r="I380" s="403" t="s">
        <v>3624</v>
      </c>
      <c r="J380" s="527" t="s">
        <v>3626</v>
      </c>
      <c r="K380" s="101">
        <v>770</v>
      </c>
      <c r="L380" s="518"/>
      <c r="M380" s="518"/>
      <c r="N380" s="524"/>
    </row>
    <row r="381" spans="1:14" ht="15" hidden="1" x14ac:dyDescent="0.25">
      <c r="A381" s="520" t="s">
        <v>3121</v>
      </c>
      <c r="B381" s="404" t="s">
        <v>3516</v>
      </c>
      <c r="C381" s="403" t="s">
        <v>3624</v>
      </c>
      <c r="D381" s="403" t="s">
        <v>2062</v>
      </c>
      <c r="E381" s="521">
        <v>26</v>
      </c>
      <c r="F381" s="522" t="s">
        <v>6</v>
      </c>
      <c r="G381" s="526"/>
      <c r="H381" s="526"/>
      <c r="I381" s="403" t="s">
        <v>3624</v>
      </c>
      <c r="J381" s="527" t="s">
        <v>2062</v>
      </c>
      <c r="K381" s="101">
        <v>50</v>
      </c>
      <c r="L381" s="518"/>
      <c r="M381" s="518"/>
      <c r="N381" s="524"/>
    </row>
    <row r="382" spans="1:14" ht="15" hidden="1" x14ac:dyDescent="0.25">
      <c r="A382" s="520" t="s">
        <v>3121</v>
      </c>
      <c r="B382" s="404" t="s">
        <v>3516</v>
      </c>
      <c r="C382" s="403" t="s">
        <v>3624</v>
      </c>
      <c r="D382" s="403" t="s">
        <v>3627</v>
      </c>
      <c r="E382" s="521">
        <v>504</v>
      </c>
      <c r="F382" s="522"/>
      <c r="G382" s="526"/>
      <c r="H382" s="526"/>
      <c r="I382" s="403" t="s">
        <v>3624</v>
      </c>
      <c r="J382" s="527" t="s">
        <v>3627</v>
      </c>
      <c r="K382" s="101">
        <v>150</v>
      </c>
      <c r="L382" s="518"/>
      <c r="M382" s="518"/>
      <c r="N382" s="524"/>
    </row>
    <row r="383" spans="1:14" ht="22.5" hidden="1" customHeight="1" x14ac:dyDescent="0.25">
      <c r="A383" s="503" t="s">
        <v>3121</v>
      </c>
      <c r="B383" s="400" t="s">
        <v>3516</v>
      </c>
      <c r="C383" s="400" t="s">
        <v>3628</v>
      </c>
      <c r="D383" s="400"/>
      <c r="E383" s="504">
        <v>334</v>
      </c>
      <c r="F383" s="505"/>
      <c r="G383" s="505"/>
      <c r="H383" s="505"/>
      <c r="I383" s="509" t="s">
        <v>3628</v>
      </c>
      <c r="J383" s="509"/>
      <c r="K383" s="504">
        <f>SUM(K384:K386)</f>
        <v>540</v>
      </c>
      <c r="L383" s="507">
        <v>1</v>
      </c>
      <c r="M383" s="507">
        <v>1</v>
      </c>
      <c r="N383" s="510"/>
    </row>
    <row r="384" spans="1:14" ht="25.5" hidden="1" x14ac:dyDescent="0.25">
      <c r="A384" s="520" t="s">
        <v>3121</v>
      </c>
      <c r="B384" s="404" t="s">
        <v>3516</v>
      </c>
      <c r="C384" s="403" t="s">
        <v>3628</v>
      </c>
      <c r="D384" s="403" t="s">
        <v>3628</v>
      </c>
      <c r="E384" s="521">
        <v>140</v>
      </c>
      <c r="F384" s="522" t="s">
        <v>6</v>
      </c>
      <c r="G384" s="515" t="s">
        <v>402</v>
      </c>
      <c r="H384" s="526" t="s">
        <v>3629</v>
      </c>
      <c r="I384" s="403" t="s">
        <v>3628</v>
      </c>
      <c r="J384" s="517" t="s">
        <v>3628</v>
      </c>
      <c r="K384" s="521">
        <v>215</v>
      </c>
      <c r="L384" s="550"/>
      <c r="M384" s="550"/>
      <c r="N384" s="524"/>
    </row>
    <row r="385" spans="1:14" ht="15" hidden="1" x14ac:dyDescent="0.25">
      <c r="A385" s="520" t="s">
        <v>3121</v>
      </c>
      <c r="B385" s="404" t="s">
        <v>3516</v>
      </c>
      <c r="C385" s="403" t="s">
        <v>3628</v>
      </c>
      <c r="D385" s="403" t="s">
        <v>2264</v>
      </c>
      <c r="E385" s="521">
        <v>192</v>
      </c>
      <c r="F385" s="522"/>
      <c r="G385" s="526"/>
      <c r="H385" s="526"/>
      <c r="I385" s="403" t="s">
        <v>3628</v>
      </c>
      <c r="J385" s="517" t="s">
        <v>2264</v>
      </c>
      <c r="K385" s="521">
        <v>313</v>
      </c>
      <c r="L385" s="550"/>
      <c r="M385" s="550"/>
      <c r="N385" s="524"/>
    </row>
    <row r="386" spans="1:14" ht="15" hidden="1" x14ac:dyDescent="0.25">
      <c r="A386" s="520" t="s">
        <v>3121</v>
      </c>
      <c r="B386" s="404" t="s">
        <v>3516</v>
      </c>
      <c r="C386" s="403" t="s">
        <v>3628</v>
      </c>
      <c r="D386" s="403" t="s">
        <v>3630</v>
      </c>
      <c r="E386" s="521" t="s">
        <v>137</v>
      </c>
      <c r="F386" s="522" t="s">
        <v>6</v>
      </c>
      <c r="G386" s="526"/>
      <c r="H386" s="526"/>
      <c r="I386" s="403" t="s">
        <v>3628</v>
      </c>
      <c r="J386" s="517" t="s">
        <v>3630</v>
      </c>
      <c r="K386" s="521">
        <v>12</v>
      </c>
      <c r="L386" s="550"/>
      <c r="M386" s="550"/>
      <c r="N386" s="524"/>
    </row>
    <row r="387" spans="1:14" x14ac:dyDescent="0.25">
      <c r="A387" s="503" t="s">
        <v>3121</v>
      </c>
      <c r="B387" s="400" t="s">
        <v>3516</v>
      </c>
      <c r="C387" s="400" t="s">
        <v>3631</v>
      </c>
      <c r="D387" s="400"/>
      <c r="E387" s="504">
        <f>SUM(E388:E392)</f>
        <v>4540</v>
      </c>
      <c r="F387" s="505"/>
      <c r="G387" s="505"/>
      <c r="H387" s="505"/>
      <c r="I387" s="509" t="s">
        <v>3631</v>
      </c>
      <c r="J387" s="509"/>
      <c r="K387" s="504">
        <f>SUM(K388:K392)</f>
        <v>5100</v>
      </c>
      <c r="L387" s="507">
        <v>2</v>
      </c>
      <c r="M387" s="507">
        <v>2</v>
      </c>
      <c r="N387" s="510"/>
    </row>
    <row r="388" spans="1:14" ht="25.5" hidden="1" x14ac:dyDescent="0.25">
      <c r="A388" s="520" t="s">
        <v>3121</v>
      </c>
      <c r="B388" s="404" t="s">
        <v>3516</v>
      </c>
      <c r="C388" s="403" t="s">
        <v>3631</v>
      </c>
      <c r="D388" s="403" t="s">
        <v>3631</v>
      </c>
      <c r="E388" s="521">
        <v>2191</v>
      </c>
      <c r="F388" s="522"/>
      <c r="G388" s="515" t="s">
        <v>402</v>
      </c>
      <c r="H388" s="526" t="s">
        <v>3632</v>
      </c>
      <c r="I388" s="403" t="s">
        <v>3631</v>
      </c>
      <c r="J388" s="517" t="s">
        <v>3631</v>
      </c>
      <c r="K388" s="101">
        <v>2400</v>
      </c>
      <c r="L388" s="518"/>
      <c r="M388" s="518"/>
      <c r="N388" s="524"/>
    </row>
    <row r="389" spans="1:14" ht="15" hidden="1" x14ac:dyDescent="0.25">
      <c r="A389" s="520" t="s">
        <v>3121</v>
      </c>
      <c r="B389" s="404" t="s">
        <v>3516</v>
      </c>
      <c r="C389" s="403" t="s">
        <v>3631</v>
      </c>
      <c r="D389" s="403" t="s">
        <v>3633</v>
      </c>
      <c r="E389" s="521">
        <v>436</v>
      </c>
      <c r="F389" s="522"/>
      <c r="G389" s="526"/>
      <c r="H389" s="526"/>
      <c r="I389" s="403" t="s">
        <v>3631</v>
      </c>
      <c r="J389" s="517" t="s">
        <v>3634</v>
      </c>
      <c r="K389" s="101">
        <v>533</v>
      </c>
      <c r="L389" s="518"/>
      <c r="M389" s="518"/>
      <c r="N389" s="524"/>
    </row>
    <row r="390" spans="1:14" ht="15" hidden="1" x14ac:dyDescent="0.25">
      <c r="A390" s="520" t="s">
        <v>3121</v>
      </c>
      <c r="B390" s="404" t="s">
        <v>3516</v>
      </c>
      <c r="C390" s="403" t="s">
        <v>3631</v>
      </c>
      <c r="D390" s="403" t="s">
        <v>3635</v>
      </c>
      <c r="E390" s="521">
        <v>356</v>
      </c>
      <c r="F390" s="522"/>
      <c r="G390" s="526"/>
      <c r="H390" s="526"/>
      <c r="I390" s="403" t="s">
        <v>3631</v>
      </c>
      <c r="J390" s="517" t="s">
        <v>3635</v>
      </c>
      <c r="K390" s="101">
        <v>300</v>
      </c>
      <c r="L390" s="518"/>
      <c r="M390" s="518"/>
      <c r="N390" s="524"/>
    </row>
    <row r="391" spans="1:14" ht="15" hidden="1" x14ac:dyDescent="0.25">
      <c r="A391" s="520" t="s">
        <v>3121</v>
      </c>
      <c r="B391" s="404" t="s">
        <v>3516</v>
      </c>
      <c r="C391" s="403" t="s">
        <v>3631</v>
      </c>
      <c r="D391" s="403" t="s">
        <v>3636</v>
      </c>
      <c r="E391" s="521">
        <v>320</v>
      </c>
      <c r="F391" s="522"/>
      <c r="G391" s="526"/>
      <c r="H391" s="526"/>
      <c r="I391" s="403" t="s">
        <v>3631</v>
      </c>
      <c r="J391" s="517" t="s">
        <v>3636</v>
      </c>
      <c r="K391" s="101">
        <v>265</v>
      </c>
      <c r="L391" s="518"/>
      <c r="M391" s="518"/>
      <c r="N391" s="524"/>
    </row>
    <row r="392" spans="1:14" ht="25.5" hidden="1" x14ac:dyDescent="0.25">
      <c r="A392" s="520" t="s">
        <v>3121</v>
      </c>
      <c r="B392" s="404" t="s">
        <v>3516</v>
      </c>
      <c r="C392" s="403" t="s">
        <v>3631</v>
      </c>
      <c r="D392" s="403" t="s">
        <v>3637</v>
      </c>
      <c r="E392" s="521">
        <v>1237</v>
      </c>
      <c r="F392" s="522"/>
      <c r="G392" s="515" t="s">
        <v>402</v>
      </c>
      <c r="H392" s="526" t="s">
        <v>3638</v>
      </c>
      <c r="I392" s="403" t="s">
        <v>3631</v>
      </c>
      <c r="J392" s="517" t="s">
        <v>3639</v>
      </c>
      <c r="K392" s="101">
        <v>1602</v>
      </c>
      <c r="L392" s="518"/>
      <c r="M392" s="518"/>
      <c r="N392" s="524"/>
    </row>
    <row r="393" spans="1:14" ht="15" hidden="1" x14ac:dyDescent="0.25">
      <c r="A393" s="503" t="s">
        <v>3121</v>
      </c>
      <c r="B393" s="400" t="s">
        <v>3516</v>
      </c>
      <c r="C393" s="400" t="s">
        <v>3640</v>
      </c>
      <c r="D393" s="400"/>
      <c r="E393" s="504">
        <f>SUM(E394:E397)</f>
        <v>1514</v>
      </c>
      <c r="F393" s="505"/>
      <c r="G393" s="505"/>
      <c r="H393" s="505"/>
      <c r="I393" s="509" t="s">
        <v>3640</v>
      </c>
      <c r="J393" s="509"/>
      <c r="K393" s="504">
        <f>SUM(K394:K397)</f>
        <v>1900</v>
      </c>
      <c r="L393" s="507">
        <v>1</v>
      </c>
      <c r="M393" s="507">
        <v>1</v>
      </c>
      <c r="N393" s="510"/>
    </row>
    <row r="394" spans="1:14" ht="15" hidden="1" x14ac:dyDescent="0.25">
      <c r="A394" s="520" t="s">
        <v>3121</v>
      </c>
      <c r="B394" s="404" t="s">
        <v>3516</v>
      </c>
      <c r="C394" s="403" t="s">
        <v>3640</v>
      </c>
      <c r="D394" s="403" t="s">
        <v>3640</v>
      </c>
      <c r="E394" s="521">
        <v>635</v>
      </c>
      <c r="F394" s="522" t="s">
        <v>6</v>
      </c>
      <c r="G394" s="515" t="s">
        <v>402</v>
      </c>
      <c r="H394" s="526" t="s">
        <v>3641</v>
      </c>
      <c r="I394" s="403" t="s">
        <v>3640</v>
      </c>
      <c r="J394" s="527" t="s">
        <v>3640</v>
      </c>
      <c r="K394" s="101">
        <v>910</v>
      </c>
      <c r="L394" s="528"/>
      <c r="M394" s="528"/>
      <c r="N394" s="524"/>
    </row>
    <row r="395" spans="1:14" ht="15" hidden="1" x14ac:dyDescent="0.25">
      <c r="A395" s="520" t="s">
        <v>3121</v>
      </c>
      <c r="B395" s="404" t="s">
        <v>3516</v>
      </c>
      <c r="C395" s="403" t="s">
        <v>3640</v>
      </c>
      <c r="D395" s="403" t="s">
        <v>3642</v>
      </c>
      <c r="E395" s="521">
        <v>38</v>
      </c>
      <c r="F395" s="522"/>
      <c r="G395" s="526"/>
      <c r="H395" s="526"/>
      <c r="I395" s="403" t="s">
        <v>3640</v>
      </c>
      <c r="J395" s="527" t="s">
        <v>3642</v>
      </c>
      <c r="K395" s="101">
        <v>40</v>
      </c>
      <c r="L395" s="528"/>
      <c r="M395" s="528"/>
      <c r="N395" s="524"/>
    </row>
    <row r="396" spans="1:14" ht="15" hidden="1" x14ac:dyDescent="0.25">
      <c r="A396" s="520" t="s">
        <v>3121</v>
      </c>
      <c r="B396" s="404" t="s">
        <v>3516</v>
      </c>
      <c r="C396" s="403" t="s">
        <v>3640</v>
      </c>
      <c r="D396" s="403" t="s">
        <v>3643</v>
      </c>
      <c r="E396" s="521">
        <v>245</v>
      </c>
      <c r="F396" s="522"/>
      <c r="G396" s="526"/>
      <c r="H396" s="526"/>
      <c r="I396" s="403" t="s">
        <v>3640</v>
      </c>
      <c r="J396" s="527" t="s">
        <v>3643</v>
      </c>
      <c r="K396" s="101">
        <v>380</v>
      </c>
      <c r="L396" s="528"/>
      <c r="M396" s="528"/>
      <c r="N396" s="524"/>
    </row>
    <row r="397" spans="1:14" ht="15" hidden="1" x14ac:dyDescent="0.25">
      <c r="A397" s="520" t="s">
        <v>3121</v>
      </c>
      <c r="B397" s="404" t="s">
        <v>3516</v>
      </c>
      <c r="C397" s="403" t="s">
        <v>3640</v>
      </c>
      <c r="D397" s="403" t="s">
        <v>3644</v>
      </c>
      <c r="E397" s="521">
        <v>596</v>
      </c>
      <c r="F397" s="522"/>
      <c r="G397" s="515" t="s">
        <v>402</v>
      </c>
      <c r="H397" s="526" t="s">
        <v>3645</v>
      </c>
      <c r="I397" s="403" t="s">
        <v>3640</v>
      </c>
      <c r="J397" s="527" t="s">
        <v>3644</v>
      </c>
      <c r="K397" s="101">
        <v>570</v>
      </c>
      <c r="L397" s="528"/>
      <c r="M397" s="528"/>
      <c r="N397" s="524"/>
    </row>
    <row r="398" spans="1:14" ht="15" hidden="1" x14ac:dyDescent="0.25">
      <c r="A398" s="496" t="s">
        <v>3121</v>
      </c>
      <c r="B398" s="395" t="s">
        <v>3646</v>
      </c>
      <c r="C398" s="396"/>
      <c r="D398" s="395"/>
      <c r="E398" s="497">
        <f>E399+E402+E408+E412+E415+E420+E423+E428+E432+E436+E440+E444+E448+E452</f>
        <v>18849</v>
      </c>
      <c r="F398" s="498"/>
      <c r="G398" s="498"/>
      <c r="H398" s="498"/>
      <c r="I398" s="499"/>
      <c r="J398" s="499"/>
      <c r="K398" s="500"/>
      <c r="L398" s="501">
        <f>SUM(L399:L456)</f>
        <v>14</v>
      </c>
      <c r="M398" s="501">
        <f>SUM(M399:M456)</f>
        <v>16</v>
      </c>
      <c r="N398" s="502"/>
    </row>
    <row r="399" spans="1:14" ht="14.25" hidden="1" customHeight="1" x14ac:dyDescent="0.25">
      <c r="A399" s="503" t="s">
        <v>3121</v>
      </c>
      <c r="B399" s="400" t="s">
        <v>3646</v>
      </c>
      <c r="C399" s="400" t="s">
        <v>3646</v>
      </c>
      <c r="D399" s="400"/>
      <c r="E399" s="504">
        <f>SUM(E400:E401)</f>
        <v>2874</v>
      </c>
      <c r="F399" s="505"/>
      <c r="G399" s="505"/>
      <c r="H399" s="505"/>
      <c r="I399" s="505"/>
      <c r="J399" s="505"/>
      <c r="K399" s="505"/>
      <c r="L399" s="525"/>
      <c r="M399" s="525"/>
      <c r="N399" s="505"/>
    </row>
    <row r="400" spans="1:14" s="307" customFormat="1" hidden="1" x14ac:dyDescent="0.25">
      <c r="A400" s="511" t="s">
        <v>3121</v>
      </c>
      <c r="B400" s="402" t="s">
        <v>3646</v>
      </c>
      <c r="C400" s="402" t="s">
        <v>3646</v>
      </c>
      <c r="D400" s="512" t="s">
        <v>3647</v>
      </c>
      <c r="E400" s="513">
        <v>2326</v>
      </c>
      <c r="F400" s="514" t="s">
        <v>6</v>
      </c>
      <c r="G400" s="514"/>
      <c r="H400" s="514"/>
      <c r="I400" s="509"/>
      <c r="J400" s="509"/>
      <c r="K400" s="504"/>
      <c r="L400" s="507"/>
      <c r="M400" s="507"/>
      <c r="N400" s="510"/>
    </row>
    <row r="401" spans="1:14" s="307" customFormat="1" ht="25.5" hidden="1" x14ac:dyDescent="0.25">
      <c r="A401" s="511" t="s">
        <v>3121</v>
      </c>
      <c r="B401" s="402" t="s">
        <v>3646</v>
      </c>
      <c r="C401" s="402" t="s">
        <v>3646</v>
      </c>
      <c r="D401" s="402" t="s">
        <v>200</v>
      </c>
      <c r="E401" s="513">
        <v>548</v>
      </c>
      <c r="F401" s="514" t="s">
        <v>6</v>
      </c>
      <c r="G401" s="515" t="s">
        <v>402</v>
      </c>
      <c r="H401" s="517" t="s">
        <v>3648</v>
      </c>
      <c r="I401" s="510" t="s">
        <v>200</v>
      </c>
      <c r="J401" s="510" t="s">
        <v>200</v>
      </c>
      <c r="K401" s="510">
        <v>640</v>
      </c>
      <c r="L401" s="557">
        <v>1</v>
      </c>
      <c r="M401" s="557">
        <v>1</v>
      </c>
      <c r="N401" s="510"/>
    </row>
    <row r="402" spans="1:14" ht="15" hidden="1" x14ac:dyDescent="0.25">
      <c r="A402" s="503" t="s">
        <v>3121</v>
      </c>
      <c r="B402" s="400" t="s">
        <v>3646</v>
      </c>
      <c r="C402" s="400" t="s">
        <v>3649</v>
      </c>
      <c r="D402" s="400"/>
      <c r="E402" s="504">
        <f>SUM(E403:E407)</f>
        <v>1155</v>
      </c>
      <c r="F402" s="505"/>
      <c r="G402" s="505"/>
      <c r="H402" s="505"/>
      <c r="I402" s="509" t="s">
        <v>3650</v>
      </c>
      <c r="J402" s="509"/>
      <c r="K402" s="504">
        <f>SUM(K403:K407)</f>
        <v>1392</v>
      </c>
      <c r="L402" s="507">
        <v>1</v>
      </c>
      <c r="M402" s="507">
        <v>1</v>
      </c>
      <c r="N402" s="510"/>
    </row>
    <row r="403" spans="1:14" s="307" customFormat="1" ht="25.5" hidden="1" x14ac:dyDescent="0.25">
      <c r="A403" s="511" t="s">
        <v>3121</v>
      </c>
      <c r="B403" s="402" t="s">
        <v>3646</v>
      </c>
      <c r="C403" s="402" t="s">
        <v>3649</v>
      </c>
      <c r="D403" s="512" t="s">
        <v>3651</v>
      </c>
      <c r="E403" s="513">
        <v>565</v>
      </c>
      <c r="F403" s="514" t="s">
        <v>6</v>
      </c>
      <c r="G403" s="515" t="s">
        <v>402</v>
      </c>
      <c r="H403" s="516" t="s">
        <v>3652</v>
      </c>
      <c r="I403" s="517" t="s">
        <v>3651</v>
      </c>
      <c r="J403" s="517" t="s">
        <v>3653</v>
      </c>
      <c r="K403" s="101">
        <v>695</v>
      </c>
      <c r="L403" s="518"/>
      <c r="M403" s="518"/>
      <c r="N403" s="519"/>
    </row>
    <row r="404" spans="1:14" s="307" customFormat="1" hidden="1" x14ac:dyDescent="0.25">
      <c r="A404" s="511" t="s">
        <v>3121</v>
      </c>
      <c r="B404" s="402" t="s">
        <v>3646</v>
      </c>
      <c r="C404" s="402" t="s">
        <v>3649</v>
      </c>
      <c r="D404" s="402" t="s">
        <v>3654</v>
      </c>
      <c r="E404" s="513">
        <v>69</v>
      </c>
      <c r="F404" s="514" t="s">
        <v>6</v>
      </c>
      <c r="G404" s="517"/>
      <c r="H404" s="517"/>
      <c r="I404" s="517" t="s">
        <v>3651</v>
      </c>
      <c r="J404" s="517" t="s">
        <v>3655</v>
      </c>
      <c r="K404" s="101">
        <v>139</v>
      </c>
      <c r="L404" s="518"/>
      <c r="M404" s="518"/>
      <c r="N404" s="519"/>
    </row>
    <row r="405" spans="1:14" ht="15" hidden="1" x14ac:dyDescent="0.25">
      <c r="A405" s="520" t="s">
        <v>3121</v>
      </c>
      <c r="B405" s="404" t="s">
        <v>3646</v>
      </c>
      <c r="C405" s="403" t="s">
        <v>3656</v>
      </c>
      <c r="D405" s="403" t="s">
        <v>3656</v>
      </c>
      <c r="E405" s="521">
        <v>295</v>
      </c>
      <c r="F405" s="514" t="s">
        <v>6</v>
      </c>
      <c r="G405" s="526"/>
      <c r="H405" s="526"/>
      <c r="I405" s="517" t="s">
        <v>3656</v>
      </c>
      <c r="J405" s="517" t="s">
        <v>3656</v>
      </c>
      <c r="K405" s="101">
        <v>300</v>
      </c>
      <c r="L405" s="518"/>
      <c r="M405" s="518"/>
      <c r="N405" s="524"/>
    </row>
    <row r="406" spans="1:14" s="307" customFormat="1" hidden="1" x14ac:dyDescent="0.25">
      <c r="A406" s="511" t="s">
        <v>3121</v>
      </c>
      <c r="B406" s="402" t="s">
        <v>3646</v>
      </c>
      <c r="C406" s="402" t="s">
        <v>3657</v>
      </c>
      <c r="D406" s="512" t="s">
        <v>3658</v>
      </c>
      <c r="E406" s="513">
        <v>148</v>
      </c>
      <c r="F406" s="514" t="s">
        <v>6</v>
      </c>
      <c r="G406" s="514"/>
      <c r="H406" s="514"/>
      <c r="I406" s="517" t="s">
        <v>3657</v>
      </c>
      <c r="J406" s="517" t="s">
        <v>3658</v>
      </c>
      <c r="K406" s="101">
        <v>158</v>
      </c>
      <c r="L406" s="518"/>
      <c r="M406" s="518"/>
      <c r="N406" s="519"/>
    </row>
    <row r="407" spans="1:14" s="307" customFormat="1" hidden="1" x14ac:dyDescent="0.25">
      <c r="A407" s="511" t="s">
        <v>3121</v>
      </c>
      <c r="B407" s="402" t="s">
        <v>3646</v>
      </c>
      <c r="C407" s="402" t="s">
        <v>3657</v>
      </c>
      <c r="D407" s="402" t="s">
        <v>3659</v>
      </c>
      <c r="E407" s="513">
        <v>78</v>
      </c>
      <c r="F407" s="514" t="s">
        <v>6</v>
      </c>
      <c r="G407" s="517"/>
      <c r="H407" s="517"/>
      <c r="I407" s="517" t="s">
        <v>3657</v>
      </c>
      <c r="J407" s="517" t="s">
        <v>3660</v>
      </c>
      <c r="K407" s="101">
        <v>100</v>
      </c>
      <c r="L407" s="518"/>
      <c r="M407" s="518"/>
      <c r="N407" s="519"/>
    </row>
    <row r="408" spans="1:14" ht="15" hidden="1" x14ac:dyDescent="0.25">
      <c r="A408" s="503" t="s">
        <v>3121</v>
      </c>
      <c r="B408" s="400" t="s">
        <v>3646</v>
      </c>
      <c r="C408" s="509" t="s">
        <v>3661</v>
      </c>
      <c r="D408" s="400"/>
      <c r="E408" s="504">
        <f>SUM(E409:E411)</f>
        <v>1301</v>
      </c>
      <c r="F408" s="505"/>
      <c r="G408" s="505"/>
      <c r="H408" s="505"/>
      <c r="I408" s="509" t="s">
        <v>3661</v>
      </c>
      <c r="J408" s="509"/>
      <c r="K408" s="504">
        <f>SUM(K409:K411)</f>
        <v>1588</v>
      </c>
      <c r="L408" s="507">
        <v>1</v>
      </c>
      <c r="M408" s="507">
        <v>1</v>
      </c>
      <c r="N408" s="510"/>
    </row>
    <row r="409" spans="1:14" ht="38.25" hidden="1" x14ac:dyDescent="0.25">
      <c r="A409" s="520" t="s">
        <v>3121</v>
      </c>
      <c r="B409" s="404" t="s">
        <v>3646</v>
      </c>
      <c r="C409" s="403" t="s">
        <v>3662</v>
      </c>
      <c r="D409" s="403" t="s">
        <v>3662</v>
      </c>
      <c r="E409" s="521">
        <v>789</v>
      </c>
      <c r="F409" s="514" t="s">
        <v>6</v>
      </c>
      <c r="G409" s="515" t="s">
        <v>402</v>
      </c>
      <c r="H409" s="526" t="s">
        <v>3663</v>
      </c>
      <c r="I409" s="517" t="s">
        <v>3662</v>
      </c>
      <c r="J409" s="517" t="s">
        <v>3662</v>
      </c>
      <c r="K409" s="101">
        <v>880</v>
      </c>
      <c r="L409" s="518"/>
      <c r="M409" s="518"/>
      <c r="N409" s="524"/>
    </row>
    <row r="410" spans="1:14" ht="48.75" hidden="1" customHeight="1" x14ac:dyDescent="0.25">
      <c r="A410" s="520" t="s">
        <v>3121</v>
      </c>
      <c r="B410" s="404" t="s">
        <v>3646</v>
      </c>
      <c r="C410" s="403" t="s">
        <v>3664</v>
      </c>
      <c r="D410" s="403" t="s">
        <v>3665</v>
      </c>
      <c r="E410" s="521">
        <v>328</v>
      </c>
      <c r="F410" s="514" t="s">
        <v>6</v>
      </c>
      <c r="G410" s="526"/>
      <c r="H410" s="526"/>
      <c r="I410" s="517" t="s">
        <v>3665</v>
      </c>
      <c r="J410" s="517" t="s">
        <v>3665</v>
      </c>
      <c r="K410" s="101">
        <v>399</v>
      </c>
      <c r="L410" s="518"/>
      <c r="M410" s="518"/>
      <c r="N410" s="534" t="s">
        <v>3666</v>
      </c>
    </row>
    <row r="411" spans="1:14" ht="15" hidden="1" x14ac:dyDescent="0.25">
      <c r="A411" s="520" t="s">
        <v>3121</v>
      </c>
      <c r="B411" s="404" t="s">
        <v>3646</v>
      </c>
      <c r="C411" s="403" t="s">
        <v>3667</v>
      </c>
      <c r="D411" s="403" t="s">
        <v>3667</v>
      </c>
      <c r="E411" s="521">
        <v>184</v>
      </c>
      <c r="F411" s="514" t="s">
        <v>6</v>
      </c>
      <c r="G411" s="526"/>
      <c r="H411" s="526"/>
      <c r="I411" s="517" t="s">
        <v>3667</v>
      </c>
      <c r="J411" s="517" t="s">
        <v>3667</v>
      </c>
      <c r="K411" s="101">
        <v>309</v>
      </c>
      <c r="L411" s="518"/>
      <c r="M411" s="518"/>
      <c r="N411" s="534"/>
    </row>
    <row r="412" spans="1:14" ht="15" hidden="1" x14ac:dyDescent="0.25">
      <c r="A412" s="503" t="s">
        <v>3121</v>
      </c>
      <c r="B412" s="400" t="s">
        <v>3646</v>
      </c>
      <c r="C412" s="509" t="s">
        <v>3668</v>
      </c>
      <c r="D412" s="400"/>
      <c r="E412" s="504">
        <f>SUM(E413:E414)</f>
        <v>1470</v>
      </c>
      <c r="F412" s="505"/>
      <c r="G412" s="505"/>
      <c r="H412" s="505"/>
      <c r="I412" s="509" t="s">
        <v>3668</v>
      </c>
      <c r="J412" s="509"/>
      <c r="K412" s="146">
        <f>SUM(K413:K414)</f>
        <v>1787</v>
      </c>
      <c r="L412" s="507">
        <v>1</v>
      </c>
      <c r="M412" s="507">
        <v>1</v>
      </c>
      <c r="N412" s="510"/>
    </row>
    <row r="413" spans="1:14" ht="15" hidden="1" x14ac:dyDescent="0.25">
      <c r="A413" s="520" t="s">
        <v>3121</v>
      </c>
      <c r="B413" s="404" t="s">
        <v>3646</v>
      </c>
      <c r="C413" s="403" t="s">
        <v>3669</v>
      </c>
      <c r="D413" s="403" t="s">
        <v>3669</v>
      </c>
      <c r="E413" s="521">
        <v>415</v>
      </c>
      <c r="F413" s="514" t="s">
        <v>6</v>
      </c>
      <c r="G413" s="526"/>
      <c r="H413" s="526"/>
      <c r="I413" s="523" t="s">
        <v>3670</v>
      </c>
      <c r="J413" s="517" t="s">
        <v>3669</v>
      </c>
      <c r="K413" s="513">
        <v>507</v>
      </c>
      <c r="L413" s="518"/>
      <c r="M413" s="518"/>
      <c r="N413" s="524"/>
    </row>
    <row r="414" spans="1:14" ht="38.25" hidden="1" x14ac:dyDescent="0.25">
      <c r="A414" s="520" t="s">
        <v>3121</v>
      </c>
      <c r="B414" s="404" t="s">
        <v>3646</v>
      </c>
      <c r="C414" s="403" t="s">
        <v>3671</v>
      </c>
      <c r="D414" s="403" t="s">
        <v>3671</v>
      </c>
      <c r="E414" s="521">
        <v>1055</v>
      </c>
      <c r="F414" s="514" t="s">
        <v>6</v>
      </c>
      <c r="G414" s="515" t="s">
        <v>402</v>
      </c>
      <c r="H414" s="526" t="s">
        <v>3672</v>
      </c>
      <c r="I414" s="523" t="s">
        <v>3671</v>
      </c>
      <c r="J414" s="517" t="s">
        <v>3671</v>
      </c>
      <c r="K414" s="513">
        <v>1280</v>
      </c>
      <c r="L414" s="528"/>
      <c r="M414" s="528"/>
      <c r="N414" s="524"/>
    </row>
    <row r="415" spans="1:14" ht="15" hidden="1" x14ac:dyDescent="0.25">
      <c r="A415" s="503" t="s">
        <v>3121</v>
      </c>
      <c r="B415" s="400" t="s">
        <v>3646</v>
      </c>
      <c r="C415" s="509" t="s">
        <v>3673</v>
      </c>
      <c r="D415" s="400"/>
      <c r="E415" s="504">
        <f>SUM(E416:E419)</f>
        <v>903</v>
      </c>
      <c r="F415" s="505"/>
      <c r="G415" s="505"/>
      <c r="H415" s="505"/>
      <c r="I415" s="509" t="s">
        <v>3673</v>
      </c>
      <c r="J415" s="509"/>
      <c r="K415" s="504">
        <f>SUM(K416:K419)</f>
        <v>1590</v>
      </c>
      <c r="L415" s="507">
        <v>1</v>
      </c>
      <c r="M415" s="507">
        <v>1</v>
      </c>
      <c r="N415" s="510"/>
    </row>
    <row r="416" spans="1:14" ht="38.25" hidden="1" x14ac:dyDescent="0.25">
      <c r="A416" s="520" t="s">
        <v>3121</v>
      </c>
      <c r="B416" s="404" t="s">
        <v>3646</v>
      </c>
      <c r="C416" s="403" t="s">
        <v>3674</v>
      </c>
      <c r="D416" s="403" t="s">
        <v>3674</v>
      </c>
      <c r="E416" s="521">
        <v>547</v>
      </c>
      <c r="F416" s="514" t="s">
        <v>6</v>
      </c>
      <c r="G416" s="515" t="s">
        <v>402</v>
      </c>
      <c r="H416" s="526" t="s">
        <v>3675</v>
      </c>
      <c r="I416" s="517" t="s">
        <v>3676</v>
      </c>
      <c r="J416" s="517" t="s">
        <v>3676</v>
      </c>
      <c r="K416" s="101">
        <v>850</v>
      </c>
      <c r="L416" s="518"/>
      <c r="M416" s="518"/>
      <c r="N416" s="524"/>
    </row>
    <row r="417" spans="1:14" ht="15" hidden="1" x14ac:dyDescent="0.25">
      <c r="A417" s="520" t="s">
        <v>3121</v>
      </c>
      <c r="B417" s="404" t="s">
        <v>3646</v>
      </c>
      <c r="C417" s="403" t="s">
        <v>3674</v>
      </c>
      <c r="D417" s="403" t="s">
        <v>3677</v>
      </c>
      <c r="E417" s="521">
        <v>49</v>
      </c>
      <c r="F417" s="514" t="s">
        <v>6</v>
      </c>
      <c r="G417" s="526"/>
      <c r="H417" s="526"/>
      <c r="I417" s="517" t="s">
        <v>3676</v>
      </c>
      <c r="J417" s="517" t="s">
        <v>3678</v>
      </c>
      <c r="K417" s="101">
        <v>73</v>
      </c>
      <c r="L417" s="518"/>
      <c r="M417" s="518"/>
      <c r="N417" s="524"/>
    </row>
    <row r="418" spans="1:14" ht="15" hidden="1" x14ac:dyDescent="0.25">
      <c r="A418" s="520" t="s">
        <v>3121</v>
      </c>
      <c r="B418" s="404" t="s">
        <v>3646</v>
      </c>
      <c r="C418" s="403" t="s">
        <v>3674</v>
      </c>
      <c r="D418" s="403" t="s">
        <v>3679</v>
      </c>
      <c r="E418" s="521">
        <v>64</v>
      </c>
      <c r="F418" s="514" t="s">
        <v>6</v>
      </c>
      <c r="G418" s="526"/>
      <c r="H418" s="526"/>
      <c r="I418" s="517" t="s">
        <v>3676</v>
      </c>
      <c r="J418" s="517" t="s">
        <v>3679</v>
      </c>
      <c r="K418" s="101">
        <v>360</v>
      </c>
      <c r="L418" s="518"/>
      <c r="M418" s="518"/>
      <c r="N418" s="524"/>
    </row>
    <row r="419" spans="1:14" ht="15" hidden="1" x14ac:dyDescent="0.25">
      <c r="A419" s="520" t="s">
        <v>3121</v>
      </c>
      <c r="B419" s="404" t="s">
        <v>3646</v>
      </c>
      <c r="C419" s="403" t="s">
        <v>3680</v>
      </c>
      <c r="D419" s="403" t="s">
        <v>3680</v>
      </c>
      <c r="E419" s="521">
        <v>243</v>
      </c>
      <c r="F419" s="514" t="s">
        <v>6</v>
      </c>
      <c r="G419" s="526"/>
      <c r="H419" s="526"/>
      <c r="I419" s="517" t="s">
        <v>3680</v>
      </c>
      <c r="J419" s="517" t="s">
        <v>3680</v>
      </c>
      <c r="K419" s="101">
        <v>307</v>
      </c>
      <c r="L419" s="528"/>
      <c r="M419" s="528"/>
      <c r="N419" s="524"/>
    </row>
    <row r="420" spans="1:14" ht="15" hidden="1" x14ac:dyDescent="0.25">
      <c r="A420" s="503" t="s">
        <v>3121</v>
      </c>
      <c r="B420" s="400" t="s">
        <v>3646</v>
      </c>
      <c r="C420" s="509" t="s">
        <v>3681</v>
      </c>
      <c r="D420" s="400"/>
      <c r="E420" s="504">
        <f>SUM(E421:E422)</f>
        <v>1439</v>
      </c>
      <c r="F420" s="505"/>
      <c r="G420" s="505"/>
      <c r="H420" s="505"/>
      <c r="I420" s="509" t="s">
        <v>3681</v>
      </c>
      <c r="J420" s="509"/>
      <c r="K420" s="504">
        <f>SUM(K421:K422)</f>
        <v>1722</v>
      </c>
      <c r="L420" s="507">
        <v>1</v>
      </c>
      <c r="M420" s="507">
        <v>1</v>
      </c>
      <c r="N420" s="510"/>
    </row>
    <row r="421" spans="1:14" ht="25.5" hidden="1" x14ac:dyDescent="0.25">
      <c r="A421" s="520" t="s">
        <v>3121</v>
      </c>
      <c r="B421" s="404" t="s">
        <v>3646</v>
      </c>
      <c r="C421" s="403" t="s">
        <v>3682</v>
      </c>
      <c r="D421" s="403" t="s">
        <v>3682</v>
      </c>
      <c r="E421" s="521">
        <v>960</v>
      </c>
      <c r="F421" s="514" t="s">
        <v>6</v>
      </c>
      <c r="G421" s="515" t="s">
        <v>402</v>
      </c>
      <c r="H421" s="526" t="s">
        <v>3683</v>
      </c>
      <c r="I421" s="526" t="s">
        <v>3682</v>
      </c>
      <c r="J421" s="526" t="s">
        <v>3682</v>
      </c>
      <c r="K421" s="101">
        <v>1180</v>
      </c>
      <c r="L421" s="528"/>
      <c r="M421" s="528"/>
      <c r="N421" s="524"/>
    </row>
    <row r="422" spans="1:14" ht="15" hidden="1" x14ac:dyDescent="0.25">
      <c r="A422" s="520" t="s">
        <v>3121</v>
      </c>
      <c r="B422" s="404" t="s">
        <v>3646</v>
      </c>
      <c r="C422" s="403" t="s">
        <v>3684</v>
      </c>
      <c r="D422" s="403" t="s">
        <v>3684</v>
      </c>
      <c r="E422" s="521">
        <v>479</v>
      </c>
      <c r="F422" s="514" t="s">
        <v>6</v>
      </c>
      <c r="G422" s="526"/>
      <c r="H422" s="526"/>
      <c r="I422" s="526" t="s">
        <v>3684</v>
      </c>
      <c r="J422" s="526" t="s">
        <v>3684</v>
      </c>
      <c r="K422" s="101">
        <v>542</v>
      </c>
      <c r="L422" s="528"/>
      <c r="M422" s="528"/>
      <c r="N422" s="524"/>
    </row>
    <row r="423" spans="1:14" ht="15" hidden="1" x14ac:dyDescent="0.25">
      <c r="A423" s="503" t="s">
        <v>3121</v>
      </c>
      <c r="B423" s="400" t="s">
        <v>3646</v>
      </c>
      <c r="C423" s="400" t="s">
        <v>3685</v>
      </c>
      <c r="D423" s="400"/>
      <c r="E423" s="504">
        <f>SUM(E424:E427)</f>
        <v>1043</v>
      </c>
      <c r="F423" s="505"/>
      <c r="G423" s="505"/>
      <c r="H423" s="505"/>
      <c r="I423" s="509" t="s">
        <v>3686</v>
      </c>
      <c r="J423" s="509"/>
      <c r="K423" s="504">
        <f>SUM(K424:K427)</f>
        <v>1492</v>
      </c>
      <c r="L423" s="507">
        <v>1</v>
      </c>
      <c r="M423" s="507">
        <v>1</v>
      </c>
      <c r="N423" s="510"/>
    </row>
    <row r="424" spans="1:14" ht="25.5" hidden="1" x14ac:dyDescent="0.25">
      <c r="A424" s="520" t="s">
        <v>3121</v>
      </c>
      <c r="B424" s="404" t="s">
        <v>3646</v>
      </c>
      <c r="C424" s="403" t="s">
        <v>3685</v>
      </c>
      <c r="D424" s="403" t="s">
        <v>3685</v>
      </c>
      <c r="E424" s="521">
        <v>397</v>
      </c>
      <c r="F424" s="514" t="s">
        <v>6</v>
      </c>
      <c r="G424" s="515" t="s">
        <v>402</v>
      </c>
      <c r="H424" s="526" t="s">
        <v>3687</v>
      </c>
      <c r="I424" s="527" t="s">
        <v>3685</v>
      </c>
      <c r="J424" s="527" t="s">
        <v>3685</v>
      </c>
      <c r="K424" s="101">
        <v>636</v>
      </c>
      <c r="L424" s="518"/>
      <c r="M424" s="518"/>
      <c r="N424" s="524"/>
    </row>
    <row r="425" spans="1:14" ht="15" hidden="1" x14ac:dyDescent="0.25">
      <c r="A425" s="520" t="s">
        <v>3121</v>
      </c>
      <c r="B425" s="404" t="s">
        <v>3646</v>
      </c>
      <c r="C425" s="403" t="s">
        <v>3685</v>
      </c>
      <c r="D425" s="403" t="s">
        <v>3688</v>
      </c>
      <c r="E425" s="521">
        <v>317</v>
      </c>
      <c r="F425" s="514" t="s">
        <v>6</v>
      </c>
      <c r="G425" s="526"/>
      <c r="H425" s="526"/>
      <c r="I425" s="527" t="s">
        <v>3685</v>
      </c>
      <c r="J425" s="527" t="s">
        <v>3688</v>
      </c>
      <c r="K425" s="101">
        <v>272</v>
      </c>
      <c r="L425" s="518"/>
      <c r="M425" s="518"/>
      <c r="N425" s="524"/>
    </row>
    <row r="426" spans="1:14" ht="15" hidden="1" x14ac:dyDescent="0.25">
      <c r="A426" s="520" t="s">
        <v>3121</v>
      </c>
      <c r="B426" s="404" t="s">
        <v>3646</v>
      </c>
      <c r="C426" s="403" t="s">
        <v>3685</v>
      </c>
      <c r="D426" s="403" t="s">
        <v>3689</v>
      </c>
      <c r="E426" s="521">
        <v>249</v>
      </c>
      <c r="F426" s="514" t="s">
        <v>6</v>
      </c>
      <c r="G426" s="526"/>
      <c r="H426" s="526"/>
      <c r="I426" s="527" t="s">
        <v>3685</v>
      </c>
      <c r="J426" s="517" t="s">
        <v>3690</v>
      </c>
      <c r="K426" s="101">
        <v>416</v>
      </c>
      <c r="L426" s="518"/>
      <c r="M426" s="518"/>
      <c r="N426" s="524"/>
    </row>
    <row r="427" spans="1:14" ht="15" hidden="1" x14ac:dyDescent="0.25">
      <c r="A427" s="520" t="s">
        <v>3121</v>
      </c>
      <c r="B427" s="404" t="s">
        <v>3646</v>
      </c>
      <c r="C427" s="403" t="s">
        <v>3685</v>
      </c>
      <c r="D427" s="403" t="s">
        <v>3691</v>
      </c>
      <c r="E427" s="521">
        <v>80</v>
      </c>
      <c r="F427" s="514" t="s">
        <v>6</v>
      </c>
      <c r="G427" s="526"/>
      <c r="H427" s="526"/>
      <c r="I427" s="527" t="s">
        <v>3685</v>
      </c>
      <c r="J427" s="527" t="s">
        <v>3691</v>
      </c>
      <c r="K427" s="101">
        <v>168</v>
      </c>
      <c r="L427" s="518"/>
      <c r="M427" s="518"/>
      <c r="N427" s="524"/>
    </row>
    <row r="428" spans="1:14" ht="15" hidden="1" x14ac:dyDescent="0.25">
      <c r="A428" s="503" t="s">
        <v>3121</v>
      </c>
      <c r="B428" s="400" t="s">
        <v>3646</v>
      </c>
      <c r="C428" s="400" t="s">
        <v>3692</v>
      </c>
      <c r="D428" s="400"/>
      <c r="E428" s="504">
        <f>SUM(E429:E431)</f>
        <v>856</v>
      </c>
      <c r="F428" s="505"/>
      <c r="G428" s="505"/>
      <c r="H428" s="505"/>
      <c r="I428" s="509" t="s">
        <v>3693</v>
      </c>
      <c r="J428" s="509"/>
      <c r="K428" s="504">
        <f>SUM(K429:K431)</f>
        <v>762</v>
      </c>
      <c r="L428" s="507">
        <v>1</v>
      </c>
      <c r="M428" s="507">
        <v>1</v>
      </c>
      <c r="N428" s="510"/>
    </row>
    <row r="429" spans="1:14" ht="38.25" hidden="1" x14ac:dyDescent="0.25">
      <c r="A429" s="520" t="s">
        <v>3121</v>
      </c>
      <c r="B429" s="404" t="s">
        <v>3646</v>
      </c>
      <c r="C429" s="403" t="s">
        <v>3692</v>
      </c>
      <c r="D429" s="403" t="s">
        <v>3692</v>
      </c>
      <c r="E429" s="521">
        <v>335</v>
      </c>
      <c r="F429" s="514" t="s">
        <v>6</v>
      </c>
      <c r="G429" s="515" t="s">
        <v>402</v>
      </c>
      <c r="H429" s="526" t="s">
        <v>3694</v>
      </c>
      <c r="I429" s="527" t="s">
        <v>3693</v>
      </c>
      <c r="J429" s="527" t="s">
        <v>3693</v>
      </c>
      <c r="K429" s="101">
        <v>270</v>
      </c>
      <c r="L429" s="528"/>
      <c r="M429" s="528"/>
      <c r="N429" s="524"/>
    </row>
    <row r="430" spans="1:14" ht="15" hidden="1" x14ac:dyDescent="0.25">
      <c r="A430" s="520" t="s">
        <v>3121</v>
      </c>
      <c r="B430" s="404" t="s">
        <v>3646</v>
      </c>
      <c r="C430" s="403" t="s">
        <v>3692</v>
      </c>
      <c r="D430" s="403" t="s">
        <v>236</v>
      </c>
      <c r="E430" s="521">
        <v>439</v>
      </c>
      <c r="F430" s="514" t="s">
        <v>6</v>
      </c>
      <c r="G430" s="526"/>
      <c r="H430" s="526"/>
      <c r="I430" s="527" t="s">
        <v>3693</v>
      </c>
      <c r="J430" s="527" t="s">
        <v>236</v>
      </c>
      <c r="K430" s="101">
        <v>430</v>
      </c>
      <c r="L430" s="550"/>
      <c r="M430" s="550"/>
      <c r="N430" s="524"/>
    </row>
    <row r="431" spans="1:14" ht="15" hidden="1" x14ac:dyDescent="0.25">
      <c r="A431" s="520" t="s">
        <v>3121</v>
      </c>
      <c r="B431" s="404" t="s">
        <v>3646</v>
      </c>
      <c r="C431" s="403" t="s">
        <v>3692</v>
      </c>
      <c r="D431" s="403" t="s">
        <v>3695</v>
      </c>
      <c r="E431" s="521">
        <v>82</v>
      </c>
      <c r="F431" s="514" t="s">
        <v>6</v>
      </c>
      <c r="G431" s="526"/>
      <c r="H431" s="526"/>
      <c r="I431" s="527" t="s">
        <v>3693</v>
      </c>
      <c r="J431" s="527" t="s">
        <v>3695</v>
      </c>
      <c r="K431" s="101">
        <v>62</v>
      </c>
      <c r="L431" s="550"/>
      <c r="M431" s="550"/>
      <c r="N431" s="524"/>
    </row>
    <row r="432" spans="1:14" ht="15" hidden="1" x14ac:dyDescent="0.25">
      <c r="A432" s="503" t="s">
        <v>3121</v>
      </c>
      <c r="B432" s="400" t="s">
        <v>3646</v>
      </c>
      <c r="C432" s="509" t="s">
        <v>3696</v>
      </c>
      <c r="D432" s="400"/>
      <c r="E432" s="504">
        <f>SUM(E433:E435)</f>
        <v>873</v>
      </c>
      <c r="F432" s="505"/>
      <c r="G432" s="505"/>
      <c r="H432" s="505"/>
      <c r="I432" s="509" t="s">
        <v>3696</v>
      </c>
      <c r="J432" s="509"/>
      <c r="K432" s="504">
        <f>SUM(K433:K435)</f>
        <v>998</v>
      </c>
      <c r="L432" s="507">
        <v>1</v>
      </c>
      <c r="M432" s="507">
        <v>1</v>
      </c>
      <c r="N432" s="510"/>
    </row>
    <row r="433" spans="1:14" ht="38.25" hidden="1" x14ac:dyDescent="0.25">
      <c r="A433" s="520" t="s">
        <v>3121</v>
      </c>
      <c r="B433" s="404" t="s">
        <v>3646</v>
      </c>
      <c r="C433" s="403" t="s">
        <v>3697</v>
      </c>
      <c r="D433" s="403" t="s">
        <v>3697</v>
      </c>
      <c r="E433" s="521">
        <v>588</v>
      </c>
      <c r="F433" s="514" t="s">
        <v>6</v>
      </c>
      <c r="G433" s="515" t="s">
        <v>402</v>
      </c>
      <c r="H433" s="526" t="s">
        <v>3698</v>
      </c>
      <c r="I433" s="517" t="s">
        <v>3697</v>
      </c>
      <c r="J433" s="517" t="s">
        <v>3697</v>
      </c>
      <c r="K433" s="101">
        <v>705</v>
      </c>
      <c r="L433" s="518"/>
      <c r="M433" s="518"/>
      <c r="N433" s="524"/>
    </row>
    <row r="434" spans="1:14" ht="15" hidden="1" x14ac:dyDescent="0.25">
      <c r="A434" s="520" t="s">
        <v>3121</v>
      </c>
      <c r="B434" s="404" t="s">
        <v>3646</v>
      </c>
      <c r="C434" s="403" t="s">
        <v>3445</v>
      </c>
      <c r="D434" s="403" t="s">
        <v>3445</v>
      </c>
      <c r="E434" s="521">
        <v>246</v>
      </c>
      <c r="F434" s="514" t="s">
        <v>6</v>
      </c>
      <c r="G434" s="526"/>
      <c r="H434" s="526"/>
      <c r="I434" s="517" t="s">
        <v>3445</v>
      </c>
      <c r="J434" s="517" t="s">
        <v>3445</v>
      </c>
      <c r="K434" s="101">
        <v>241</v>
      </c>
      <c r="L434" s="518"/>
      <c r="M434" s="518"/>
      <c r="N434" s="524"/>
    </row>
    <row r="435" spans="1:14" ht="15" hidden="1" x14ac:dyDescent="0.25">
      <c r="A435" s="520" t="s">
        <v>3121</v>
      </c>
      <c r="B435" s="404" t="s">
        <v>3646</v>
      </c>
      <c r="C435" s="403" t="s">
        <v>3445</v>
      </c>
      <c r="D435" s="403" t="s">
        <v>3699</v>
      </c>
      <c r="E435" s="521">
        <v>39</v>
      </c>
      <c r="F435" s="514" t="s">
        <v>6</v>
      </c>
      <c r="G435" s="526"/>
      <c r="H435" s="526"/>
      <c r="I435" s="517" t="s">
        <v>3445</v>
      </c>
      <c r="J435" s="517" t="s">
        <v>3700</v>
      </c>
      <c r="K435" s="101">
        <v>52</v>
      </c>
      <c r="L435" s="518"/>
      <c r="M435" s="518"/>
      <c r="N435" s="524"/>
    </row>
    <row r="436" spans="1:14" ht="15" hidden="1" x14ac:dyDescent="0.25">
      <c r="A436" s="503" t="s">
        <v>3121</v>
      </c>
      <c r="B436" s="400" t="s">
        <v>3646</v>
      </c>
      <c r="C436" s="400" t="s">
        <v>3701</v>
      </c>
      <c r="D436" s="400"/>
      <c r="E436" s="504">
        <f>SUM(E437:E439)</f>
        <v>637</v>
      </c>
      <c r="F436" s="505"/>
      <c r="G436" s="505"/>
      <c r="H436" s="505"/>
      <c r="I436" s="509" t="s">
        <v>3701</v>
      </c>
      <c r="J436" s="509"/>
      <c r="K436" s="504">
        <f>SUM(K437:K439)</f>
        <v>635</v>
      </c>
      <c r="L436" s="507">
        <v>1</v>
      </c>
      <c r="M436" s="507">
        <v>1</v>
      </c>
      <c r="N436" s="510"/>
    </row>
    <row r="437" spans="1:14" ht="25.5" hidden="1" x14ac:dyDescent="0.25">
      <c r="A437" s="520" t="s">
        <v>3121</v>
      </c>
      <c r="B437" s="404" t="s">
        <v>3646</v>
      </c>
      <c r="C437" s="403" t="s">
        <v>3701</v>
      </c>
      <c r="D437" s="403" t="s">
        <v>3701</v>
      </c>
      <c r="E437" s="521">
        <v>228</v>
      </c>
      <c r="F437" s="514" t="s">
        <v>6</v>
      </c>
      <c r="G437" s="529" t="s">
        <v>87</v>
      </c>
      <c r="H437" s="516" t="s">
        <v>3702</v>
      </c>
      <c r="I437" s="517" t="s">
        <v>3701</v>
      </c>
      <c r="J437" s="517" t="s">
        <v>3701</v>
      </c>
      <c r="K437" s="101">
        <v>160</v>
      </c>
      <c r="L437" s="518"/>
      <c r="M437" s="518"/>
      <c r="N437" s="524"/>
    </row>
    <row r="438" spans="1:14" ht="15" hidden="1" x14ac:dyDescent="0.25">
      <c r="A438" s="520" t="s">
        <v>3121</v>
      </c>
      <c r="B438" s="404" t="s">
        <v>3646</v>
      </c>
      <c r="C438" s="403" t="s">
        <v>3701</v>
      </c>
      <c r="D438" s="403" t="s">
        <v>3703</v>
      </c>
      <c r="E438" s="521">
        <v>141</v>
      </c>
      <c r="F438" s="514" t="s">
        <v>6</v>
      </c>
      <c r="G438" s="526"/>
      <c r="H438" s="526"/>
      <c r="I438" s="517" t="s">
        <v>3701</v>
      </c>
      <c r="J438" s="517" t="s">
        <v>3703</v>
      </c>
      <c r="K438" s="101">
        <v>138</v>
      </c>
      <c r="L438" s="518"/>
      <c r="M438" s="518"/>
      <c r="N438" s="524"/>
    </row>
    <row r="439" spans="1:14" ht="15" hidden="1" x14ac:dyDescent="0.25">
      <c r="A439" s="520" t="s">
        <v>3121</v>
      </c>
      <c r="B439" s="404" t="s">
        <v>3646</v>
      </c>
      <c r="C439" s="403" t="s">
        <v>3701</v>
      </c>
      <c r="D439" s="403" t="s">
        <v>3704</v>
      </c>
      <c r="E439" s="521">
        <v>268</v>
      </c>
      <c r="F439" s="514" t="s">
        <v>6</v>
      </c>
      <c r="G439" s="526"/>
      <c r="H439" s="526"/>
      <c r="I439" s="517" t="s">
        <v>3701</v>
      </c>
      <c r="J439" s="517" t="s">
        <v>3704</v>
      </c>
      <c r="K439" s="101">
        <v>337</v>
      </c>
      <c r="L439" s="518"/>
      <c r="M439" s="518"/>
      <c r="N439" s="524"/>
    </row>
    <row r="440" spans="1:14" ht="15" hidden="1" x14ac:dyDescent="0.25">
      <c r="A440" s="503" t="s">
        <v>3121</v>
      </c>
      <c r="B440" s="400" t="s">
        <v>3646</v>
      </c>
      <c r="C440" s="509" t="s">
        <v>3705</v>
      </c>
      <c r="D440" s="400"/>
      <c r="E440" s="504">
        <f>SUM(E441:E443)</f>
        <v>1169</v>
      </c>
      <c r="F440" s="505"/>
      <c r="G440" s="505"/>
      <c r="H440" s="505"/>
      <c r="I440" s="509" t="s">
        <v>3705</v>
      </c>
      <c r="J440" s="509"/>
      <c r="K440" s="504">
        <f>SUM(K441:K443)</f>
        <v>1679</v>
      </c>
      <c r="L440" s="507">
        <v>1</v>
      </c>
      <c r="M440" s="507">
        <v>1</v>
      </c>
      <c r="N440" s="510"/>
    </row>
    <row r="441" spans="1:14" ht="25.5" hidden="1" x14ac:dyDescent="0.25">
      <c r="A441" s="520" t="s">
        <v>3121</v>
      </c>
      <c r="B441" s="404" t="s">
        <v>3646</v>
      </c>
      <c r="C441" s="403" t="s">
        <v>3706</v>
      </c>
      <c r="D441" s="403" t="s">
        <v>3706</v>
      </c>
      <c r="E441" s="521">
        <v>532</v>
      </c>
      <c r="F441" s="514" t="s">
        <v>6</v>
      </c>
      <c r="G441" s="515" t="s">
        <v>402</v>
      </c>
      <c r="H441" s="526" t="s">
        <v>3707</v>
      </c>
      <c r="I441" s="523" t="s">
        <v>3706</v>
      </c>
      <c r="J441" s="517" t="s">
        <v>3706</v>
      </c>
      <c r="K441" s="101">
        <v>644</v>
      </c>
      <c r="L441" s="528"/>
      <c r="M441" s="528"/>
      <c r="N441" s="524"/>
    </row>
    <row r="442" spans="1:14" ht="15" hidden="1" x14ac:dyDescent="0.25">
      <c r="A442" s="520" t="s">
        <v>3121</v>
      </c>
      <c r="B442" s="404" t="s">
        <v>3646</v>
      </c>
      <c r="C442" s="403" t="s">
        <v>3708</v>
      </c>
      <c r="D442" s="403" t="s">
        <v>3708</v>
      </c>
      <c r="E442" s="521">
        <v>152</v>
      </c>
      <c r="F442" s="514" t="s">
        <v>6</v>
      </c>
      <c r="G442" s="526"/>
      <c r="H442" s="526"/>
      <c r="I442" s="523" t="s">
        <v>3708</v>
      </c>
      <c r="J442" s="517" t="s">
        <v>3708</v>
      </c>
      <c r="K442" s="101">
        <v>151</v>
      </c>
      <c r="L442" s="528"/>
      <c r="M442" s="528"/>
      <c r="N442" s="524"/>
    </row>
    <row r="443" spans="1:14" ht="15" hidden="1" x14ac:dyDescent="0.25">
      <c r="A443" s="520" t="s">
        <v>3121</v>
      </c>
      <c r="B443" s="404" t="s">
        <v>3646</v>
      </c>
      <c r="C443" s="403" t="s">
        <v>3709</v>
      </c>
      <c r="D443" s="403" t="s">
        <v>3709</v>
      </c>
      <c r="E443" s="521">
        <v>485</v>
      </c>
      <c r="F443" s="514" t="s">
        <v>6</v>
      </c>
      <c r="G443" s="526"/>
      <c r="H443" s="526"/>
      <c r="I443" s="517" t="s">
        <v>3709</v>
      </c>
      <c r="J443" s="517" t="s">
        <v>3709</v>
      </c>
      <c r="K443" s="101">
        <v>884</v>
      </c>
      <c r="L443" s="518"/>
      <c r="M443" s="518"/>
      <c r="N443" s="558" t="s">
        <v>3710</v>
      </c>
    </row>
    <row r="444" spans="1:14" ht="15" hidden="1" x14ac:dyDescent="0.25">
      <c r="A444" s="503" t="s">
        <v>3121</v>
      </c>
      <c r="B444" s="400" t="s">
        <v>3646</v>
      </c>
      <c r="C444" s="509" t="s">
        <v>3711</v>
      </c>
      <c r="D444" s="400"/>
      <c r="E444" s="504">
        <f>SUM(E445:E447)</f>
        <v>2042</v>
      </c>
      <c r="F444" s="505"/>
      <c r="G444" s="505"/>
      <c r="H444" s="505"/>
      <c r="I444" s="509" t="s">
        <v>3711</v>
      </c>
      <c r="J444" s="509"/>
      <c r="K444" s="504">
        <f>SUM(K445:K447)</f>
        <v>2378</v>
      </c>
      <c r="L444" s="507">
        <v>1</v>
      </c>
      <c r="M444" s="507">
        <v>3</v>
      </c>
      <c r="N444" s="510"/>
    </row>
    <row r="445" spans="1:14" ht="25.5" hidden="1" x14ac:dyDescent="0.25">
      <c r="A445" s="520" t="s">
        <v>3121</v>
      </c>
      <c r="B445" s="404" t="s">
        <v>3646</v>
      </c>
      <c r="C445" s="403" t="s">
        <v>3712</v>
      </c>
      <c r="D445" s="403" t="s">
        <v>3712</v>
      </c>
      <c r="E445" s="521">
        <v>485</v>
      </c>
      <c r="F445" s="514" t="s">
        <v>6</v>
      </c>
      <c r="G445" s="515" t="s">
        <v>402</v>
      </c>
      <c r="H445" s="526" t="s">
        <v>3713</v>
      </c>
      <c r="I445" s="523" t="s">
        <v>3005</v>
      </c>
      <c r="J445" s="517" t="s">
        <v>3005</v>
      </c>
      <c r="K445" s="513">
        <v>396</v>
      </c>
      <c r="L445" s="528"/>
      <c r="M445" s="528"/>
      <c r="N445" s="524"/>
    </row>
    <row r="446" spans="1:14" ht="15" hidden="1" x14ac:dyDescent="0.25">
      <c r="A446" s="520" t="s">
        <v>3121</v>
      </c>
      <c r="B446" s="404" t="s">
        <v>3646</v>
      </c>
      <c r="C446" s="403" t="s">
        <v>3005</v>
      </c>
      <c r="D446" s="403" t="s">
        <v>3005</v>
      </c>
      <c r="E446" s="521">
        <v>305</v>
      </c>
      <c r="F446" s="514" t="s">
        <v>6</v>
      </c>
      <c r="G446" s="526"/>
      <c r="H446" s="526"/>
      <c r="I446" s="523" t="s">
        <v>3712</v>
      </c>
      <c r="J446" s="517" t="s">
        <v>3712</v>
      </c>
      <c r="K446" s="513">
        <v>560</v>
      </c>
      <c r="L446" s="528"/>
      <c r="M446" s="528"/>
      <c r="N446" s="524"/>
    </row>
    <row r="447" spans="1:14" ht="15" hidden="1" x14ac:dyDescent="0.25">
      <c r="A447" s="520" t="s">
        <v>3121</v>
      </c>
      <c r="B447" s="404" t="s">
        <v>3646</v>
      </c>
      <c r="C447" s="403" t="s">
        <v>3300</v>
      </c>
      <c r="D447" s="403" t="s">
        <v>3300</v>
      </c>
      <c r="E447" s="521">
        <v>1252</v>
      </c>
      <c r="F447" s="514" t="s">
        <v>6</v>
      </c>
      <c r="G447" s="526"/>
      <c r="H447" s="526"/>
      <c r="I447" s="517" t="s">
        <v>3714</v>
      </c>
      <c r="J447" s="517" t="s">
        <v>3714</v>
      </c>
      <c r="K447" s="101">
        <v>1422</v>
      </c>
      <c r="L447" s="528"/>
      <c r="M447" s="528"/>
      <c r="N447" s="524"/>
    </row>
    <row r="448" spans="1:14" ht="15" hidden="1" x14ac:dyDescent="0.25">
      <c r="A448" s="503" t="s">
        <v>3121</v>
      </c>
      <c r="B448" s="400" t="s">
        <v>3646</v>
      </c>
      <c r="C448" s="509" t="s">
        <v>3715</v>
      </c>
      <c r="D448" s="400"/>
      <c r="E448" s="504">
        <f>SUM(E449:E451)</f>
        <v>1843</v>
      </c>
      <c r="F448" s="505"/>
      <c r="G448" s="505"/>
      <c r="H448" s="505"/>
      <c r="I448" s="509" t="s">
        <v>3715</v>
      </c>
      <c r="J448" s="509"/>
      <c r="K448" s="504">
        <f>SUM(K449:K451)</f>
        <v>2157</v>
      </c>
      <c r="L448" s="507">
        <v>1</v>
      </c>
      <c r="M448" s="507">
        <v>1</v>
      </c>
      <c r="N448" s="510"/>
    </row>
    <row r="449" spans="1:14" ht="25.5" hidden="1" x14ac:dyDescent="0.25">
      <c r="A449" s="520" t="s">
        <v>3121</v>
      </c>
      <c r="B449" s="404" t="s">
        <v>3646</v>
      </c>
      <c r="C449" s="403" t="s">
        <v>244</v>
      </c>
      <c r="D449" s="403" t="s">
        <v>244</v>
      </c>
      <c r="E449" s="521">
        <v>693</v>
      </c>
      <c r="F449" s="514" t="s">
        <v>6</v>
      </c>
      <c r="G449" s="515" t="s">
        <v>402</v>
      </c>
      <c r="H449" s="526" t="s">
        <v>3648</v>
      </c>
      <c r="I449" s="517" t="s">
        <v>244</v>
      </c>
      <c r="J449" s="517" t="s">
        <v>244</v>
      </c>
      <c r="K449" s="101">
        <v>624</v>
      </c>
      <c r="L449" s="550"/>
      <c r="M449" s="550"/>
      <c r="N449" s="524"/>
    </row>
    <row r="450" spans="1:14" ht="15" hidden="1" x14ac:dyDescent="0.25">
      <c r="A450" s="520" t="s">
        <v>3121</v>
      </c>
      <c r="B450" s="404" t="s">
        <v>3646</v>
      </c>
      <c r="C450" s="403" t="s">
        <v>291</v>
      </c>
      <c r="D450" s="403" t="s">
        <v>291</v>
      </c>
      <c r="E450" s="521">
        <v>583</v>
      </c>
      <c r="F450" s="514" t="s">
        <v>6</v>
      </c>
      <c r="G450" s="526"/>
      <c r="H450" s="526"/>
      <c r="I450" s="517" t="s">
        <v>291</v>
      </c>
      <c r="J450" s="517" t="s">
        <v>291</v>
      </c>
      <c r="K450" s="101">
        <v>683</v>
      </c>
      <c r="L450" s="550"/>
      <c r="M450" s="550"/>
      <c r="N450" s="524"/>
    </row>
    <row r="451" spans="1:14" ht="15" hidden="1" x14ac:dyDescent="0.25">
      <c r="A451" s="520" t="s">
        <v>3121</v>
      </c>
      <c r="B451" s="404" t="s">
        <v>3646</v>
      </c>
      <c r="C451" s="403" t="s">
        <v>2112</v>
      </c>
      <c r="D451" s="403" t="s">
        <v>2112</v>
      </c>
      <c r="E451" s="521">
        <v>567</v>
      </c>
      <c r="F451" s="514" t="s">
        <v>6</v>
      </c>
      <c r="G451" s="526"/>
      <c r="H451" s="526"/>
      <c r="I451" s="517" t="s">
        <v>2112</v>
      </c>
      <c r="J451" s="517" t="s">
        <v>2112</v>
      </c>
      <c r="K451" s="101">
        <v>850</v>
      </c>
      <c r="L451" s="518"/>
      <c r="M451" s="518"/>
      <c r="N451" s="524"/>
    </row>
    <row r="452" spans="1:14" ht="15" hidden="1" x14ac:dyDescent="0.25">
      <c r="A452" s="503" t="s">
        <v>3121</v>
      </c>
      <c r="B452" s="400" t="s">
        <v>3646</v>
      </c>
      <c r="C452" s="400" t="s">
        <v>3716</v>
      </c>
      <c r="D452" s="400"/>
      <c r="E452" s="504">
        <f>SUM(E453:E456)</f>
        <v>1244</v>
      </c>
      <c r="F452" s="505"/>
      <c r="G452" s="505"/>
      <c r="H452" s="505"/>
      <c r="I452" s="509" t="s">
        <v>3717</v>
      </c>
      <c r="J452" s="509"/>
      <c r="K452" s="504">
        <f>SUM(K453:K456)</f>
        <v>1593</v>
      </c>
      <c r="L452" s="507">
        <v>1</v>
      </c>
      <c r="M452" s="507">
        <v>1</v>
      </c>
      <c r="N452" s="510"/>
    </row>
    <row r="453" spans="1:14" ht="15" hidden="1" x14ac:dyDescent="0.25">
      <c r="A453" s="520" t="s">
        <v>3121</v>
      </c>
      <c r="B453" s="404" t="s">
        <v>3646</v>
      </c>
      <c r="C453" s="403" t="s">
        <v>3718</v>
      </c>
      <c r="D453" s="403" t="s">
        <v>3718</v>
      </c>
      <c r="E453" s="521">
        <v>345</v>
      </c>
      <c r="F453" s="514" t="s">
        <v>6</v>
      </c>
      <c r="G453" s="526"/>
      <c r="H453" s="526"/>
      <c r="I453" s="517" t="s">
        <v>3719</v>
      </c>
      <c r="J453" s="517" t="s">
        <v>3719</v>
      </c>
      <c r="K453" s="101">
        <v>391</v>
      </c>
      <c r="L453" s="528"/>
      <c r="M453" s="528"/>
      <c r="N453" s="524"/>
    </row>
    <row r="454" spans="1:14" ht="15" hidden="1" x14ac:dyDescent="0.25">
      <c r="A454" s="520" t="s">
        <v>3121</v>
      </c>
      <c r="B454" s="404" t="s">
        <v>3646</v>
      </c>
      <c r="C454" s="403" t="s">
        <v>3718</v>
      </c>
      <c r="D454" s="403" t="s">
        <v>3720</v>
      </c>
      <c r="E454" s="521">
        <v>47</v>
      </c>
      <c r="F454" s="514" t="s">
        <v>6</v>
      </c>
      <c r="G454" s="526"/>
      <c r="H454" s="526"/>
      <c r="I454" s="517" t="s">
        <v>3719</v>
      </c>
      <c r="J454" s="517" t="s">
        <v>3721</v>
      </c>
      <c r="K454" s="101">
        <v>70</v>
      </c>
      <c r="L454" s="528"/>
      <c r="M454" s="528"/>
      <c r="N454" s="524"/>
    </row>
    <row r="455" spans="1:14" ht="25.5" hidden="1" x14ac:dyDescent="0.25">
      <c r="A455" s="520" t="s">
        <v>3121</v>
      </c>
      <c r="B455" s="404" t="s">
        <v>3646</v>
      </c>
      <c r="C455" s="403" t="s">
        <v>3722</v>
      </c>
      <c r="D455" s="403" t="s">
        <v>3722</v>
      </c>
      <c r="E455" s="521">
        <v>554</v>
      </c>
      <c r="F455" s="514" t="s">
        <v>6</v>
      </c>
      <c r="G455" s="515" t="s">
        <v>402</v>
      </c>
      <c r="H455" s="526" t="s">
        <v>3723</v>
      </c>
      <c r="I455" s="517" t="s">
        <v>3724</v>
      </c>
      <c r="J455" s="517" t="s">
        <v>3724</v>
      </c>
      <c r="K455" s="101">
        <v>734</v>
      </c>
      <c r="L455" s="528"/>
      <c r="M455" s="528"/>
      <c r="N455" s="558" t="s">
        <v>3725</v>
      </c>
    </row>
    <row r="456" spans="1:14" ht="15" hidden="1" x14ac:dyDescent="0.25">
      <c r="A456" s="520" t="s">
        <v>3121</v>
      </c>
      <c r="B456" s="404" t="s">
        <v>3646</v>
      </c>
      <c r="C456" s="403" t="s">
        <v>3726</v>
      </c>
      <c r="D456" s="403" t="s">
        <v>3726</v>
      </c>
      <c r="E456" s="521">
        <v>298</v>
      </c>
      <c r="F456" s="514" t="s">
        <v>6</v>
      </c>
      <c r="G456" s="526"/>
      <c r="H456" s="526"/>
      <c r="I456" s="517" t="s">
        <v>3726</v>
      </c>
      <c r="J456" s="517" t="s">
        <v>3726</v>
      </c>
      <c r="K456" s="101">
        <v>398</v>
      </c>
      <c r="L456" s="528"/>
      <c r="M456" s="528"/>
      <c r="N456" s="524"/>
    </row>
  </sheetData>
  <autoFilter ref="A1:N456">
    <filterColumn colId="4">
      <filters>
        <filter val="3,030"/>
        <filter val="3,062"/>
        <filter val="3,093"/>
        <filter val="3,107"/>
        <filter val="3,237"/>
        <filter val="3,361"/>
        <filter val="3,403"/>
        <filter val="3,550"/>
        <filter val="3,618"/>
        <filter val="3,686"/>
        <filter val="3,723"/>
        <filter val="3,732"/>
        <filter val="3,740"/>
        <filter val="3,756"/>
        <filter val="3,817"/>
        <filter val="4,136"/>
        <filter val="4,162"/>
        <filter val="4,174"/>
        <filter val="4,210"/>
        <filter val="4,253"/>
        <filter val="4,285"/>
        <filter val="4,340"/>
        <filter val="4,540"/>
        <filter val="4,670"/>
        <filter val="4,793"/>
        <filter val="4,816"/>
        <filter val="4,850"/>
        <filter val="4,977"/>
        <filter val="5,038"/>
        <filter val="5,044"/>
        <filter val="5,123"/>
        <filter val="5,141"/>
        <filter val="5,505"/>
        <filter val="5,677"/>
        <filter val="5,749"/>
      </filters>
    </filterColumn>
  </autoFilter>
  <mergeCells count="23">
    <mergeCell ref="H80:H82"/>
    <mergeCell ref="G1:H1"/>
    <mergeCell ref="G9:G10"/>
    <mergeCell ref="H9:H10"/>
    <mergeCell ref="H26:H29"/>
    <mergeCell ref="H71:H72"/>
    <mergeCell ref="H325:H327"/>
    <mergeCell ref="H86:H90"/>
    <mergeCell ref="H92:H97"/>
    <mergeCell ref="H99:H100"/>
    <mergeCell ref="H102:H103"/>
    <mergeCell ref="H105:H106"/>
    <mergeCell ref="H130:H135"/>
    <mergeCell ref="H137:H141"/>
    <mergeCell ref="C150:D150"/>
    <mergeCell ref="N255:N262"/>
    <mergeCell ref="H313:H316"/>
    <mergeCell ref="H322:H324"/>
    <mergeCell ref="H330:H331"/>
    <mergeCell ref="H332:H333"/>
    <mergeCell ref="H342:H347"/>
    <mergeCell ref="H352:H353"/>
    <mergeCell ref="H376:H377"/>
  </mergeCells>
  <pageMargins left="0.45" right="0.45" top="0.75" bottom="0.7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შეჯამება</vt:lpstr>
      <vt:lpstr>აჭარა სრული</vt:lpstr>
      <vt:lpstr>სამგრელო-ზემო სვანეთი სრული</vt:lpstr>
      <vt:lpstr>იმერეთი სრული</vt:lpstr>
      <vt:lpstr>გურია სრული</vt:lpstr>
      <vt:lpstr>კახეთი სრული</vt:lpstr>
      <vt:lpstr>მცხეთა-მთიანეთი სრული</vt:lpstr>
      <vt:lpstr>სამცხე</vt:lpstr>
      <vt:lpstr>ქვემო ქართლი სრული</vt:lpstr>
      <vt:lpstr>შიდა ქართლი 31.07.17</vt:lpstr>
      <vt:lpstr>'იმერეთი სრული'!Print_Area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2019-09-01T10:30:10Z</dcterms:created>
  <dcterms:modified xsi:type="dcterms:W3CDTF">2019-09-01T12:19:43Z</dcterms:modified>
</cp:coreProperties>
</file>