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0490" windowHeight="7620"/>
  </bookViews>
  <sheets>
    <sheet name="კოვიდი" sheetId="1" r:id="rId1"/>
    <sheet name="ცხელება" sheetId="2" r:id="rId2"/>
    <sheet name="ანგარიში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H3" i="2"/>
  <c r="H7" i="2"/>
  <c r="H11" i="2"/>
  <c r="H15" i="2"/>
  <c r="G3" i="2"/>
  <c r="G4" i="2"/>
  <c r="H4" i="2" s="1"/>
  <c r="G5" i="2"/>
  <c r="H5" i="2" s="1"/>
  <c r="G6" i="2"/>
  <c r="H6" i="2" s="1"/>
  <c r="G7" i="2"/>
  <c r="G8" i="2"/>
  <c r="H8" i="2" s="1"/>
  <c r="G9" i="2"/>
  <c r="H9" i="2" s="1"/>
  <c r="G10" i="2"/>
  <c r="H10" i="2" s="1"/>
  <c r="G11" i="2"/>
  <c r="G12" i="2"/>
  <c r="H12" i="2" s="1"/>
  <c r="G13" i="2"/>
  <c r="H13" i="2" s="1"/>
  <c r="G14" i="2"/>
  <c r="H14" i="2" s="1"/>
  <c r="G15" i="2"/>
  <c r="G16" i="2"/>
  <c r="H16" i="2" s="1"/>
  <c r="G2" i="2"/>
  <c r="H2" i="2" s="1"/>
  <c r="H17" i="2" s="1"/>
  <c r="E18" i="2"/>
  <c r="A11" i="3" l="1"/>
  <c r="G30" i="1"/>
  <c r="H30" i="1" s="1"/>
  <c r="G31" i="1"/>
  <c r="H31" i="1" s="1"/>
  <c r="G33" i="1"/>
  <c r="H33" i="1" s="1"/>
  <c r="G34" i="1"/>
  <c r="H34" i="1" s="1"/>
  <c r="G29" i="1"/>
  <c r="H29" i="1" s="1"/>
  <c r="H35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19" i="1"/>
  <c r="H19" i="1" s="1"/>
  <c r="H27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2" i="1"/>
  <c r="H2" i="1" s="1"/>
  <c r="H17" i="1" s="1"/>
  <c r="E32" i="1"/>
  <c r="G32" i="1" s="1"/>
  <c r="H32" i="1" s="1"/>
  <c r="A14" i="3" l="1"/>
  <c r="H37" i="1"/>
  <c r="A5" i="3" s="1"/>
  <c r="B5" i="3"/>
  <c r="B8" i="3" s="1"/>
  <c r="B11" i="3" s="1"/>
  <c r="B14" i="3" s="1"/>
  <c r="A8" i="3"/>
  <c r="E36" i="1"/>
</calcChain>
</file>

<file path=xl/comments1.xml><?xml version="1.0" encoding="utf-8"?>
<comments xmlns="http://schemas.openxmlformats.org/spreadsheetml/2006/main">
  <authors>
    <author>Giorgi Tsotskolauri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Giorgi Tsotskolauri:</t>
        </r>
        <r>
          <rPr>
            <sz val="9"/>
            <color indexed="81"/>
            <rFont val="Tahoma"/>
            <family val="2"/>
          </rPr>
          <t xml:space="preserve">
მოცემულ ეტაპზე სავარაუდო ხარჯი იქნება ეს ციფრი. ჯერ არაა დაცლილი ყველა ცხელების კლინიკა, ამიტომ ციფრი არ არის ჯერ ზუსტი. ვიხდით ნაკლებს</t>
        </r>
      </text>
    </comment>
  </commentList>
</comments>
</file>

<file path=xl/sharedStrings.xml><?xml version="1.0" encoding="utf-8"?>
<sst xmlns="http://schemas.openxmlformats.org/spreadsheetml/2006/main" count="145" uniqueCount="96">
  <si>
    <t>N</t>
  </si>
  <si>
    <t>რეგიონი</t>
  </si>
  <si>
    <t>თბილისი</t>
  </si>
  <si>
    <t>იმერეთი</t>
  </si>
  <si>
    <t>აჭარა</t>
  </si>
  <si>
    <t>შიდა ქართლი</t>
  </si>
  <si>
    <t>ქვემო ქართლი</t>
  </si>
  <si>
    <t>სამეგრელო-ზემო სვანეთი</t>
  </si>
  <si>
    <t>მცხეთა-მთიანეთი</t>
  </si>
  <si>
    <t>საიდენტიფიკაციო 
კოდი</t>
  </si>
  <si>
    <t>დაწესებულების დასახელება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</si>
  <si>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</si>
  <si>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</si>
  <si>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"აკადემიკოს ვახტანგ ბოჭორიშვილის კლინიკა"</t>
  </si>
  <si>
    <t>შპს "თბილისის ბავშვთა ინფექციური კლინიკური საავადმყოფო"</t>
  </si>
  <si>
    <t>ა(ა)იპ "ნიუ ვიჟენ საუნივერსიტეტო ჰოსპიტალი"</t>
  </si>
  <si>
    <t>შპს "აკადემიკოს ნიკოლოზ ყიფშიძის სახელობის ცენტრალური საუნივერსიტეტო კლინიკა"</t>
  </si>
  <si>
    <t>სს "ტუბერკულოზისა და ფილტვის დაავადებათა ეროვნული ცენტრი" (ბავშვთა განყოფილება)</t>
  </si>
  <si>
    <t>შპს "თბილისის ზღვის ჰოსპიტალი"</t>
  </si>
  <si>
    <t>სს "საჩხერის რაიონული საავადმყოფო-პოლიკლინიკური გაერთიანება" (50 საწოლი)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</si>
  <si>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</si>
  <si>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შპს "მედალფა" ბათუმის კლინიკა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</si>
  <si>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</si>
  <si>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სს "რუსთავის ცენტრალური საავადმყოფო"</t>
  </si>
  <si>
    <t>შპს "ზუგდიდის ინფექციური საავადმყოფო"</t>
  </si>
  <si>
    <t>245428880</t>
  </si>
  <si>
    <t>შპს,,ქ.ბათუმის რესპუბლიკური საავადმყოფო"</t>
  </si>
  <si>
    <t>შპს "კლინიკა ბომონდი"</t>
  </si>
  <si>
    <t>შპს "მცხეთის სამედიცინო ცენტრი"</t>
  </si>
  <si>
    <t>სს "ევექსის ჰოსპიტლები" - ქუთაისის რეფერალური ჰოსპიტალი</t>
  </si>
  <si>
    <t>სს "გერმანული ჰოსპიტალი"</t>
  </si>
  <si>
    <t>სს "ჯერარსი"</t>
  </si>
  <si>
    <t>სს "ევექსის ჰოსპიტლები"- ტრავმატოლოგიური ჰოსპიტალი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</si>
  <si>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</si>
  <si>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"საქართველოს საპატრიარქოს წმიდა იოაკიმე და ანას სახელობის სამედიცინო ცენტრი"</t>
  </si>
  <si>
    <t>სს "ევექსის ჰოსპიტლები" - კარაპს მედლაინი</t>
  </si>
  <si>
    <t>შპს "ვივამედი"</t>
  </si>
  <si>
    <t>სს  ,,საჩხერის რაიონული საავადმყოფო-პოლიკლინიკური გაერთიანება" (სრულად დაცლა)</t>
  </si>
  <si>
    <t>სს "ევექსის ჰოსპიტლები" - ი. ბოკერიას სახელობის  რეფერალური ჰოსპიტალი</t>
  </si>
  <si>
    <t>შპს "პირველი სამედიცინო ცენტრი"</t>
  </si>
  <si>
    <t>სულ</t>
  </si>
  <si>
    <t>საწოლების რაოდენობა</t>
  </si>
  <si>
    <t>ტარიფი</t>
  </si>
  <si>
    <t>დღიური ანაზღაურება</t>
  </si>
  <si>
    <t>ყოველთვიური ანაზღაურება</t>
  </si>
  <si>
    <t>დაცლის პირობა/სტატუსი</t>
  </si>
  <si>
    <t>მზადაა</t>
  </si>
  <si>
    <t xml:space="preserve">ჩაერთვება სანებართვო დანართის მიღებისთანავე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</si>
  <si>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</si>
  <si>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</si>
  <si>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</si>
  <si>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</si>
  <si>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</si>
  <si>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</si>
  <si>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</si>
  <si>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</si>
  <si>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</si>
  <si>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</si>
  <si>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რაიონი/ქალაქი</t>
  </si>
  <si>
    <t>საიდენტიფიკაციო კოდი</t>
  </si>
  <si>
    <t>ბათუმი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</si>
  <si>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</si>
  <si>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შპს ,,მედ ემერჯენსი"</t>
  </si>
  <si>
    <t>ქუთაისი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</si>
  <si>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</si>
  <si>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 xml:space="preserve">ფოთი </t>
  </si>
  <si>
    <t>სს „ევექსის ჰოსპიტლები“ - ფოთის ჰოსპიტალი</t>
  </si>
  <si>
    <t>სენაკი</t>
  </si>
  <si>
    <t>შპს "არქიმედეს კლინიკა"</t>
  </si>
  <si>
    <t>ქარელი</t>
  </si>
  <si>
    <t>შპს "გორმედი"</t>
  </si>
  <si>
    <t>ბოლნისი</t>
  </si>
  <si>
    <t>შპს "ბოლნისის ცენტრალური კლინიკა"</t>
  </si>
  <si>
    <t>რუსთავი</t>
  </si>
  <si>
    <t>სს "რუსთავის ბავშვთა საავადმყოფო"</t>
  </si>
  <si>
    <t>მარნეული</t>
  </si>
  <si>
    <t>შპს "ჯეო ჰოსპიტალს"</t>
  </si>
  <si>
    <t>ახალციხე</t>
  </si>
  <si>
    <t>შპს "ახალციხის კლინიკა იმედი"</t>
  </si>
  <si>
    <t>აბასთუმანი</t>
  </si>
  <si>
    <t>შპს "აბასთუმნის ფილტვის ცენტრი"</t>
  </si>
  <si>
    <t>თელავი</t>
  </si>
  <si>
    <t>შპს "თელავის რაიონული საავადმყოფო"</t>
  </si>
  <si>
    <t>ლაგოდეხი</t>
  </si>
  <si>
    <t>საგარეჯო</t>
  </si>
  <si>
    <t>ონი</t>
  </si>
  <si>
    <t>შპს "რეგიონული ჯანდაცვის ცენტრი"</t>
  </si>
  <si>
    <t>მთლიანი ღირებულება თვეში</t>
  </si>
  <si>
    <t>კოვიდი</t>
  </si>
  <si>
    <t>ცხელება</t>
  </si>
  <si>
    <t>1 ტალღის გარეშე</t>
  </si>
  <si>
    <t>800 შემთხვევამდე</t>
  </si>
  <si>
    <t>1000 შემთხვევამდე</t>
  </si>
  <si>
    <t>1500 შემთხვევამდე</t>
  </si>
  <si>
    <t>2000 შემთხვევამდე</t>
  </si>
  <si>
    <t>500 შემთხვევამდე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</si>
</sst>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;[Red]&quot;$&quot;#,##0.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11"/>
      <color theme="1"/>
      <name val="Sylfaen"/>
      <family val="2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/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19" fillId="0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0" fillId="0" borderId="0" xfId="0" applyNumberFormat="1"/>
    <xf numFmtId="166" fontId="1" fillId="0" borderId="0" xfId="0" applyNumberFormat="1" applyFont="1"/>
    <xf numFmtId="166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B1" workbookViewId="0">
      <selection activeCell="D3" sqref="D3"/>
    </sheetView>
  </sheetViews>
  <sheetFormatPr defaultRowHeight="15" x14ac:dyDescent="0.25"/>
  <cols>
    <col min="1" max="1" width="4.5703125" style="1" customWidth="1"/>
    <col min="2" max="2" width="13.42578125" customWidth="1"/>
    <col min="3" max="3" width="15.85546875" customWidth="1"/>
    <col min="4" max="4" width="48.42578125" customWidth="1"/>
    <col min="8" max="8" width="17.140625" customWidth="1"/>
    <col min="9" max="9" width="23" customWidth="1"/>
  </cols>
  <sheetData>
    <row r="1" spans="1:9" ht="48" x14ac:dyDescent="0.25">
      <c r="A1" s="2" t="s">
        <v>0</v>
      </c>
      <c r="B1" s="7" t="s">
        <v>1</v>
      </c>
      <c r="C1" s="7" t="s">
        <v>9</v>
      </c>
      <c r="D1" s="7" t="s">
        <v>10</v>
      </c>
      <c r="E1" s="18" t="s">
        <v>41</v>
      </c>
      <c r="F1" s="18" t="s">
        <v>42</v>
      </c>
      <c r="G1" s="18" t="s">
        <v>43</v>
      </c>
      <c r="H1" s="18" t="s">
        <v>44</v>
      </c>
      <c r="I1" s="18" t="s">
        <v>45</v>
      </c>
    </row>
    <row r="2" spans="1:9" ht="25.5" x14ac:dyDescent="0.25">
      <c r="A2" s="41">
        <v>1</v>
      </c>
      <c r="B2" s="3" t="s">
        <v>2</v>
      </c>
      <c r="C2" s="8">
        <v>212153756</v>
      </c>
      <c r="D2" s="3" t="s">
        <v>11</v>
      </c>
      <c r="E2" s="19">
        <v>100</v>
      </c>
      <c r="F2" s="23">
        <v>120</v>
      </c>
      <c r="G2" s="23">
        <f>F2*E2</f>
        <v>12000</v>
      </c>
      <c r="H2" s="23">
        <f>G2*30</f>
        <v>360000</v>
      </c>
      <c r="I2" s="26" t="s">
        <v>46</v>
      </c>
    </row>
    <row r="3" spans="1:9" ht="25.5" x14ac:dyDescent="0.25">
      <c r="A3" s="41">
        <v>2</v>
      </c>
      <c r="B3" s="3" t="s">
        <v>2</v>
      </c>
      <c r="C3" s="8">
        <v>211328703</v>
      </c>
      <c r="D3" s="3" t="s">
        <v>12</v>
      </c>
      <c r="E3" s="19">
        <v>169</v>
      </c>
      <c r="F3" s="23">
        <v>120</v>
      </c>
      <c r="G3" s="23">
        <f t="shared" ref="G3:G16" si="0">F3*E3</f>
        <v>20280</v>
      </c>
      <c r="H3" s="23">
        <f t="shared" ref="H3:H16" si="1">G3*30</f>
        <v>608400</v>
      </c>
      <c r="I3" s="26" t="s">
        <v>46</v>
      </c>
    </row>
    <row r="4" spans="1:9" x14ac:dyDescent="0.25">
      <c r="A4" s="41">
        <v>3</v>
      </c>
      <c r="B4" s="36" t="s">
        <v>2</v>
      </c>
      <c r="C4" s="8">
        <v>405018831</v>
      </c>
      <c r="D4" s="3" t="s">
        <v>13</v>
      </c>
      <c r="E4" s="19">
        <v>165</v>
      </c>
      <c r="F4" s="23">
        <v>120</v>
      </c>
      <c r="G4" s="23">
        <f t="shared" si="0"/>
        <v>19800</v>
      </c>
      <c r="H4" s="23">
        <f t="shared" si="1"/>
        <v>594000</v>
      </c>
      <c r="I4" s="26" t="s">
        <v>46</v>
      </c>
    </row>
    <row r="5" spans="1:9" ht="24" x14ac:dyDescent="0.25">
      <c r="A5" s="41">
        <v>4</v>
      </c>
      <c r="B5" s="9" t="s">
        <v>2</v>
      </c>
      <c r="C5" s="8">
        <v>204871594</v>
      </c>
      <c r="D5" s="9" t="s">
        <v>14</v>
      </c>
      <c r="E5" s="20">
        <v>36</v>
      </c>
      <c r="F5" s="23">
        <v>100</v>
      </c>
      <c r="G5" s="23">
        <f t="shared" si="0"/>
        <v>3600</v>
      </c>
      <c r="H5" s="23">
        <f t="shared" si="1"/>
        <v>108000</v>
      </c>
      <c r="I5" s="26" t="s">
        <v>46</v>
      </c>
    </row>
    <row r="6" spans="1:9" x14ac:dyDescent="0.25">
      <c r="A6" s="41">
        <v>5</v>
      </c>
      <c r="B6" s="3" t="s">
        <v>2</v>
      </c>
      <c r="C6" s="8">
        <v>402069854</v>
      </c>
      <c r="D6" s="3" t="s">
        <v>15</v>
      </c>
      <c r="E6" s="19">
        <v>125</v>
      </c>
      <c r="F6" s="23">
        <v>120</v>
      </c>
      <c r="G6" s="23">
        <f t="shared" si="0"/>
        <v>15000</v>
      </c>
      <c r="H6" s="23">
        <f t="shared" si="1"/>
        <v>450000</v>
      </c>
      <c r="I6" s="26" t="s">
        <v>46</v>
      </c>
    </row>
    <row r="7" spans="1:9" ht="25.5" x14ac:dyDescent="0.25">
      <c r="A7" s="41">
        <v>6</v>
      </c>
      <c r="B7" s="3" t="s">
        <v>2</v>
      </c>
      <c r="C7" s="8">
        <v>205165453</v>
      </c>
      <c r="D7" s="3" t="s">
        <v>16</v>
      </c>
      <c r="E7" s="19">
        <v>92</v>
      </c>
      <c r="F7" s="23">
        <v>120</v>
      </c>
      <c r="G7" s="23">
        <f t="shared" si="0"/>
        <v>11040</v>
      </c>
      <c r="H7" s="23">
        <f t="shared" si="1"/>
        <v>331200</v>
      </c>
      <c r="I7" s="26" t="s">
        <v>46</v>
      </c>
    </row>
    <row r="8" spans="1:9" ht="22.5" x14ac:dyDescent="0.25">
      <c r="A8" s="41">
        <v>7</v>
      </c>
      <c r="B8" s="10" t="s">
        <v>2</v>
      </c>
      <c r="C8" s="8">
        <v>202172139</v>
      </c>
      <c r="D8" s="10" t="s">
        <v>17</v>
      </c>
      <c r="E8" s="19">
        <v>20</v>
      </c>
      <c r="F8" s="23">
        <v>100</v>
      </c>
      <c r="G8" s="23">
        <f t="shared" si="0"/>
        <v>2000</v>
      </c>
      <c r="H8" s="23">
        <f t="shared" si="1"/>
        <v>60000</v>
      </c>
      <c r="I8" s="26" t="s">
        <v>46</v>
      </c>
    </row>
    <row r="9" spans="1:9" x14ac:dyDescent="0.25">
      <c r="A9" s="41">
        <v>8</v>
      </c>
      <c r="B9" s="3" t="s">
        <v>2</v>
      </c>
      <c r="C9" s="8">
        <v>400115362</v>
      </c>
      <c r="D9" s="3" t="s">
        <v>18</v>
      </c>
      <c r="E9" s="20">
        <v>97</v>
      </c>
      <c r="F9" s="23">
        <v>120</v>
      </c>
      <c r="G9" s="23">
        <f t="shared" si="0"/>
        <v>11640</v>
      </c>
      <c r="H9" s="23">
        <f t="shared" si="1"/>
        <v>349200</v>
      </c>
      <c r="I9" s="26" t="s">
        <v>46</v>
      </c>
    </row>
    <row r="10" spans="1:9" ht="25.5" x14ac:dyDescent="0.25">
      <c r="A10" s="41">
        <v>9</v>
      </c>
      <c r="B10" s="3" t="s">
        <v>3</v>
      </c>
      <c r="C10" s="8">
        <v>239403463</v>
      </c>
      <c r="D10" s="11" t="s">
        <v>19</v>
      </c>
      <c r="E10" s="19">
        <v>50</v>
      </c>
      <c r="F10" s="23">
        <v>100</v>
      </c>
      <c r="G10" s="23">
        <f t="shared" si="0"/>
        <v>5000</v>
      </c>
      <c r="H10" s="23">
        <f t="shared" si="1"/>
        <v>150000</v>
      </c>
      <c r="I10" s="26" t="s">
        <v>46</v>
      </c>
    </row>
    <row r="11" spans="1:9" ht="25.5" x14ac:dyDescent="0.25">
      <c r="A11" s="41">
        <v>10</v>
      </c>
      <c r="B11" s="3" t="s">
        <v>3</v>
      </c>
      <c r="C11" s="8">
        <v>212691354</v>
      </c>
      <c r="D11" s="11" t="s">
        <v>20</v>
      </c>
      <c r="E11" s="19">
        <v>88</v>
      </c>
      <c r="F11" s="23">
        <v>120</v>
      </c>
      <c r="G11" s="23">
        <f t="shared" si="0"/>
        <v>10560</v>
      </c>
      <c r="H11" s="23">
        <f t="shared" si="1"/>
        <v>316800</v>
      </c>
      <c r="I11" s="26" t="s">
        <v>46</v>
      </c>
    </row>
    <row r="12" spans="1:9" x14ac:dyDescent="0.25">
      <c r="A12" s="41">
        <v>11</v>
      </c>
      <c r="B12" s="3" t="s">
        <v>4</v>
      </c>
      <c r="C12" s="8">
        <v>404908043</v>
      </c>
      <c r="D12" s="11" t="s">
        <v>21</v>
      </c>
      <c r="E12" s="19">
        <v>55</v>
      </c>
      <c r="F12" s="23">
        <v>100</v>
      </c>
      <c r="G12" s="23">
        <f t="shared" si="0"/>
        <v>5500</v>
      </c>
      <c r="H12" s="23">
        <f t="shared" si="1"/>
        <v>165000</v>
      </c>
      <c r="I12" s="26" t="s">
        <v>46</v>
      </c>
    </row>
    <row r="13" spans="1:9" ht="25.5" x14ac:dyDescent="0.25">
      <c r="A13" s="41">
        <v>12</v>
      </c>
      <c r="B13" s="3" t="s">
        <v>5</v>
      </c>
      <c r="C13" s="8">
        <v>218064699</v>
      </c>
      <c r="D13" s="11" t="s">
        <v>22</v>
      </c>
      <c r="E13" s="19">
        <v>174</v>
      </c>
      <c r="F13" s="23">
        <v>120</v>
      </c>
      <c r="G13" s="23">
        <f t="shared" si="0"/>
        <v>20880</v>
      </c>
      <c r="H13" s="23">
        <f t="shared" si="1"/>
        <v>626400</v>
      </c>
      <c r="I13" s="26" t="s">
        <v>46</v>
      </c>
    </row>
    <row r="14" spans="1:9" x14ac:dyDescent="0.25">
      <c r="A14" s="41">
        <v>13</v>
      </c>
      <c r="B14" s="3" t="s">
        <v>6</v>
      </c>
      <c r="C14" s="8">
        <v>216296639</v>
      </c>
      <c r="D14" s="11" t="s">
        <v>23</v>
      </c>
      <c r="E14" s="19">
        <v>120</v>
      </c>
      <c r="F14" s="23">
        <v>120</v>
      </c>
      <c r="G14" s="23">
        <f t="shared" si="0"/>
        <v>14400</v>
      </c>
      <c r="H14" s="23">
        <f t="shared" si="1"/>
        <v>432000</v>
      </c>
      <c r="I14" s="26" t="s">
        <v>46</v>
      </c>
    </row>
    <row r="15" spans="1:9" ht="22.5" x14ac:dyDescent="0.3">
      <c r="A15" s="41">
        <v>14</v>
      </c>
      <c r="B15" s="4" t="s">
        <v>7</v>
      </c>
      <c r="C15" s="8">
        <v>219999009</v>
      </c>
      <c r="D15" s="11" t="s">
        <v>24</v>
      </c>
      <c r="E15" s="21">
        <v>15</v>
      </c>
      <c r="F15" s="23">
        <v>100</v>
      </c>
      <c r="G15" s="23">
        <f t="shared" si="0"/>
        <v>1500</v>
      </c>
      <c r="H15" s="23">
        <f t="shared" si="1"/>
        <v>45000</v>
      </c>
      <c r="I15" s="26" t="s">
        <v>46</v>
      </c>
    </row>
    <row r="16" spans="1:9" ht="25.5" x14ac:dyDescent="0.25">
      <c r="A16" s="41">
        <v>15</v>
      </c>
      <c r="B16" s="4" t="s">
        <v>7</v>
      </c>
      <c r="C16" s="8">
        <v>205165453</v>
      </c>
      <c r="D16" s="3" t="s">
        <v>16</v>
      </c>
      <c r="E16" s="22">
        <v>200</v>
      </c>
      <c r="F16" s="23">
        <v>120</v>
      </c>
      <c r="G16" s="23">
        <f t="shared" si="0"/>
        <v>24000</v>
      </c>
      <c r="H16" s="23">
        <f t="shared" si="1"/>
        <v>720000</v>
      </c>
      <c r="I16" s="27" t="s">
        <v>47</v>
      </c>
    </row>
    <row r="17" spans="1:9" x14ac:dyDescent="0.25">
      <c r="A17" s="41"/>
      <c r="B17" s="4"/>
      <c r="C17" s="8"/>
      <c r="D17" s="3"/>
      <c r="E17" s="22"/>
      <c r="F17" s="23"/>
      <c r="G17" s="23"/>
      <c r="H17" s="46">
        <f>SUM(H2:H16)</f>
        <v>5316000</v>
      </c>
      <c r="I17" s="27"/>
    </row>
    <row r="18" spans="1:9" x14ac:dyDescent="0.25">
      <c r="A18" s="42"/>
      <c r="B18" s="13"/>
      <c r="C18" s="12"/>
      <c r="D18" s="13"/>
      <c r="E18" s="23"/>
      <c r="F18" s="23"/>
      <c r="G18" s="23"/>
      <c r="H18" s="23"/>
      <c r="I18" s="28"/>
    </row>
    <row r="19" spans="1:9" ht="22.5" x14ac:dyDescent="0.25">
      <c r="A19" s="41">
        <v>1</v>
      </c>
      <c r="B19" s="3" t="s">
        <v>4</v>
      </c>
      <c r="C19" s="8" t="s">
        <v>25</v>
      </c>
      <c r="D19" s="10" t="s">
        <v>26</v>
      </c>
      <c r="E19" s="24">
        <v>170</v>
      </c>
      <c r="F19" s="23">
        <v>120</v>
      </c>
      <c r="G19" s="23">
        <f>F19*E19</f>
        <v>20400</v>
      </c>
      <c r="H19" s="23">
        <f>G19*30</f>
        <v>612000</v>
      </c>
      <c r="I19" s="27" t="s">
        <v>47</v>
      </c>
    </row>
    <row r="20" spans="1:9" ht="48" x14ac:dyDescent="0.3">
      <c r="A20" s="41">
        <v>2</v>
      </c>
      <c r="B20" s="4" t="s">
        <v>3</v>
      </c>
      <c r="C20" s="8">
        <v>412729720</v>
      </c>
      <c r="D20" s="4" t="s">
        <v>27</v>
      </c>
      <c r="E20" s="21">
        <v>152</v>
      </c>
      <c r="F20" s="23">
        <v>120</v>
      </c>
      <c r="G20" s="23">
        <f t="shared" ref="G20:G26" si="2">F20*E20</f>
        <v>18240</v>
      </c>
      <c r="H20" s="23">
        <f t="shared" ref="H20:H26" si="3">G20*30</f>
        <v>547200</v>
      </c>
      <c r="I20" s="29" t="s">
        <v>48</v>
      </c>
    </row>
    <row r="21" spans="1:9" ht="48" x14ac:dyDescent="0.25">
      <c r="A21" s="41">
        <v>3</v>
      </c>
      <c r="B21" s="4" t="s">
        <v>8</v>
      </c>
      <c r="C21" s="8">
        <v>401993508</v>
      </c>
      <c r="D21" s="4" t="s">
        <v>28</v>
      </c>
      <c r="E21" s="19">
        <v>80</v>
      </c>
      <c r="F21" s="23">
        <v>100</v>
      </c>
      <c r="G21" s="23">
        <f t="shared" si="2"/>
        <v>8000</v>
      </c>
      <c r="H21" s="23">
        <f t="shared" si="3"/>
        <v>240000</v>
      </c>
      <c r="I21" s="29" t="s">
        <v>48</v>
      </c>
    </row>
    <row r="22" spans="1:9" ht="48" x14ac:dyDescent="0.25">
      <c r="A22" s="41">
        <v>4</v>
      </c>
      <c r="B22" s="9" t="s">
        <v>3</v>
      </c>
      <c r="C22" s="8">
        <v>404476205</v>
      </c>
      <c r="D22" s="3" t="s">
        <v>29</v>
      </c>
      <c r="E22" s="19">
        <v>81</v>
      </c>
      <c r="F22" s="23">
        <v>120</v>
      </c>
      <c r="G22" s="23">
        <f t="shared" si="2"/>
        <v>9720</v>
      </c>
      <c r="H22" s="23">
        <f t="shared" si="3"/>
        <v>291600</v>
      </c>
      <c r="I22" s="29" t="s">
        <v>49</v>
      </c>
    </row>
    <row r="23" spans="1:9" ht="48" x14ac:dyDescent="0.25">
      <c r="A23" s="41">
        <v>5</v>
      </c>
      <c r="B23" s="3" t="s">
        <v>2</v>
      </c>
      <c r="C23" s="8">
        <v>402101328</v>
      </c>
      <c r="D23" s="3" t="s">
        <v>30</v>
      </c>
      <c r="E23" s="19">
        <v>115</v>
      </c>
      <c r="F23" s="23">
        <v>120</v>
      </c>
      <c r="G23" s="23">
        <f t="shared" si="2"/>
        <v>13800</v>
      </c>
      <c r="H23" s="23">
        <f t="shared" si="3"/>
        <v>414000</v>
      </c>
      <c r="I23" s="29" t="s">
        <v>50</v>
      </c>
    </row>
    <row r="24" spans="1:9" ht="48" x14ac:dyDescent="0.25">
      <c r="A24" s="41">
        <v>6</v>
      </c>
      <c r="B24" s="3" t="s">
        <v>2</v>
      </c>
      <c r="C24" s="8">
        <v>205279740</v>
      </c>
      <c r="D24" s="3" t="s">
        <v>31</v>
      </c>
      <c r="E24" s="19">
        <v>208</v>
      </c>
      <c r="F24" s="23">
        <v>120</v>
      </c>
      <c r="G24" s="23">
        <f t="shared" si="2"/>
        <v>24960</v>
      </c>
      <c r="H24" s="23">
        <f t="shared" si="3"/>
        <v>748800</v>
      </c>
      <c r="I24" s="29" t="s">
        <v>51</v>
      </c>
    </row>
    <row r="25" spans="1:9" ht="48" x14ac:dyDescent="0.25">
      <c r="A25" s="41">
        <v>7</v>
      </c>
      <c r="B25" s="3" t="s">
        <v>2</v>
      </c>
      <c r="C25" s="8">
        <v>404476205</v>
      </c>
      <c r="D25" s="3" t="s">
        <v>32</v>
      </c>
      <c r="E25" s="19">
        <v>75</v>
      </c>
      <c r="F25" s="23">
        <v>100</v>
      </c>
      <c r="G25" s="23">
        <f t="shared" si="2"/>
        <v>7500</v>
      </c>
      <c r="H25" s="23">
        <f t="shared" si="3"/>
        <v>225000</v>
      </c>
      <c r="I25" s="29" t="s">
        <v>52</v>
      </c>
    </row>
    <row r="26" spans="1:9" ht="48" x14ac:dyDescent="0.25">
      <c r="A26" s="41">
        <v>8</v>
      </c>
      <c r="B26" s="3" t="s">
        <v>2</v>
      </c>
      <c r="C26" s="8">
        <v>202901832</v>
      </c>
      <c r="D26" s="3" t="s">
        <v>33</v>
      </c>
      <c r="E26" s="19">
        <v>194</v>
      </c>
      <c r="F26" s="23">
        <v>120</v>
      </c>
      <c r="G26" s="23">
        <f t="shared" si="2"/>
        <v>23280</v>
      </c>
      <c r="H26" s="23">
        <f t="shared" si="3"/>
        <v>698400</v>
      </c>
      <c r="I26" s="29" t="s">
        <v>53</v>
      </c>
    </row>
    <row r="27" spans="1:9" x14ac:dyDescent="0.25">
      <c r="A27" s="41"/>
      <c r="B27" s="3"/>
      <c r="C27" s="8"/>
      <c r="D27" s="3"/>
      <c r="E27" s="19"/>
      <c r="F27" s="23"/>
      <c r="G27" s="23"/>
      <c r="H27" s="46">
        <f>SUM(H19:H26)</f>
        <v>3777000</v>
      </c>
      <c r="I27" s="29"/>
    </row>
    <row r="28" spans="1:9" x14ac:dyDescent="0.25">
      <c r="A28" s="43"/>
      <c r="B28" s="44"/>
      <c r="C28" s="44"/>
      <c r="D28" s="44"/>
      <c r="E28" s="23"/>
      <c r="F28" s="23"/>
      <c r="G28" s="23"/>
      <c r="H28" s="23"/>
      <c r="I28" s="45"/>
    </row>
    <row r="29" spans="1:9" ht="48" x14ac:dyDescent="0.25">
      <c r="A29" s="41">
        <v>1</v>
      </c>
      <c r="B29" s="9" t="s">
        <v>2</v>
      </c>
      <c r="C29" s="8">
        <v>204483380</v>
      </c>
      <c r="D29" s="9" t="s">
        <v>34</v>
      </c>
      <c r="E29" s="19">
        <v>96</v>
      </c>
      <c r="F29" s="23">
        <v>120</v>
      </c>
      <c r="G29" s="23">
        <f>F29*E29</f>
        <v>11520</v>
      </c>
      <c r="H29" s="23">
        <f>G29*30</f>
        <v>345600</v>
      </c>
      <c r="I29" s="30" t="s">
        <v>54</v>
      </c>
    </row>
    <row r="30" spans="1:9" ht="48" x14ac:dyDescent="0.25">
      <c r="A30" s="41">
        <v>2</v>
      </c>
      <c r="B30" s="9" t="s">
        <v>2</v>
      </c>
      <c r="C30" s="8">
        <v>404476205</v>
      </c>
      <c r="D30" s="9" t="s">
        <v>35</v>
      </c>
      <c r="E30" s="19">
        <v>50</v>
      </c>
      <c r="F30" s="23">
        <v>100</v>
      </c>
      <c r="G30" s="23">
        <f t="shared" ref="G30:G34" si="4">F30*E30</f>
        <v>5000</v>
      </c>
      <c r="H30" s="23">
        <f t="shared" ref="H30:H34" si="5">G30*30</f>
        <v>150000</v>
      </c>
      <c r="I30" s="30" t="s">
        <v>55</v>
      </c>
    </row>
    <row r="31" spans="1:9" ht="48" x14ac:dyDescent="0.25">
      <c r="A31" s="41">
        <v>3</v>
      </c>
      <c r="B31" s="9" t="s">
        <v>2</v>
      </c>
      <c r="C31" s="8">
        <v>404879663</v>
      </c>
      <c r="D31" s="9" t="s">
        <v>36</v>
      </c>
      <c r="E31" s="19">
        <v>206</v>
      </c>
      <c r="F31" s="23">
        <v>120</v>
      </c>
      <c r="G31" s="23">
        <f t="shared" si="4"/>
        <v>24720</v>
      </c>
      <c r="H31" s="23">
        <f t="shared" si="5"/>
        <v>741600</v>
      </c>
      <c r="I31" s="30" t="s">
        <v>56</v>
      </c>
    </row>
    <row r="32" spans="1:9" ht="48" x14ac:dyDescent="0.25">
      <c r="A32" s="41">
        <v>4</v>
      </c>
      <c r="B32" s="3" t="s">
        <v>3</v>
      </c>
      <c r="C32" s="8">
        <v>239403463</v>
      </c>
      <c r="D32" s="3" t="s">
        <v>37</v>
      </c>
      <c r="E32" s="19">
        <f>134-50</f>
        <v>84</v>
      </c>
      <c r="F32" s="23">
        <v>120</v>
      </c>
      <c r="G32" s="23">
        <f t="shared" si="4"/>
        <v>10080</v>
      </c>
      <c r="H32" s="23">
        <f t="shared" si="5"/>
        <v>302400</v>
      </c>
      <c r="I32" s="30" t="s">
        <v>56</v>
      </c>
    </row>
    <row r="33" spans="1:9" ht="48" x14ac:dyDescent="0.25">
      <c r="A33" s="41">
        <v>5</v>
      </c>
      <c r="B33" s="3" t="s">
        <v>2</v>
      </c>
      <c r="C33" s="8">
        <v>404476205</v>
      </c>
      <c r="D33" s="3" t="s">
        <v>38</v>
      </c>
      <c r="E33" s="19">
        <v>193</v>
      </c>
      <c r="F33" s="23">
        <v>120</v>
      </c>
      <c r="G33" s="23">
        <f t="shared" si="4"/>
        <v>23160</v>
      </c>
      <c r="H33" s="23">
        <f t="shared" si="5"/>
        <v>694800</v>
      </c>
      <c r="I33" s="30" t="s">
        <v>57</v>
      </c>
    </row>
    <row r="34" spans="1:9" ht="48" x14ac:dyDescent="0.25">
      <c r="A34" s="41">
        <v>6</v>
      </c>
      <c r="B34" s="3" t="s">
        <v>2</v>
      </c>
      <c r="C34" s="8">
        <v>200007143</v>
      </c>
      <c r="D34" s="3" t="s">
        <v>39</v>
      </c>
      <c r="E34" s="19">
        <v>75</v>
      </c>
      <c r="F34" s="23">
        <v>100</v>
      </c>
      <c r="G34" s="23">
        <f t="shared" si="4"/>
        <v>7500</v>
      </c>
      <c r="H34" s="23">
        <f t="shared" si="5"/>
        <v>225000</v>
      </c>
      <c r="I34" s="30" t="s">
        <v>57</v>
      </c>
    </row>
    <row r="35" spans="1:9" x14ac:dyDescent="0.25">
      <c r="H35" s="46">
        <f>SUM(H29:H34)</f>
        <v>2459400</v>
      </c>
    </row>
    <row r="36" spans="1:9" x14ac:dyDescent="0.25">
      <c r="D36" s="14" t="s">
        <v>40</v>
      </c>
      <c r="E36" s="25">
        <f>SUM(E2:E34)</f>
        <v>3285</v>
      </c>
      <c r="I36" s="25"/>
    </row>
    <row r="37" spans="1:9" ht="18" x14ac:dyDescent="0.25">
      <c r="A37" s="5"/>
      <c r="B37" s="6"/>
      <c r="C37" s="6"/>
      <c r="D37" s="15"/>
      <c r="E37" s="6"/>
      <c r="H37" s="46">
        <f>H35+H27+H17</f>
        <v>11552400</v>
      </c>
      <c r="I37" s="6"/>
    </row>
    <row r="39" spans="1:9" ht="18" x14ac:dyDescent="0.25">
      <c r="D39" s="15"/>
    </row>
    <row r="41" spans="1:9" ht="18" x14ac:dyDescent="0.25">
      <c r="D41" s="15"/>
    </row>
    <row r="43" spans="1:9" ht="18" x14ac:dyDescent="0.25">
      <c r="D43" s="15"/>
    </row>
    <row r="45" spans="1:9" ht="18" x14ac:dyDescent="0.25">
      <c r="D45" s="15"/>
    </row>
    <row r="47" spans="1:9" ht="18" x14ac:dyDescent="0.25">
      <c r="D47" s="15"/>
    </row>
    <row r="49" spans="4:4" ht="18" x14ac:dyDescent="0.25">
      <c r="D49" s="15"/>
    </row>
    <row r="51" spans="4:4" ht="18" x14ac:dyDescent="0.25">
      <c r="D51" s="15"/>
    </row>
    <row r="53" spans="4:4" ht="18" x14ac:dyDescent="0.25">
      <c r="D53" s="15"/>
    </row>
    <row r="55" spans="4:4" ht="18" x14ac:dyDescent="0.25">
      <c r="D55" s="15"/>
    </row>
    <row r="57" spans="4:4" ht="18" x14ac:dyDescent="0.25">
      <c r="D57" s="16"/>
    </row>
    <row r="58" spans="4:4" ht="18" x14ac:dyDescent="0.25">
      <c r="D58" s="16"/>
    </row>
    <row r="59" spans="4:4" ht="18" x14ac:dyDescent="0.25">
      <c r="D59" s="16"/>
    </row>
    <row r="60" spans="4:4" ht="18" x14ac:dyDescent="0.25">
      <c r="D6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2" sqref="B2"/>
    </sheetView>
  </sheetViews>
  <sheetFormatPr defaultRowHeight="15" x14ac:dyDescent="0.25"/>
  <cols>
    <col min="1" max="1" width="4.28515625" style="31" customWidth="1"/>
    <col min="2" max="2" width="14.7109375" style="34" customWidth="1"/>
    <col min="3" max="3" width="10.28515625" style="34" customWidth="1"/>
    <col min="4" max="4" width="49.140625" style="34" customWidth="1"/>
    <col min="5" max="5" width="15.42578125" style="34" customWidth="1"/>
    <col min="8" max="8" width="12.7109375" bestFit="1" customWidth="1"/>
  </cols>
  <sheetData>
    <row r="1" spans="1:8" ht="51" x14ac:dyDescent="0.25">
      <c r="A1" s="32" t="s">
        <v>0</v>
      </c>
      <c r="B1" s="32" t="s">
        <v>58</v>
      </c>
      <c r="C1" s="32" t="s">
        <v>59</v>
      </c>
      <c r="D1" s="32" t="s">
        <v>10</v>
      </c>
      <c r="E1" s="32" t="s">
        <v>41</v>
      </c>
      <c r="F1" s="32" t="s">
        <v>42</v>
      </c>
      <c r="G1" s="32" t="s">
        <v>43</v>
      </c>
      <c r="H1" s="32" t="s">
        <v>44</v>
      </c>
    </row>
    <row r="2" spans="1:8" ht="25.5" x14ac:dyDescent="0.25">
      <c r="A2" s="41">
        <v>1</v>
      </c>
      <c r="B2" s="3" t="s">
        <v>60</v>
      </c>
      <c r="C2" s="35">
        <v>245418392</v>
      </c>
      <c r="D2" s="11" t="s">
        <v>61</v>
      </c>
      <c r="E2" s="19">
        <v>90</v>
      </c>
      <c r="F2" s="23">
        <v>120</v>
      </c>
      <c r="G2" s="23">
        <f>F2*E2</f>
        <v>10800</v>
      </c>
      <c r="H2" s="23">
        <f>G2*30</f>
        <v>324000</v>
      </c>
    </row>
    <row r="3" spans="1:8" ht="15.75" x14ac:dyDescent="0.3">
      <c r="A3" s="27">
        <v>2</v>
      </c>
      <c r="B3" s="3" t="s">
        <v>60</v>
      </c>
      <c r="C3" s="35">
        <v>445506630</v>
      </c>
      <c r="D3" s="3" t="s">
        <v>62</v>
      </c>
      <c r="E3" s="21">
        <v>230</v>
      </c>
      <c r="F3" s="23">
        <v>120</v>
      </c>
      <c r="G3" s="23">
        <f t="shared" ref="G3:G16" si="0">F3*E3</f>
        <v>27600</v>
      </c>
      <c r="H3" s="23">
        <f t="shared" ref="H3:H16" si="1">G3*30</f>
        <v>828000</v>
      </c>
    </row>
    <row r="4" spans="1:8" ht="36" x14ac:dyDescent="0.25">
      <c r="A4" s="41">
        <v>3</v>
      </c>
      <c r="B4" s="9" t="s">
        <v>63</v>
      </c>
      <c r="C4" s="8">
        <v>236035517</v>
      </c>
      <c r="D4" s="9" t="s">
        <v>64</v>
      </c>
      <c r="E4" s="19">
        <v>114</v>
      </c>
      <c r="F4" s="23">
        <v>120</v>
      </c>
      <c r="G4" s="23">
        <f t="shared" si="0"/>
        <v>13680</v>
      </c>
      <c r="H4" s="23">
        <f t="shared" si="1"/>
        <v>410400</v>
      </c>
    </row>
    <row r="5" spans="1:8" x14ac:dyDescent="0.25">
      <c r="A5" s="41">
        <v>4</v>
      </c>
      <c r="B5" s="9" t="s">
        <v>65</v>
      </c>
      <c r="C5" s="8">
        <v>404476205</v>
      </c>
      <c r="D5" s="9" t="s">
        <v>66</v>
      </c>
      <c r="E5" s="19">
        <v>46</v>
      </c>
      <c r="F5" s="23">
        <v>100</v>
      </c>
      <c r="G5" s="23">
        <f t="shared" si="0"/>
        <v>4600</v>
      </c>
      <c r="H5" s="23">
        <f t="shared" si="1"/>
        <v>138000</v>
      </c>
    </row>
    <row r="6" spans="1:8" ht="15.75" x14ac:dyDescent="0.3">
      <c r="A6" s="27">
        <v>5</v>
      </c>
      <c r="B6" s="4" t="s">
        <v>67</v>
      </c>
      <c r="C6" s="35">
        <v>404869567</v>
      </c>
      <c r="D6" s="4" t="s">
        <v>68</v>
      </c>
      <c r="E6" s="21">
        <v>30</v>
      </c>
      <c r="F6" s="23">
        <v>100</v>
      </c>
      <c r="G6" s="23">
        <f t="shared" si="0"/>
        <v>3000</v>
      </c>
      <c r="H6" s="23">
        <f t="shared" si="1"/>
        <v>90000</v>
      </c>
    </row>
    <row r="7" spans="1:8" x14ac:dyDescent="0.25">
      <c r="A7" s="41">
        <v>6</v>
      </c>
      <c r="B7" s="4" t="s">
        <v>69</v>
      </c>
      <c r="C7" s="8">
        <v>417876711</v>
      </c>
      <c r="D7" s="4" t="s">
        <v>70</v>
      </c>
      <c r="E7" s="39">
        <v>30</v>
      </c>
      <c r="F7" s="23">
        <v>100</v>
      </c>
      <c r="G7" s="23">
        <f t="shared" si="0"/>
        <v>3000</v>
      </c>
      <c r="H7" s="23">
        <f t="shared" si="1"/>
        <v>90000</v>
      </c>
    </row>
    <row r="8" spans="1:8" ht="15.75" x14ac:dyDescent="0.3">
      <c r="A8" s="41">
        <v>7</v>
      </c>
      <c r="B8" s="4" t="s">
        <v>71</v>
      </c>
      <c r="C8" s="35">
        <v>225368330</v>
      </c>
      <c r="D8" s="4" t="s">
        <v>72</v>
      </c>
      <c r="E8" s="21">
        <v>82</v>
      </c>
      <c r="F8" s="23">
        <v>120</v>
      </c>
      <c r="G8" s="23">
        <f t="shared" si="0"/>
        <v>9840</v>
      </c>
      <c r="H8" s="23">
        <f t="shared" si="1"/>
        <v>295200</v>
      </c>
    </row>
    <row r="9" spans="1:8" ht="15.75" x14ac:dyDescent="0.3">
      <c r="A9" s="27">
        <v>8</v>
      </c>
      <c r="B9" s="4" t="s">
        <v>73</v>
      </c>
      <c r="C9" s="35">
        <v>216315681</v>
      </c>
      <c r="D9" s="4" t="s">
        <v>74</v>
      </c>
      <c r="E9" s="21">
        <v>45</v>
      </c>
      <c r="F9" s="23">
        <v>100</v>
      </c>
      <c r="G9" s="23">
        <f t="shared" si="0"/>
        <v>4500</v>
      </c>
      <c r="H9" s="23">
        <f t="shared" si="1"/>
        <v>135000</v>
      </c>
    </row>
    <row r="10" spans="1:8" ht="15.75" x14ac:dyDescent="0.3">
      <c r="A10" s="41">
        <v>9</v>
      </c>
      <c r="B10" s="4" t="s">
        <v>75</v>
      </c>
      <c r="C10" s="35">
        <v>404907730</v>
      </c>
      <c r="D10" s="4" t="s">
        <v>76</v>
      </c>
      <c r="E10" s="40">
        <v>54</v>
      </c>
      <c r="F10" s="23">
        <v>100</v>
      </c>
      <c r="G10" s="23">
        <f t="shared" si="0"/>
        <v>5400</v>
      </c>
      <c r="H10" s="23">
        <f t="shared" si="1"/>
        <v>162000</v>
      </c>
    </row>
    <row r="11" spans="1:8" x14ac:dyDescent="0.25">
      <c r="A11" s="41">
        <v>10</v>
      </c>
      <c r="B11" s="4" t="s">
        <v>77</v>
      </c>
      <c r="C11" s="35">
        <v>424067306</v>
      </c>
      <c r="D11" s="36" t="s">
        <v>78</v>
      </c>
      <c r="E11" s="39">
        <v>52</v>
      </c>
      <c r="F11" s="23">
        <v>100</v>
      </c>
      <c r="G11" s="23">
        <f t="shared" si="0"/>
        <v>5200</v>
      </c>
      <c r="H11" s="23">
        <f t="shared" si="1"/>
        <v>156000</v>
      </c>
    </row>
    <row r="12" spans="1:8" x14ac:dyDescent="0.25">
      <c r="A12" s="27">
        <v>11</v>
      </c>
      <c r="B12" s="10" t="s">
        <v>79</v>
      </c>
      <c r="C12" s="8">
        <v>222717246</v>
      </c>
      <c r="D12" s="10" t="s">
        <v>80</v>
      </c>
      <c r="E12" s="19">
        <v>100</v>
      </c>
      <c r="F12" s="23">
        <v>120</v>
      </c>
      <c r="G12" s="23">
        <f t="shared" si="0"/>
        <v>12000</v>
      </c>
      <c r="H12" s="23">
        <f t="shared" si="1"/>
        <v>360000</v>
      </c>
    </row>
    <row r="13" spans="1:8" x14ac:dyDescent="0.25">
      <c r="A13" s="41">
        <v>12</v>
      </c>
      <c r="B13" s="36" t="s">
        <v>81</v>
      </c>
      <c r="C13" s="37">
        <v>231169507</v>
      </c>
      <c r="D13" s="36" t="s">
        <v>82</v>
      </c>
      <c r="E13" s="19">
        <v>55</v>
      </c>
      <c r="F13" s="23">
        <v>100</v>
      </c>
      <c r="G13" s="23">
        <f t="shared" si="0"/>
        <v>5500</v>
      </c>
      <c r="H13" s="23">
        <f t="shared" si="1"/>
        <v>165000</v>
      </c>
    </row>
    <row r="14" spans="1:8" ht="15.75" x14ac:dyDescent="0.3">
      <c r="A14" s="41">
        <v>13</v>
      </c>
      <c r="B14" s="4" t="s">
        <v>83</v>
      </c>
      <c r="C14" s="35">
        <v>404869567</v>
      </c>
      <c r="D14" s="4" t="s">
        <v>68</v>
      </c>
      <c r="E14" s="21">
        <v>55</v>
      </c>
      <c r="F14" s="23">
        <v>100</v>
      </c>
      <c r="G14" s="23">
        <f t="shared" si="0"/>
        <v>5500</v>
      </c>
      <c r="H14" s="23">
        <f t="shared" si="1"/>
        <v>165000</v>
      </c>
    </row>
    <row r="15" spans="1:8" ht="15.75" x14ac:dyDescent="0.3">
      <c r="A15" s="27">
        <v>14</v>
      </c>
      <c r="B15" s="4" t="s">
        <v>84</v>
      </c>
      <c r="C15" s="35">
        <v>404907730</v>
      </c>
      <c r="D15" s="4" t="s">
        <v>76</v>
      </c>
      <c r="E15" s="21">
        <v>52</v>
      </c>
      <c r="F15" s="23">
        <v>100</v>
      </c>
      <c r="G15" s="23">
        <f t="shared" si="0"/>
        <v>5200</v>
      </c>
      <c r="H15" s="23">
        <f t="shared" si="1"/>
        <v>156000</v>
      </c>
    </row>
    <row r="16" spans="1:8" ht="15.75" x14ac:dyDescent="0.3">
      <c r="A16" s="41">
        <v>15</v>
      </c>
      <c r="B16" s="4" t="s">
        <v>85</v>
      </c>
      <c r="C16" s="35">
        <v>236035517</v>
      </c>
      <c r="D16" s="4" t="s">
        <v>86</v>
      </c>
      <c r="E16" s="21">
        <v>15</v>
      </c>
      <c r="F16" s="23">
        <v>100</v>
      </c>
      <c r="G16" s="23">
        <f t="shared" si="0"/>
        <v>1500</v>
      </c>
      <c r="H16" s="23">
        <f t="shared" si="1"/>
        <v>45000</v>
      </c>
    </row>
    <row r="17" spans="1:8" x14ac:dyDescent="0.25">
      <c r="H17" s="46">
        <f>SUM(H2:H16)</f>
        <v>3519600</v>
      </c>
    </row>
    <row r="18" spans="1:8" x14ac:dyDescent="0.25">
      <c r="A18" s="33"/>
      <c r="B18" s="38"/>
      <c r="C18" s="38"/>
      <c r="D18" s="38"/>
      <c r="E18" s="38">
        <f>SUM(E2:E16)</f>
        <v>1050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C14"/>
  <sheetViews>
    <sheetView workbookViewId="0">
      <selection activeCell="C5" sqref="C5"/>
    </sheetView>
  </sheetViews>
  <sheetFormatPr defaultRowHeight="15" x14ac:dyDescent="0.25"/>
  <cols>
    <col min="1" max="1" width="30.85546875" bestFit="1" customWidth="1"/>
    <col min="2" max="2" width="37.28515625" customWidth="1"/>
    <col min="3" max="3" width="30.5703125" customWidth="1"/>
    <col min="4" max="4" width="17.85546875" customWidth="1"/>
  </cols>
  <sheetData>
    <row r="4" spans="1:3" x14ac:dyDescent="0.25">
      <c r="A4" t="s">
        <v>87</v>
      </c>
      <c r="B4" t="s">
        <v>91</v>
      </c>
      <c r="C4" t="s">
        <v>95</v>
      </c>
    </row>
    <row r="5" spans="1:3" x14ac:dyDescent="0.25">
      <c r="A5" s="48">
        <f>კოვიდი!H37+ცხელება!H17</f>
        <v>15072000</v>
      </c>
      <c r="B5" s="46">
        <f>A11+კოვიდი!H17+კოვიდი!H22+კოვიდი!H21+კოვიდი!H20+კოვიდი!H19</f>
        <v>10526400</v>
      </c>
      <c r="C5" s="47">
        <f>A11+კოვიდი!H17+კოვიდი!H19+კოვიდი!H20+კოვიდი!H21+კოვიდი!H22</f>
        <v>10526400</v>
      </c>
    </row>
    <row r="7" spans="1:3" x14ac:dyDescent="0.25">
      <c r="A7" t="s">
        <v>88</v>
      </c>
      <c r="B7" t="s">
        <v>92</v>
      </c>
    </row>
    <row r="8" spans="1:3" x14ac:dyDescent="0.25">
      <c r="A8" s="46">
        <f>კოვიდი!H37</f>
        <v>11552400</v>
      </c>
      <c r="B8" s="46">
        <f>B5+კოვიდი!H23+კოვიდი!H24+კოვიდი!H25+კოვიდი!H26</f>
        <v>12612600</v>
      </c>
    </row>
    <row r="10" spans="1:3" x14ac:dyDescent="0.25">
      <c r="A10" t="s">
        <v>89</v>
      </c>
      <c r="B10" t="s">
        <v>93</v>
      </c>
    </row>
    <row r="11" spans="1:3" x14ac:dyDescent="0.25">
      <c r="A11" s="46">
        <f>ცხელება!H17</f>
        <v>3519600</v>
      </c>
      <c r="B11" s="46">
        <f>B8+კოვიდი!H29+კოვიდი!H30+კოვიდი!H31+კოვიდი!H32</f>
        <v>14152200</v>
      </c>
    </row>
    <row r="13" spans="1:3" x14ac:dyDescent="0.25">
      <c r="A13" t="s">
        <v>90</v>
      </c>
      <c r="B13" t="s">
        <v>94</v>
      </c>
    </row>
    <row r="14" spans="1:3" x14ac:dyDescent="0.25">
      <c r="A14" s="47">
        <f>კოვიდი!H35+კოვიდი!H27+ცხელება!H17</f>
        <v>9756000</v>
      </c>
      <c r="B14" s="46">
        <f>B11+კოვიდი!H33+კოვიდი!H34</f>
        <v>15072000</v>
      </c>
    </row>
  </sheetData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კოვიდი</vt:lpstr>
      <vt:lpstr>ცხელება</vt:lpstr>
      <vt:lpstr>ანგარიში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Giorgi Tsotskolauri</cp:lastModifiedBy>
  <dcterms:created xsi:type="dcterms:W3CDTF">2020-05-05T04:46:11Z</dcterms:created>
  <dcterms:modified xsi:type="dcterms:W3CDTF">2020-05-05T05:19:37Z</dcterms:modified>
</cp:coreProperties>
</file>