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ხარჯები'!$A$2:$T$14</definedName>
    <definedName name="DATA1">#REF!</definedName>
    <definedName name="_xlnm.Print_Area" localSheetId="0">'მოსალოდნელი ხარჯები'!$B$2:$R$134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8" i="2" l="1"/>
  <c r="O18" i="2" l="1"/>
  <c r="O6" i="2"/>
  <c r="E18" i="2" l="1"/>
  <c r="K18" i="2" s="1"/>
  <c r="E22" i="2"/>
  <c r="J18" i="2"/>
  <c r="P134" i="2" l="1"/>
  <c r="R134" i="2" s="1"/>
  <c r="L134" i="2"/>
  <c r="K134" i="2"/>
  <c r="P133" i="2"/>
  <c r="R133" i="2" s="1"/>
  <c r="L133" i="2"/>
  <c r="K133" i="2"/>
  <c r="Q132" i="2"/>
  <c r="P132" i="2"/>
  <c r="R132" i="2" s="1"/>
  <c r="L132" i="2"/>
  <c r="K132" i="2"/>
  <c r="P131" i="2"/>
  <c r="Q131" i="2" s="1"/>
  <c r="L131" i="2"/>
  <c r="K131" i="2"/>
  <c r="P130" i="2"/>
  <c r="R130" i="2" s="1"/>
  <c r="L130" i="2"/>
  <c r="K130" i="2"/>
  <c r="P129" i="2"/>
  <c r="R129" i="2" s="1"/>
  <c r="L129" i="2"/>
  <c r="K129" i="2"/>
  <c r="P128" i="2"/>
  <c r="R128" i="2" s="1"/>
  <c r="L128" i="2"/>
  <c r="K128" i="2"/>
  <c r="P127" i="2"/>
  <c r="R127" i="2" s="1"/>
  <c r="L127" i="2"/>
  <c r="K127" i="2"/>
  <c r="O124" i="2"/>
  <c r="O123" i="2" s="1"/>
  <c r="J126" i="2"/>
  <c r="P126" i="2" s="1"/>
  <c r="R125" i="2"/>
  <c r="P125" i="2"/>
  <c r="Q125" i="2" s="1"/>
  <c r="L125" i="2"/>
  <c r="K125" i="2"/>
  <c r="N124" i="2"/>
  <c r="M124" i="2"/>
  <c r="M123" i="2" s="1"/>
  <c r="I124" i="2"/>
  <c r="I123" i="2" s="1"/>
  <c r="H124" i="2"/>
  <c r="H123" i="2" s="1"/>
  <c r="G124" i="2"/>
  <c r="G123" i="2" s="1"/>
  <c r="F124" i="2"/>
  <c r="E124" i="2"/>
  <c r="E123" i="2" s="1"/>
  <c r="D124" i="2"/>
  <c r="N123" i="2"/>
  <c r="F123" i="2"/>
  <c r="D123" i="2"/>
  <c r="Q128" i="2" l="1"/>
  <c r="R131" i="2"/>
  <c r="Q134" i="2"/>
  <c r="R126" i="2"/>
  <c r="Q126" i="2"/>
  <c r="P124" i="2"/>
  <c r="Q133" i="2"/>
  <c r="K126" i="2"/>
  <c r="Q130" i="2"/>
  <c r="J124" i="2"/>
  <c r="L126" i="2"/>
  <c r="Q127" i="2"/>
  <c r="Q129" i="2"/>
  <c r="L124" i="2" l="1"/>
  <c r="J123" i="2"/>
  <c r="K124" i="2"/>
  <c r="Q124" i="2"/>
  <c r="P123" i="2"/>
  <c r="R124" i="2"/>
  <c r="R123" i="2" l="1"/>
  <c r="Q123" i="2"/>
  <c r="L123" i="2"/>
  <c r="K123" i="2"/>
  <c r="P122" i="2" l="1"/>
  <c r="R122" i="2" s="1"/>
  <c r="L122" i="2"/>
  <c r="K122" i="2"/>
  <c r="P121" i="2"/>
  <c r="Q121" i="2" s="1"/>
  <c r="L121" i="2"/>
  <c r="K121" i="2"/>
  <c r="P120" i="2"/>
  <c r="R120" i="2" s="1"/>
  <c r="L120" i="2"/>
  <c r="K120" i="2"/>
  <c r="P119" i="2"/>
  <c r="Q119" i="2" s="1"/>
  <c r="L119" i="2"/>
  <c r="K119" i="2"/>
  <c r="P118" i="2"/>
  <c r="R118" i="2" s="1"/>
  <c r="L118" i="2"/>
  <c r="K118" i="2"/>
  <c r="P117" i="2"/>
  <c r="R117" i="2" s="1"/>
  <c r="L117" i="2"/>
  <c r="K117" i="2"/>
  <c r="P116" i="2"/>
  <c r="Q116" i="2" s="1"/>
  <c r="L116" i="2"/>
  <c r="K116" i="2"/>
  <c r="P115" i="2"/>
  <c r="Q115" i="2" s="1"/>
  <c r="L115" i="2"/>
  <c r="K115" i="2"/>
  <c r="P114" i="2"/>
  <c r="R114" i="2" s="1"/>
  <c r="L114" i="2"/>
  <c r="K114" i="2"/>
  <c r="P113" i="2"/>
  <c r="R113" i="2" s="1"/>
  <c r="L113" i="2"/>
  <c r="K113" i="2"/>
  <c r="O112" i="2"/>
  <c r="O111" i="2" s="1"/>
  <c r="N112" i="2"/>
  <c r="M112" i="2"/>
  <c r="M111" i="2" s="1"/>
  <c r="J112" i="2"/>
  <c r="I112" i="2"/>
  <c r="I111" i="2" s="1"/>
  <c r="H112" i="2"/>
  <c r="H111" i="2" s="1"/>
  <c r="G112" i="2"/>
  <c r="G111" i="2" s="1"/>
  <c r="F112" i="2"/>
  <c r="F111" i="2" s="1"/>
  <c r="E112" i="2"/>
  <c r="K112" i="2" s="1"/>
  <c r="D112" i="2"/>
  <c r="N111" i="2"/>
  <c r="J111" i="2"/>
  <c r="D111" i="2"/>
  <c r="R121" i="2" l="1"/>
  <c r="R119" i="2"/>
  <c r="R116" i="2"/>
  <c r="L112" i="2"/>
  <c r="Q118" i="2"/>
  <c r="E111" i="2"/>
  <c r="Q113" i="2"/>
  <c r="P112" i="2"/>
  <c r="Q112" i="2" s="1"/>
  <c r="R115" i="2"/>
  <c r="Q120" i="2"/>
  <c r="Q117" i="2"/>
  <c r="Q114" i="2"/>
  <c r="Q122" i="2"/>
  <c r="K111" i="2" l="1"/>
  <c r="L111" i="2"/>
  <c r="R112" i="2"/>
  <c r="P111" i="2"/>
  <c r="R111" i="2" l="1"/>
  <c r="Q111" i="2"/>
  <c r="P110" i="2" l="1"/>
  <c r="Q110" i="2" s="1"/>
  <c r="L110" i="2"/>
  <c r="K110" i="2"/>
  <c r="P109" i="2"/>
  <c r="R109" i="2" s="1"/>
  <c r="L109" i="2"/>
  <c r="K109" i="2"/>
  <c r="R108" i="2"/>
  <c r="Q108" i="2"/>
  <c r="P108" i="2"/>
  <c r="L108" i="2"/>
  <c r="K108" i="2"/>
  <c r="P107" i="2"/>
  <c r="R107" i="2" s="1"/>
  <c r="L107" i="2"/>
  <c r="K107" i="2"/>
  <c r="R106" i="2"/>
  <c r="Q106" i="2"/>
  <c r="P106" i="2"/>
  <c r="L106" i="2"/>
  <c r="K106" i="2"/>
  <c r="P105" i="2"/>
  <c r="R105" i="2" s="1"/>
  <c r="L105" i="2"/>
  <c r="K105" i="2"/>
  <c r="P104" i="2"/>
  <c r="Q104" i="2" s="1"/>
  <c r="L104" i="2"/>
  <c r="K104" i="2"/>
  <c r="P103" i="2"/>
  <c r="Q103" i="2" s="1"/>
  <c r="L103" i="2"/>
  <c r="K103" i="2"/>
  <c r="P102" i="2"/>
  <c r="Q102" i="2" s="1"/>
  <c r="L102" i="2"/>
  <c r="K102" i="2"/>
  <c r="P101" i="2"/>
  <c r="L101" i="2"/>
  <c r="K101" i="2"/>
  <c r="O100" i="2"/>
  <c r="O99" i="2" s="1"/>
  <c r="N100" i="2"/>
  <c r="N99" i="2" s="1"/>
  <c r="M100" i="2"/>
  <c r="M99" i="2" s="1"/>
  <c r="J100" i="2"/>
  <c r="L100" i="2" s="1"/>
  <c r="I100" i="2"/>
  <c r="I99" i="2" s="1"/>
  <c r="H100" i="2"/>
  <c r="G100" i="2"/>
  <c r="F100" i="2"/>
  <c r="E100" i="2"/>
  <c r="E99" i="2" s="1"/>
  <c r="D100" i="2"/>
  <c r="D99" i="2" s="1"/>
  <c r="H99" i="2"/>
  <c r="G99" i="2"/>
  <c r="F99" i="2"/>
  <c r="P98" i="2"/>
  <c r="R98" i="2" s="1"/>
  <c r="L98" i="2"/>
  <c r="K98" i="2"/>
  <c r="P97" i="2"/>
  <c r="Q97" i="2" s="1"/>
  <c r="L97" i="2"/>
  <c r="K97" i="2"/>
  <c r="P96" i="2"/>
  <c r="R96" i="2" s="1"/>
  <c r="L96" i="2"/>
  <c r="K96" i="2"/>
  <c r="P95" i="2"/>
  <c r="R95" i="2" s="1"/>
  <c r="L95" i="2"/>
  <c r="K95" i="2"/>
  <c r="P94" i="2"/>
  <c r="Q94" i="2" s="1"/>
  <c r="L94" i="2"/>
  <c r="K94" i="2"/>
  <c r="P93" i="2"/>
  <c r="R93" i="2" s="1"/>
  <c r="L93" i="2"/>
  <c r="K93" i="2"/>
  <c r="P92" i="2"/>
  <c r="Q92" i="2" s="1"/>
  <c r="L92" i="2"/>
  <c r="K92" i="2"/>
  <c r="P91" i="2"/>
  <c r="R91" i="2" s="1"/>
  <c r="L91" i="2"/>
  <c r="K91" i="2"/>
  <c r="P90" i="2"/>
  <c r="R90" i="2" s="1"/>
  <c r="L90" i="2"/>
  <c r="K90" i="2"/>
  <c r="P89" i="2"/>
  <c r="Q89" i="2" s="1"/>
  <c r="L89" i="2"/>
  <c r="K89" i="2"/>
  <c r="O88" i="2"/>
  <c r="O87" i="2" s="1"/>
  <c r="N88" i="2"/>
  <c r="M88" i="2"/>
  <c r="M87" i="2" s="1"/>
  <c r="J88" i="2"/>
  <c r="L88" i="2" s="1"/>
  <c r="I88" i="2"/>
  <c r="I87" i="2" s="1"/>
  <c r="H88" i="2"/>
  <c r="H87" i="2" s="1"/>
  <c r="G88" i="2"/>
  <c r="G87" i="2" s="1"/>
  <c r="F88" i="2"/>
  <c r="F87" i="2" s="1"/>
  <c r="E88" i="2"/>
  <c r="E87" i="2" s="1"/>
  <c r="D88" i="2"/>
  <c r="D87" i="2"/>
  <c r="R92" i="2" l="1"/>
  <c r="Q95" i="2"/>
  <c r="R97" i="2"/>
  <c r="J87" i="2"/>
  <c r="K87" i="2" s="1"/>
  <c r="R103" i="2"/>
  <c r="Q90" i="2"/>
  <c r="P100" i="2"/>
  <c r="Q100" i="2" s="1"/>
  <c r="J99" i="2"/>
  <c r="L99" i="2" s="1"/>
  <c r="K100" i="2"/>
  <c r="R102" i="2"/>
  <c r="R110" i="2"/>
  <c r="Q101" i="2"/>
  <c r="R104" i="2"/>
  <c r="Q109" i="2"/>
  <c r="Q107" i="2"/>
  <c r="R101" i="2"/>
  <c r="Q105" i="2"/>
  <c r="P88" i="2"/>
  <c r="Q88" i="2" s="1"/>
  <c r="Q91" i="2"/>
  <c r="R94" i="2"/>
  <c r="N87" i="2"/>
  <c r="R89" i="2"/>
  <c r="Q96" i="2"/>
  <c r="Q93" i="2"/>
  <c r="K88" i="2"/>
  <c r="Q98" i="2"/>
  <c r="L87" i="2" l="1"/>
  <c r="P99" i="2"/>
  <c r="R99" i="2" s="1"/>
  <c r="R100" i="2"/>
  <c r="K99" i="2"/>
  <c r="R88" i="2"/>
  <c r="P87" i="2"/>
  <c r="R87" i="2" s="1"/>
  <c r="Q99" i="2" l="1"/>
  <c r="Q87" i="2"/>
  <c r="P86" i="2" l="1"/>
  <c r="R86" i="2" s="1"/>
  <c r="L86" i="2"/>
  <c r="K86" i="2"/>
  <c r="P85" i="2"/>
  <c r="Q85" i="2" s="1"/>
  <c r="L85" i="2"/>
  <c r="K85" i="2"/>
  <c r="P84" i="2"/>
  <c r="R84" i="2" s="1"/>
  <c r="L84" i="2"/>
  <c r="K84" i="2"/>
  <c r="P83" i="2"/>
  <c r="Q83" i="2" s="1"/>
  <c r="L83" i="2"/>
  <c r="K83" i="2"/>
  <c r="P82" i="2"/>
  <c r="Q82" i="2" s="1"/>
  <c r="L82" i="2"/>
  <c r="K82" i="2"/>
  <c r="P81" i="2"/>
  <c r="R81" i="2" s="1"/>
  <c r="L81" i="2"/>
  <c r="K81" i="2"/>
  <c r="P80" i="2"/>
  <c r="R80" i="2" s="1"/>
  <c r="L80" i="2"/>
  <c r="K80" i="2"/>
  <c r="P79" i="2"/>
  <c r="R79" i="2" s="1"/>
  <c r="L79" i="2"/>
  <c r="K79" i="2"/>
  <c r="P78" i="2"/>
  <c r="R78" i="2" s="1"/>
  <c r="L78" i="2"/>
  <c r="K78" i="2"/>
  <c r="P77" i="2"/>
  <c r="L77" i="2"/>
  <c r="K77" i="2"/>
  <c r="O76" i="2"/>
  <c r="O75" i="2" s="1"/>
  <c r="N76" i="2"/>
  <c r="N75" i="2" s="1"/>
  <c r="M76" i="2"/>
  <c r="M75" i="2" s="1"/>
  <c r="J76" i="2"/>
  <c r="L76" i="2" s="1"/>
  <c r="I76" i="2"/>
  <c r="I75" i="2" s="1"/>
  <c r="H76" i="2"/>
  <c r="H75" i="2" s="1"/>
  <c r="G76" i="2"/>
  <c r="G75" i="2" s="1"/>
  <c r="F76" i="2"/>
  <c r="F75" i="2" s="1"/>
  <c r="E76" i="2"/>
  <c r="D76" i="2"/>
  <c r="D75" i="2"/>
  <c r="P76" i="2" l="1"/>
  <c r="Q76" i="2" s="1"/>
  <c r="Q80" i="2"/>
  <c r="R83" i="2"/>
  <c r="K76" i="2"/>
  <c r="R85" i="2"/>
  <c r="Q79" i="2"/>
  <c r="R82" i="2"/>
  <c r="Q77" i="2"/>
  <c r="Q84" i="2"/>
  <c r="E75" i="2"/>
  <c r="Q81" i="2"/>
  <c r="R77" i="2"/>
  <c r="J75" i="2"/>
  <c r="L75" i="2" s="1"/>
  <c r="Q78" i="2"/>
  <c r="Q86" i="2"/>
  <c r="P75" i="2" l="1"/>
  <c r="R75" i="2" s="1"/>
  <c r="R76" i="2"/>
  <c r="K75" i="2"/>
  <c r="Q75" i="2" l="1"/>
  <c r="P74" i="2"/>
  <c r="R74" i="2" s="1"/>
  <c r="L74" i="2"/>
  <c r="K74" i="2"/>
  <c r="P73" i="2"/>
  <c r="R73" i="2" s="1"/>
  <c r="L73" i="2"/>
  <c r="K73" i="2"/>
  <c r="P72" i="2"/>
  <c r="R72" i="2" s="1"/>
  <c r="L72" i="2"/>
  <c r="K72" i="2"/>
  <c r="P71" i="2"/>
  <c r="Q71" i="2" s="1"/>
  <c r="L71" i="2"/>
  <c r="K71" i="2"/>
  <c r="P70" i="2"/>
  <c r="Q70" i="2" s="1"/>
  <c r="L70" i="2"/>
  <c r="K70" i="2"/>
  <c r="P69" i="2"/>
  <c r="Q69" i="2" s="1"/>
  <c r="L69" i="2"/>
  <c r="K69" i="2"/>
  <c r="P68" i="2"/>
  <c r="R68" i="2" s="1"/>
  <c r="L68" i="2"/>
  <c r="K68" i="2"/>
  <c r="P67" i="2"/>
  <c r="R67" i="2" s="1"/>
  <c r="L67" i="2"/>
  <c r="K67" i="2"/>
  <c r="P66" i="2"/>
  <c r="R66" i="2" s="1"/>
  <c r="L66" i="2"/>
  <c r="K66" i="2"/>
  <c r="P65" i="2"/>
  <c r="L65" i="2"/>
  <c r="K65" i="2"/>
  <c r="O64" i="2"/>
  <c r="O63" i="2" s="1"/>
  <c r="N64" i="2"/>
  <c r="M64" i="2"/>
  <c r="M63" i="2" s="1"/>
  <c r="J64" i="2"/>
  <c r="K64" i="2" s="1"/>
  <c r="I64" i="2"/>
  <c r="I63" i="2" s="1"/>
  <c r="H64" i="2"/>
  <c r="H63" i="2" s="1"/>
  <c r="G64" i="2"/>
  <c r="G63" i="2" s="1"/>
  <c r="F64" i="2"/>
  <c r="F63" i="2" s="1"/>
  <c r="E64" i="2"/>
  <c r="E63" i="2" s="1"/>
  <c r="D64" i="2"/>
  <c r="D63" i="2" s="1"/>
  <c r="Q66" i="2" l="1"/>
  <c r="Q67" i="2"/>
  <c r="R70" i="2"/>
  <c r="P64" i="2"/>
  <c r="R64" i="2" s="1"/>
  <c r="L64" i="2"/>
  <c r="Q74" i="2"/>
  <c r="J63" i="2"/>
  <c r="K63" i="2" s="1"/>
  <c r="R69" i="2"/>
  <c r="Q68" i="2"/>
  <c r="R71" i="2"/>
  <c r="Q65" i="2"/>
  <c r="Q73" i="2"/>
  <c r="N63" i="2"/>
  <c r="R65" i="2"/>
  <c r="Q72" i="2"/>
  <c r="Q64" i="2" l="1"/>
  <c r="P63" i="2"/>
  <c r="Q63" i="2" s="1"/>
  <c r="L63" i="2"/>
  <c r="R63" i="2" l="1"/>
  <c r="P62" i="2"/>
  <c r="R62" i="2" s="1"/>
  <c r="L62" i="2"/>
  <c r="K62" i="2"/>
  <c r="P61" i="2"/>
  <c r="R61" i="2" s="1"/>
  <c r="L61" i="2"/>
  <c r="K61" i="2"/>
  <c r="P60" i="2"/>
  <c r="R60" i="2" s="1"/>
  <c r="L60" i="2"/>
  <c r="K60" i="2"/>
  <c r="P59" i="2"/>
  <c r="Q59" i="2" s="1"/>
  <c r="L59" i="2"/>
  <c r="K59" i="2"/>
  <c r="P58" i="2"/>
  <c r="R58" i="2" s="1"/>
  <c r="L58" i="2"/>
  <c r="K58" i="2"/>
  <c r="P57" i="2"/>
  <c r="R57" i="2" s="1"/>
  <c r="L57" i="2"/>
  <c r="K57" i="2"/>
  <c r="P56" i="2"/>
  <c r="R56" i="2" s="1"/>
  <c r="L56" i="2"/>
  <c r="K56" i="2"/>
  <c r="P55" i="2"/>
  <c r="Q55" i="2" s="1"/>
  <c r="L55" i="2"/>
  <c r="K55" i="2"/>
  <c r="P54" i="2"/>
  <c r="R54" i="2" s="1"/>
  <c r="L54" i="2"/>
  <c r="K54" i="2"/>
  <c r="P53" i="2"/>
  <c r="L53" i="2"/>
  <c r="K53" i="2"/>
  <c r="O52" i="2"/>
  <c r="O51" i="2" s="1"/>
  <c r="N52" i="2"/>
  <c r="N51" i="2" s="1"/>
  <c r="M52" i="2"/>
  <c r="M51" i="2" s="1"/>
  <c r="J52" i="2"/>
  <c r="L52" i="2" s="1"/>
  <c r="I52" i="2"/>
  <c r="I51" i="2" s="1"/>
  <c r="H52" i="2"/>
  <c r="H51" i="2" s="1"/>
  <c r="G52" i="2"/>
  <c r="G51" i="2" s="1"/>
  <c r="F52" i="2"/>
  <c r="F51" i="2" s="1"/>
  <c r="E52" i="2"/>
  <c r="D52" i="2"/>
  <c r="D51" i="2"/>
  <c r="P52" i="2" l="1"/>
  <c r="Q56" i="2"/>
  <c r="K52" i="2"/>
  <c r="R59" i="2"/>
  <c r="Q57" i="2"/>
  <c r="R52" i="2"/>
  <c r="P51" i="2"/>
  <c r="R51" i="2" s="1"/>
  <c r="E51" i="2"/>
  <c r="Q61" i="2"/>
  <c r="R53" i="2"/>
  <c r="Q58" i="2"/>
  <c r="Q52" i="2"/>
  <c r="R55" i="2"/>
  <c r="Q60" i="2"/>
  <c r="Q53" i="2"/>
  <c r="J51" i="2"/>
  <c r="L51" i="2" s="1"/>
  <c r="Q54" i="2"/>
  <c r="Q62" i="2"/>
  <c r="K51" i="2" l="1"/>
  <c r="Q51" i="2"/>
  <c r="P50" i="2" l="1"/>
  <c r="Q50" i="2" s="1"/>
  <c r="L50" i="2"/>
  <c r="K50" i="2"/>
  <c r="P49" i="2"/>
  <c r="Q49" i="2" s="1"/>
  <c r="L49" i="2"/>
  <c r="K49" i="2"/>
  <c r="P48" i="2"/>
  <c r="R48" i="2" s="1"/>
  <c r="L48" i="2"/>
  <c r="K48" i="2"/>
  <c r="P47" i="2"/>
  <c r="R47" i="2" s="1"/>
  <c r="L47" i="2"/>
  <c r="K47" i="2"/>
  <c r="P46" i="2"/>
  <c r="R46" i="2" s="1"/>
  <c r="L46" i="2"/>
  <c r="K46" i="2"/>
  <c r="P45" i="2"/>
  <c r="R45" i="2" s="1"/>
  <c r="L45" i="2"/>
  <c r="K45" i="2"/>
  <c r="R44" i="2"/>
  <c r="Q44" i="2"/>
  <c r="P44" i="2"/>
  <c r="L44" i="2"/>
  <c r="K44" i="2"/>
  <c r="P43" i="2"/>
  <c r="R43" i="2" s="1"/>
  <c r="L43" i="2"/>
  <c r="K43" i="2"/>
  <c r="P42" i="2"/>
  <c r="Q42" i="2" s="1"/>
  <c r="L42" i="2"/>
  <c r="K42" i="2"/>
  <c r="P41" i="2"/>
  <c r="R41" i="2" s="1"/>
  <c r="L41" i="2"/>
  <c r="K41" i="2"/>
  <c r="O40" i="2"/>
  <c r="O39" i="2" s="1"/>
  <c r="N40" i="2"/>
  <c r="N39" i="2" s="1"/>
  <c r="M40" i="2"/>
  <c r="M39" i="2" s="1"/>
  <c r="J40" i="2"/>
  <c r="J39" i="2" s="1"/>
  <c r="I40" i="2"/>
  <c r="H40" i="2"/>
  <c r="H39" i="2" s="1"/>
  <c r="G40" i="2"/>
  <c r="G39" i="2" s="1"/>
  <c r="F40" i="2"/>
  <c r="F39" i="2" s="1"/>
  <c r="E40" i="2"/>
  <c r="D40" i="2"/>
  <c r="D39" i="2" s="1"/>
  <c r="I39" i="2"/>
  <c r="L40" i="2" l="1"/>
  <c r="R42" i="2"/>
  <c r="Q47" i="2"/>
  <c r="Q45" i="2"/>
  <c r="R50" i="2"/>
  <c r="Q46" i="2"/>
  <c r="R49" i="2"/>
  <c r="Q43" i="2"/>
  <c r="Q48" i="2"/>
  <c r="P40" i="2"/>
  <c r="E39" i="2"/>
  <c r="K39" i="2" s="1"/>
  <c r="Q41" i="2"/>
  <c r="K40" i="2"/>
  <c r="R40" i="2" l="1"/>
  <c r="P39" i="2"/>
  <c r="Q40" i="2"/>
  <c r="L39" i="2"/>
  <c r="R39" i="2" l="1"/>
  <c r="Q39" i="2"/>
  <c r="P38" i="2" l="1"/>
  <c r="R38" i="2" s="1"/>
  <c r="L38" i="2"/>
  <c r="K38" i="2"/>
  <c r="P37" i="2"/>
  <c r="R37" i="2" s="1"/>
  <c r="L37" i="2"/>
  <c r="K37" i="2"/>
  <c r="R36" i="2"/>
  <c r="Q36" i="2"/>
  <c r="P36" i="2"/>
  <c r="L36" i="2"/>
  <c r="K36" i="2"/>
  <c r="P35" i="2"/>
  <c r="Q35" i="2" s="1"/>
  <c r="L35" i="2"/>
  <c r="K35" i="2"/>
  <c r="P34" i="2"/>
  <c r="R34" i="2" s="1"/>
  <c r="L34" i="2"/>
  <c r="K34" i="2"/>
  <c r="P33" i="2"/>
  <c r="R33" i="2" s="1"/>
  <c r="L33" i="2"/>
  <c r="K33" i="2"/>
  <c r="R32" i="2"/>
  <c r="Q32" i="2"/>
  <c r="P32" i="2"/>
  <c r="L32" i="2"/>
  <c r="K32" i="2"/>
  <c r="P31" i="2"/>
  <c r="R31" i="2" s="1"/>
  <c r="L31" i="2"/>
  <c r="K31" i="2"/>
  <c r="P30" i="2"/>
  <c r="R30" i="2" s="1"/>
  <c r="L30" i="2"/>
  <c r="K30" i="2"/>
  <c r="P29" i="2"/>
  <c r="Q29" i="2" s="1"/>
  <c r="L29" i="2"/>
  <c r="K29" i="2"/>
  <c r="O28" i="2"/>
  <c r="O27" i="2" s="1"/>
  <c r="N28" i="2"/>
  <c r="M28" i="2"/>
  <c r="M27" i="2" s="1"/>
  <c r="J28" i="2"/>
  <c r="L28" i="2" s="1"/>
  <c r="I28" i="2"/>
  <c r="H28" i="2"/>
  <c r="G28" i="2"/>
  <c r="G27" i="2" s="1"/>
  <c r="F28" i="2"/>
  <c r="F27" i="2" s="1"/>
  <c r="E28" i="2"/>
  <c r="D28" i="2"/>
  <c r="D27" i="2" s="1"/>
  <c r="I27" i="2"/>
  <c r="H27" i="2"/>
  <c r="K28" i="2" l="1"/>
  <c r="R35" i="2"/>
  <c r="Q33" i="2"/>
  <c r="Q37" i="2"/>
  <c r="Q34" i="2"/>
  <c r="P28" i="2"/>
  <c r="Q31" i="2"/>
  <c r="N27" i="2"/>
  <c r="R29" i="2"/>
  <c r="E27" i="2"/>
  <c r="Q30" i="2"/>
  <c r="Q38" i="2"/>
  <c r="J27" i="2"/>
  <c r="K27" i="2" l="1"/>
  <c r="L27" i="2"/>
  <c r="R28" i="2"/>
  <c r="P27" i="2"/>
  <c r="R27" i="2" s="1"/>
  <c r="Q28" i="2"/>
  <c r="Q27" i="2" l="1"/>
  <c r="P26" i="2"/>
  <c r="Q26" i="2" s="1"/>
  <c r="L26" i="2"/>
  <c r="K26" i="2"/>
  <c r="P25" i="2"/>
  <c r="R25" i="2" s="1"/>
  <c r="L25" i="2"/>
  <c r="K25" i="2"/>
  <c r="P24" i="2"/>
  <c r="Q24" i="2" s="1"/>
  <c r="L24" i="2"/>
  <c r="K24" i="2"/>
  <c r="P23" i="2"/>
  <c r="Q23" i="2" s="1"/>
  <c r="L23" i="2"/>
  <c r="K23" i="2"/>
  <c r="P22" i="2"/>
  <c r="L22" i="2"/>
  <c r="K22" i="2"/>
  <c r="P21" i="2"/>
  <c r="Q21" i="2" s="1"/>
  <c r="L21" i="2"/>
  <c r="K21" i="2"/>
  <c r="P20" i="2"/>
  <c r="R20" i="2" s="1"/>
  <c r="L20" i="2"/>
  <c r="K20" i="2"/>
  <c r="P19" i="2"/>
  <c r="R19" i="2" s="1"/>
  <c r="L19" i="2"/>
  <c r="K19" i="2"/>
  <c r="P18" i="2"/>
  <c r="R18" i="2" s="1"/>
  <c r="L18" i="2"/>
  <c r="P17" i="2"/>
  <c r="L17" i="2"/>
  <c r="K17" i="2"/>
  <c r="O16" i="2"/>
  <c r="O15" i="2" s="1"/>
  <c r="N16" i="2"/>
  <c r="M16" i="2"/>
  <c r="M15" i="2" s="1"/>
  <c r="J16" i="2"/>
  <c r="I16" i="2"/>
  <c r="I15" i="2" s="1"/>
  <c r="H16" i="2"/>
  <c r="G16" i="2"/>
  <c r="G15" i="2" s="1"/>
  <c r="F16" i="2"/>
  <c r="E16" i="2"/>
  <c r="E15" i="2" s="1"/>
  <c r="D16" i="2"/>
  <c r="D15" i="2" s="1"/>
  <c r="N15" i="2"/>
  <c r="H15" i="2"/>
  <c r="F15" i="2"/>
  <c r="R22" i="2" l="1"/>
  <c r="Q22" i="2"/>
  <c r="R24" i="2"/>
  <c r="R21" i="2"/>
  <c r="K16" i="2"/>
  <c r="P16" i="2"/>
  <c r="Q16" i="2" s="1"/>
  <c r="R23" i="2"/>
  <c r="J15" i="2"/>
  <c r="L15" i="2" s="1"/>
  <c r="Q18" i="2"/>
  <c r="L16" i="2"/>
  <c r="Q20" i="2"/>
  <c r="Q17" i="2"/>
  <c r="Q25" i="2"/>
  <c r="R26" i="2"/>
  <c r="R17" i="2"/>
  <c r="Q19" i="2"/>
  <c r="R16" i="2" l="1"/>
  <c r="P15" i="2"/>
  <c r="R15" i="2" s="1"/>
  <c r="K15" i="2"/>
  <c r="Q15" i="2" l="1"/>
  <c r="N4" i="2"/>
  <c r="M4" i="2"/>
  <c r="D4" i="2"/>
  <c r="F4" i="2"/>
  <c r="G4" i="2"/>
  <c r="H4" i="2"/>
  <c r="I4" i="2"/>
  <c r="J4" i="2"/>
  <c r="E4" i="2"/>
  <c r="K4" i="2" l="1"/>
  <c r="I3" i="2"/>
  <c r="N3" i="2"/>
  <c r="M3" i="2"/>
  <c r="H3" i="2" l="1"/>
  <c r="G3" i="2"/>
  <c r="F3" i="2"/>
  <c r="D3" i="2"/>
  <c r="L14" i="2"/>
  <c r="L13" i="2"/>
  <c r="P12" i="2"/>
  <c r="P11" i="2"/>
  <c r="P10" i="2"/>
  <c r="P9" i="2"/>
  <c r="L8" i="2"/>
  <c r="L7" i="2"/>
  <c r="P5" i="2"/>
  <c r="Q5" i="2" l="1"/>
  <c r="R11" i="2"/>
  <c r="Q11" i="2"/>
  <c r="R5" i="2"/>
  <c r="R9" i="2"/>
  <c r="Q9" i="2"/>
  <c r="K13" i="2"/>
  <c r="P13" i="2"/>
  <c r="R13" i="2" s="1"/>
  <c r="R10" i="2"/>
  <c r="Q10" i="2"/>
  <c r="K14" i="2"/>
  <c r="P14" i="2"/>
  <c r="R14" i="2" s="1"/>
  <c r="K7" i="2"/>
  <c r="P7" i="2"/>
  <c r="R7" i="2" s="1"/>
  <c r="K8" i="2"/>
  <c r="P8" i="2"/>
  <c r="R8" i="2" s="1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Q7" i="2" l="1"/>
  <c r="Q14" i="2"/>
  <c r="Q8" i="2"/>
  <c r="Q13" i="2"/>
  <c r="J3" i="2"/>
  <c r="L3" i="2" s="1"/>
  <c r="L4" i="2"/>
  <c r="K3" i="2" l="1"/>
  <c r="O4" i="2"/>
  <c r="O3" i="2" s="1"/>
  <c r="P6" i="2"/>
  <c r="R6" i="2" s="1"/>
  <c r="P4" i="2" l="1"/>
  <c r="R4" i="2" s="1"/>
  <c r="Q6" i="2"/>
  <c r="Q4" i="2"/>
  <c r="P3" i="2"/>
  <c r="Q3" i="2" l="1"/>
  <c r="R3" i="2"/>
</calcChain>
</file>

<file path=xl/sharedStrings.xml><?xml version="1.0" encoding="utf-8"?>
<sst xmlns="http://schemas.openxmlformats.org/spreadsheetml/2006/main" count="293" uniqueCount="52">
  <si>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</si>
  <si>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</si>
  <si>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</si>
  <si>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</si>
  <si>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</si>
  <si>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</si>
  <si>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</si>
  <si>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</si>
  <si>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</si>
  <si>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</si>
  <si>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</si>
  <si>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</si>
  <si>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</si>
  <si>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</si>
  <si>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</si>
  <si>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</si>
  <si>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</si>
  <si>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</si>
  <si>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</si>
  <si>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</si>
  <si>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</si>
  <si>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</si>
  <si>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</si>
  <si>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</si>
  <si>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</si>
  <si>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</si>
  <si>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</si>
  <si>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</si>
  <si>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</si>
  <si>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</si>
  <si>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</si>
  <si>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</si>
  <si>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</si>
  <si>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</si>
  <si>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</si>
  <si>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</si>
  <si>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</si>
  <si>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</si>
  <si>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</si>
  <si>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</si>
  <si>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</si>
  <si>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ტუბერკულოზის მართვა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</si>
  <si>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</si>
  <si>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</si>
  <si>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</t>
  </si>
  <si>
    <t>აივ ინფექცია/შიდსი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</si>
  <si>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</si>
  <si>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</si>
  <si>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</t>
  </si>
  <si>
    <t>დედათა და ბავშვთა ჯანმრთელობა</t>
  </si>
  <si>
    <t>27 03 02 11 02</t>
  </si>
  <si>
    <t xml:space="preserve">C ჰეპატიტის მართვა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</si>
</sst>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3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 wrapText="1"/>
    </xf>
    <xf numFmtId="164" fontId="4" fillId="6" borderId="2" xfId="2" applyNumberFormat="1" applyFont="1" applyFill="1" applyBorder="1" applyAlignment="1">
      <alignment vertical="center" wrapText="1"/>
    </xf>
    <xf numFmtId="164" fontId="14" fillId="0" borderId="0" xfId="1" applyNumberFormat="1" applyFont="1" applyFill="1" applyBorder="1" applyAlignment="1">
      <alignment vertical="center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5"/>
  <sheetViews>
    <sheetView showGridLines="0" tabSelected="1" view="pageBreakPreview" zoomScale="80" zoomScaleNormal="100" zoomScaleSheetLayoutView="80" workbookViewId="0">
      <pane xSplit="3" ySplit="2" topLeftCell="D27" activePane="bottomRight" state="frozen"/>
      <selection pane="topRight" activeCell="D1" sqref="D1"/>
      <selection pane="bottomLeft" activeCell="A5" sqref="A5"/>
      <selection pane="bottomRight" activeCell="Q88" sqref="Q87:Q88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8.28515625" style="17" hidden="1" customWidth="1"/>
    <col min="7" max="7" width="20.5703125" style="17" hidden="1" customWidth="1"/>
    <col min="8" max="8" width="21.57031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 t="s">
        <v>30</v>
      </c>
      <c r="C3" s="2" t="s">
        <v>31</v>
      </c>
      <c r="D3" s="3">
        <f t="shared" ref="D3" si="0">D4+D12+D13+D14</f>
        <v>885000</v>
      </c>
      <c r="E3" s="3">
        <f t="shared" ref="E3" si="1">E4+E12+E13+E14</f>
        <v>885000</v>
      </c>
      <c r="F3" s="3">
        <f t="shared" ref="F3" si="2">F4+F12+F13+F14</f>
        <v>1540502.3299999998</v>
      </c>
      <c r="G3" s="3">
        <f>G4+G12+G13+G14</f>
        <v>0</v>
      </c>
      <c r="H3" s="3">
        <f t="shared" ref="H3:I3" si="3">H4+H12+H13+H14</f>
        <v>0</v>
      </c>
      <c r="I3" s="3">
        <f t="shared" si="3"/>
        <v>24346.27</v>
      </c>
      <c r="J3" s="3">
        <f t="shared" ref="J3" si="4">J4+J12+J13+J14</f>
        <v>469402.19</v>
      </c>
      <c r="K3" s="3">
        <f t="shared" ref="K3:K66" si="5">E3-J3</f>
        <v>415597.81</v>
      </c>
      <c r="L3" s="25">
        <f t="shared" ref="L3:L66" si="6">J3/E3</f>
        <v>0.53039795480225993</v>
      </c>
      <c r="M3" s="6">
        <f t="shared" ref="M3:N3" si="7">M4+M12+M13+M14</f>
        <v>1800000</v>
      </c>
      <c r="N3" s="6">
        <f t="shared" si="7"/>
        <v>1800000</v>
      </c>
      <c r="O3" s="3">
        <f t="shared" ref="O3" si="8">O4+O12+O13+O14</f>
        <v>2015598</v>
      </c>
      <c r="P3" s="3">
        <f t="shared" ref="P3" si="9">P4+P12+P13+P14</f>
        <v>2485000.19</v>
      </c>
      <c r="Q3" s="3">
        <f t="shared" ref="Q3:Q66" si="10">N3-P3</f>
        <v>-685000.19</v>
      </c>
      <c r="R3" s="23">
        <f t="shared" ref="R3:R66" si="11">P3/N3</f>
        <v>1.3805556611111112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5">
        <f>SUM(D5:D11)</f>
        <v>885000</v>
      </c>
      <c r="E4" s="5">
        <f>SUM(E5:E11)</f>
        <v>885000</v>
      </c>
      <c r="F4" s="5">
        <f t="shared" ref="F4:M4" si="12">SUM(F5:F11)</f>
        <v>1514351.3299999998</v>
      </c>
      <c r="G4" s="5">
        <f t="shared" si="12"/>
        <v>0</v>
      </c>
      <c r="H4" s="5">
        <f t="shared" si="12"/>
        <v>0</v>
      </c>
      <c r="I4" s="5">
        <f t="shared" si="12"/>
        <v>24346.27</v>
      </c>
      <c r="J4" s="5">
        <f t="shared" si="12"/>
        <v>469402.19</v>
      </c>
      <c r="K4" s="3">
        <f t="shared" si="5"/>
        <v>415597.81</v>
      </c>
      <c r="L4" s="25">
        <f t="shared" si="6"/>
        <v>0.53039795480225993</v>
      </c>
      <c r="M4" s="4">
        <f t="shared" si="12"/>
        <v>1800000</v>
      </c>
      <c r="N4" s="4">
        <f t="shared" ref="N4" si="13">SUM(N5:N11)</f>
        <v>1800000</v>
      </c>
      <c r="O4" s="4">
        <f t="shared" ref="O4:P4" si="14">SUM(O5:O11)</f>
        <v>2015598</v>
      </c>
      <c r="P4" s="4">
        <f t="shared" si="14"/>
        <v>2485000.19</v>
      </c>
      <c r="Q4" s="3">
        <f t="shared" si="10"/>
        <v>-685000.19</v>
      </c>
      <c r="R4" s="24">
        <f t="shared" si="11"/>
        <v>1.3805556611111112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3"/>
      <c r="E5" s="3"/>
      <c r="F5" s="3">
        <v>887609.99</v>
      </c>
      <c r="G5" s="3"/>
      <c r="H5" s="3"/>
      <c r="I5" s="3"/>
      <c r="J5" s="3"/>
      <c r="K5" s="3">
        <f t="shared" si="5"/>
        <v>0</v>
      </c>
      <c r="L5" s="25" t="e">
        <f t="shared" si="6"/>
        <v>#DIV/0!</v>
      </c>
      <c r="M5" s="11"/>
      <c r="N5" s="11"/>
      <c r="O5" s="3"/>
      <c r="P5" s="3">
        <f t="shared" ref="P5:P14" si="15">J5+O5</f>
        <v>0</v>
      </c>
      <c r="Q5" s="3">
        <f t="shared" si="10"/>
        <v>0</v>
      </c>
      <c r="R5" s="23" t="e">
        <f t="shared" si="11"/>
        <v>#DIV/0!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3">
        <v>885000</v>
      </c>
      <c r="E6" s="3">
        <v>885000</v>
      </c>
      <c r="F6" s="3">
        <v>595954.68000000005</v>
      </c>
      <c r="G6" s="3"/>
      <c r="H6" s="3"/>
      <c r="I6" s="3">
        <v>24346.27</v>
      </c>
      <c r="J6" s="3">
        <v>469402.19</v>
      </c>
      <c r="K6" s="3">
        <f t="shared" si="5"/>
        <v>415597.81</v>
      </c>
      <c r="L6" s="25">
        <f t="shared" si="6"/>
        <v>0.53039795480225993</v>
      </c>
      <c r="M6" s="11">
        <v>1800000</v>
      </c>
      <c r="N6" s="11">
        <v>1800000</v>
      </c>
      <c r="O6" s="3">
        <f>685000+1330598</f>
        <v>2015598</v>
      </c>
      <c r="P6" s="3">
        <f t="shared" si="15"/>
        <v>2485000.19</v>
      </c>
      <c r="Q6" s="3">
        <f t="shared" si="10"/>
        <v>-685000.19</v>
      </c>
      <c r="R6" s="23">
        <f t="shared" si="11"/>
        <v>1.3805556611111112</v>
      </c>
      <c r="S6" s="27"/>
      <c r="T6" s="17" t="s">
        <v>29</v>
      </c>
    </row>
    <row r="7" spans="1:20" ht="18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/>
      <c r="K7" s="3">
        <f t="shared" si="5"/>
        <v>0</v>
      </c>
      <c r="L7" s="25" t="e">
        <f t="shared" si="6"/>
        <v>#DIV/0!</v>
      </c>
      <c r="M7" s="11"/>
      <c r="N7" s="11"/>
      <c r="O7" s="3"/>
      <c r="P7" s="3">
        <f t="shared" si="15"/>
        <v>0</v>
      </c>
      <c r="Q7" s="3">
        <f t="shared" si="10"/>
        <v>0</v>
      </c>
      <c r="R7" s="23" t="e">
        <f t="shared" si="11"/>
        <v>#DIV/0!</v>
      </c>
      <c r="S7" s="27"/>
      <c r="T7" s="17" t="s">
        <v>29</v>
      </c>
    </row>
    <row r="8" spans="1:20" ht="18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/>
      <c r="K8" s="3">
        <f t="shared" si="5"/>
        <v>0</v>
      </c>
      <c r="L8" s="25" t="e">
        <f t="shared" si="6"/>
        <v>#DIV/0!</v>
      </c>
      <c r="M8" s="11"/>
      <c r="N8" s="11"/>
      <c r="O8" s="3"/>
      <c r="P8" s="3">
        <f t="shared" si="15"/>
        <v>0</v>
      </c>
      <c r="Q8" s="3">
        <f t="shared" si="10"/>
        <v>0</v>
      </c>
      <c r="R8" s="23" t="e">
        <f t="shared" si="11"/>
        <v>#DIV/0!</v>
      </c>
      <c r="S8" s="27"/>
      <c r="T8" s="17" t="s">
        <v>29</v>
      </c>
    </row>
    <row r="9" spans="1:20" ht="18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/>
      <c r="K9" s="3">
        <f t="shared" si="5"/>
        <v>0</v>
      </c>
      <c r="L9" s="25" t="e">
        <f t="shared" si="6"/>
        <v>#DIV/0!</v>
      </c>
      <c r="M9" s="11"/>
      <c r="N9" s="11"/>
      <c r="O9" s="3"/>
      <c r="P9" s="3">
        <f t="shared" si="15"/>
        <v>0</v>
      </c>
      <c r="Q9" s="3">
        <f t="shared" si="10"/>
        <v>0</v>
      </c>
      <c r="R9" s="23" t="e">
        <f t="shared" si="11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3"/>
      <c r="E10" s="3"/>
      <c r="F10" s="3">
        <v>25458.9</v>
      </c>
      <c r="G10" s="3"/>
      <c r="H10" s="3"/>
      <c r="I10" s="3"/>
      <c r="J10" s="3"/>
      <c r="K10" s="3">
        <f t="shared" si="5"/>
        <v>0</v>
      </c>
      <c r="L10" s="25" t="e">
        <f t="shared" si="6"/>
        <v>#DIV/0!</v>
      </c>
      <c r="M10" s="11"/>
      <c r="N10" s="11"/>
      <c r="O10" s="3"/>
      <c r="P10" s="3">
        <f t="shared" si="15"/>
        <v>0</v>
      </c>
      <c r="Q10" s="3">
        <f t="shared" si="10"/>
        <v>0</v>
      </c>
      <c r="R10" s="23" t="e">
        <f t="shared" si="11"/>
        <v>#DIV/0!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3"/>
      <c r="E11" s="3"/>
      <c r="F11" s="3">
        <v>5327.76</v>
      </c>
      <c r="G11" s="3"/>
      <c r="H11" s="3"/>
      <c r="I11" s="3"/>
      <c r="J11" s="3"/>
      <c r="K11" s="3">
        <f t="shared" si="5"/>
        <v>0</v>
      </c>
      <c r="L11" s="25" t="e">
        <f t="shared" si="6"/>
        <v>#DIV/0!</v>
      </c>
      <c r="M11" s="11"/>
      <c r="N11" s="11"/>
      <c r="O11" s="3"/>
      <c r="P11" s="3">
        <f t="shared" si="15"/>
        <v>0</v>
      </c>
      <c r="Q11" s="3">
        <f t="shared" si="10"/>
        <v>0</v>
      </c>
      <c r="R11" s="23" t="e">
        <f t="shared" si="11"/>
        <v>#DIV/0!</v>
      </c>
      <c r="S11" s="27"/>
      <c r="T11" s="17" t="s">
        <v>29</v>
      </c>
    </row>
    <row r="12" spans="1:20" ht="18" x14ac:dyDescent="0.25">
      <c r="A12" s="18"/>
      <c r="B12" s="9" t="s">
        <v>2</v>
      </c>
      <c r="C12" s="8" t="s">
        <v>11</v>
      </c>
      <c r="D12" s="5"/>
      <c r="E12" s="5"/>
      <c r="F12" s="5">
        <v>26151</v>
      </c>
      <c r="G12" s="5"/>
      <c r="H12" s="5"/>
      <c r="I12" s="5"/>
      <c r="J12" s="3"/>
      <c r="K12" s="3">
        <f t="shared" si="5"/>
        <v>0</v>
      </c>
      <c r="L12" s="25" t="e">
        <f t="shared" si="6"/>
        <v>#DIV/0!</v>
      </c>
      <c r="M12" s="4"/>
      <c r="N12" s="4"/>
      <c r="O12" s="5"/>
      <c r="P12" s="5">
        <f t="shared" si="15"/>
        <v>0</v>
      </c>
      <c r="Q12" s="5">
        <f t="shared" si="10"/>
        <v>0</v>
      </c>
      <c r="R12" s="24" t="e">
        <f t="shared" si="11"/>
        <v>#DIV/0!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5"/>
        <v>0</v>
      </c>
      <c r="L13" s="25" t="e">
        <f t="shared" si="6"/>
        <v>#DIV/0!</v>
      </c>
      <c r="M13" s="4"/>
      <c r="N13" s="4"/>
      <c r="O13" s="5"/>
      <c r="P13" s="5">
        <f t="shared" si="15"/>
        <v>0</v>
      </c>
      <c r="Q13" s="5">
        <f t="shared" si="10"/>
        <v>0</v>
      </c>
      <c r="R13" s="24" t="e">
        <f t="shared" si="11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5"/>
        <v>0</v>
      </c>
      <c r="L14" s="25" t="e">
        <f t="shared" si="6"/>
        <v>#DIV/0!</v>
      </c>
      <c r="M14" s="4"/>
      <c r="N14" s="4"/>
      <c r="O14" s="5"/>
      <c r="P14" s="5">
        <f t="shared" si="15"/>
        <v>0</v>
      </c>
      <c r="Q14" s="5">
        <f t="shared" si="10"/>
        <v>0</v>
      </c>
      <c r="R14" s="24" t="e">
        <f t="shared" si="11"/>
        <v>#DIV/0!</v>
      </c>
      <c r="S14" s="28"/>
      <c r="T14" s="17" t="s">
        <v>29</v>
      </c>
    </row>
    <row r="15" spans="1:20" ht="18" x14ac:dyDescent="0.25">
      <c r="B15" s="1" t="s">
        <v>32</v>
      </c>
      <c r="C15" s="2" t="s">
        <v>33</v>
      </c>
      <c r="D15" s="3">
        <f t="shared" ref="D15:F15" si="16">D16+D24+D25+D26</f>
        <v>2416000</v>
      </c>
      <c r="E15" s="3">
        <f t="shared" si="16"/>
        <v>4566000</v>
      </c>
      <c r="F15" s="3">
        <f t="shared" si="16"/>
        <v>1540502.3299999998</v>
      </c>
      <c r="G15" s="3">
        <f>G16+G24+G25+G26</f>
        <v>0</v>
      </c>
      <c r="H15" s="3">
        <f t="shared" ref="H15:J15" si="17">H16+H24+H25+H26</f>
        <v>0</v>
      </c>
      <c r="I15" s="3">
        <f t="shared" si="17"/>
        <v>1560</v>
      </c>
      <c r="J15" s="3">
        <f t="shared" si="17"/>
        <v>9967997.9800000004</v>
      </c>
      <c r="K15" s="3">
        <f t="shared" si="5"/>
        <v>-5401997.9800000004</v>
      </c>
      <c r="L15" s="25">
        <f t="shared" si="6"/>
        <v>2.1830919798510733</v>
      </c>
      <c r="M15" s="6">
        <f t="shared" ref="M15:P15" si="18">M16+M24+M25+M26</f>
        <v>22400000</v>
      </c>
      <c r="N15" s="6">
        <f t="shared" si="18"/>
        <v>22400000</v>
      </c>
      <c r="O15" s="3">
        <f t="shared" si="18"/>
        <v>12016913</v>
      </c>
      <c r="P15" s="3">
        <f t="shared" si="18"/>
        <v>21984910.98</v>
      </c>
      <c r="Q15" s="3">
        <f t="shared" si="10"/>
        <v>415089.01999999955</v>
      </c>
      <c r="R15" s="23">
        <f t="shared" si="11"/>
        <v>0.9814692401785714</v>
      </c>
    </row>
    <row r="16" spans="1:20" ht="18" x14ac:dyDescent="0.25">
      <c r="B16" s="7" t="s">
        <v>2</v>
      </c>
      <c r="C16" s="8" t="s">
        <v>3</v>
      </c>
      <c r="D16" s="5">
        <f>SUM(D17:D23)</f>
        <v>2316000</v>
      </c>
      <c r="E16" s="5">
        <f>SUM(E17:E23)</f>
        <v>4411300</v>
      </c>
      <c r="F16" s="5">
        <f t="shared" ref="F16:P16" si="19">SUM(F17:F23)</f>
        <v>1514351.3299999998</v>
      </c>
      <c r="G16" s="5">
        <f t="shared" si="19"/>
        <v>0</v>
      </c>
      <c r="H16" s="5">
        <f t="shared" si="19"/>
        <v>0</v>
      </c>
      <c r="I16" s="5">
        <f t="shared" si="19"/>
        <v>1560</v>
      </c>
      <c r="J16" s="5">
        <f t="shared" si="19"/>
        <v>9913386.9800000004</v>
      </c>
      <c r="K16" s="3">
        <f t="shared" si="5"/>
        <v>-5502086.9800000004</v>
      </c>
      <c r="L16" s="25">
        <f t="shared" si="6"/>
        <v>2.2472710946886405</v>
      </c>
      <c r="M16" s="4">
        <f t="shared" si="19"/>
        <v>22300000</v>
      </c>
      <c r="N16" s="4">
        <f t="shared" si="19"/>
        <v>22245300</v>
      </c>
      <c r="O16" s="4">
        <f t="shared" si="19"/>
        <v>11916913</v>
      </c>
      <c r="P16" s="4">
        <f t="shared" si="19"/>
        <v>21830299.98</v>
      </c>
      <c r="Q16" s="3">
        <f t="shared" si="10"/>
        <v>415000.01999999955</v>
      </c>
      <c r="R16" s="24">
        <f t="shared" si="11"/>
        <v>0.98134437296867205</v>
      </c>
    </row>
    <row r="17" spans="2:18" ht="18" x14ac:dyDescent="0.25">
      <c r="B17" s="9" t="s">
        <v>2</v>
      </c>
      <c r="C17" s="10" t="s">
        <v>4</v>
      </c>
      <c r="D17" s="3"/>
      <c r="E17" s="3"/>
      <c r="F17" s="3">
        <v>887609.99</v>
      </c>
      <c r="G17" s="3"/>
      <c r="H17" s="3"/>
      <c r="I17" s="3"/>
      <c r="J17" s="3"/>
      <c r="K17" s="3">
        <f t="shared" si="5"/>
        <v>0</v>
      </c>
      <c r="L17" s="25" t="e">
        <f t="shared" si="6"/>
        <v>#DIV/0!</v>
      </c>
      <c r="M17" s="11"/>
      <c r="N17" s="11"/>
      <c r="O17" s="3"/>
      <c r="P17" s="3">
        <f t="shared" ref="P17:P26" si="20">J17+O17</f>
        <v>0</v>
      </c>
      <c r="Q17" s="3">
        <f t="shared" si="10"/>
        <v>0</v>
      </c>
      <c r="R17" s="23" t="e">
        <f t="shared" si="11"/>
        <v>#DIV/0!</v>
      </c>
    </row>
    <row r="18" spans="2:18" ht="18" x14ac:dyDescent="0.25">
      <c r="B18" s="9" t="s">
        <v>2</v>
      </c>
      <c r="C18" s="10" t="s">
        <v>5</v>
      </c>
      <c r="D18" s="3">
        <v>2300000</v>
      </c>
      <c r="E18" s="3">
        <f>4395300-14000</f>
        <v>4381300</v>
      </c>
      <c r="F18" s="3">
        <v>595954.68000000005</v>
      </c>
      <c r="G18" s="3"/>
      <c r="H18" s="3"/>
      <c r="I18" s="3">
        <v>1560</v>
      </c>
      <c r="J18" s="3">
        <f>1500000+2823386.98+5550000</f>
        <v>9873386.9800000004</v>
      </c>
      <c r="K18" s="3">
        <f>E18-J18</f>
        <v>-5492086.9800000004</v>
      </c>
      <c r="L18" s="25">
        <f t="shared" si="6"/>
        <v>2.2535290849747791</v>
      </c>
      <c r="M18" s="11">
        <v>22270000</v>
      </c>
      <c r="N18" s="11">
        <v>22215300</v>
      </c>
      <c r="O18" s="3">
        <f>12341913-445000</f>
        <v>11896913</v>
      </c>
      <c r="P18" s="3">
        <f t="shared" si="20"/>
        <v>21770299.98</v>
      </c>
      <c r="Q18" s="3">
        <f t="shared" si="10"/>
        <v>445000.01999999955</v>
      </c>
      <c r="R18" s="23">
        <f t="shared" si="11"/>
        <v>0.97996875936854333</v>
      </c>
    </row>
    <row r="19" spans="2:18" ht="18" x14ac:dyDescent="0.25">
      <c r="B19" s="9" t="s">
        <v>2</v>
      </c>
      <c r="C19" s="10" t="s">
        <v>6</v>
      </c>
      <c r="D19" s="3"/>
      <c r="E19" s="3"/>
      <c r="F19" s="3"/>
      <c r="G19" s="3"/>
      <c r="H19" s="3"/>
      <c r="I19" s="3"/>
      <c r="J19" s="3"/>
      <c r="K19" s="3">
        <f t="shared" si="5"/>
        <v>0</v>
      </c>
      <c r="L19" s="25" t="e">
        <f t="shared" si="6"/>
        <v>#DIV/0!</v>
      </c>
      <c r="M19" s="11"/>
      <c r="N19" s="11"/>
      <c r="O19" s="3"/>
      <c r="P19" s="3">
        <f t="shared" si="20"/>
        <v>0</v>
      </c>
      <c r="Q19" s="3">
        <f t="shared" si="10"/>
        <v>0</v>
      </c>
      <c r="R19" s="23" t="e">
        <f t="shared" si="11"/>
        <v>#DIV/0!</v>
      </c>
    </row>
    <row r="20" spans="2:18" ht="18" x14ac:dyDescent="0.25">
      <c r="B20" s="9" t="s">
        <v>2</v>
      </c>
      <c r="C20" s="12" t="s">
        <v>7</v>
      </c>
      <c r="D20" s="3"/>
      <c r="E20" s="3"/>
      <c r="F20" s="3"/>
      <c r="G20" s="3"/>
      <c r="H20" s="3"/>
      <c r="I20" s="3"/>
      <c r="J20" s="3"/>
      <c r="K20" s="3">
        <f t="shared" si="5"/>
        <v>0</v>
      </c>
      <c r="L20" s="25" t="e">
        <f t="shared" si="6"/>
        <v>#DIV/0!</v>
      </c>
      <c r="M20" s="11"/>
      <c r="N20" s="11"/>
      <c r="O20" s="3"/>
      <c r="P20" s="3">
        <f t="shared" si="20"/>
        <v>0</v>
      </c>
      <c r="Q20" s="3">
        <f t="shared" si="10"/>
        <v>0</v>
      </c>
      <c r="R20" s="23" t="e">
        <f t="shared" si="11"/>
        <v>#DIV/0!</v>
      </c>
    </row>
    <row r="21" spans="2:18" ht="18" x14ac:dyDescent="0.25">
      <c r="B21" s="9" t="s">
        <v>2</v>
      </c>
      <c r="C21" s="12" t="s">
        <v>8</v>
      </c>
      <c r="D21" s="3"/>
      <c r="E21" s="3"/>
      <c r="F21" s="3"/>
      <c r="G21" s="3"/>
      <c r="H21" s="3"/>
      <c r="I21" s="3"/>
      <c r="J21" s="3"/>
      <c r="K21" s="3">
        <f t="shared" si="5"/>
        <v>0</v>
      </c>
      <c r="L21" s="25" t="e">
        <f t="shared" si="6"/>
        <v>#DIV/0!</v>
      </c>
      <c r="M21" s="11"/>
      <c r="N21" s="11"/>
      <c r="O21" s="3"/>
      <c r="P21" s="3">
        <f t="shared" si="20"/>
        <v>0</v>
      </c>
      <c r="Q21" s="3">
        <f t="shared" si="10"/>
        <v>0</v>
      </c>
      <c r="R21" s="23" t="e">
        <f t="shared" si="11"/>
        <v>#DIV/0!</v>
      </c>
    </row>
    <row r="22" spans="2:18" ht="18" x14ac:dyDescent="0.25">
      <c r="B22" s="9" t="s">
        <v>2</v>
      </c>
      <c r="C22" s="12" t="s">
        <v>9</v>
      </c>
      <c r="D22" s="3">
        <v>16000</v>
      </c>
      <c r="E22" s="3">
        <f>16000+14000</f>
        <v>30000</v>
      </c>
      <c r="F22" s="3">
        <v>25458.9</v>
      </c>
      <c r="G22" s="3"/>
      <c r="H22" s="3"/>
      <c r="I22" s="3"/>
      <c r="J22" s="3">
        <v>40000</v>
      </c>
      <c r="K22" s="3">
        <f t="shared" si="5"/>
        <v>-10000</v>
      </c>
      <c r="L22" s="25">
        <f t="shared" si="6"/>
        <v>1.3333333333333333</v>
      </c>
      <c r="M22" s="11">
        <v>30000</v>
      </c>
      <c r="N22" s="11">
        <v>30000</v>
      </c>
      <c r="O22" s="3">
        <v>20000</v>
      </c>
      <c r="P22" s="3">
        <f t="shared" si="20"/>
        <v>60000</v>
      </c>
      <c r="Q22" s="3">
        <f>N22-P22</f>
        <v>-30000</v>
      </c>
      <c r="R22" s="23">
        <f t="shared" si="11"/>
        <v>2</v>
      </c>
    </row>
    <row r="23" spans="2:18" ht="18" x14ac:dyDescent="0.25">
      <c r="B23" s="9" t="s">
        <v>2</v>
      </c>
      <c r="C23" s="12" t="s">
        <v>10</v>
      </c>
      <c r="D23" s="3"/>
      <c r="E23" s="3"/>
      <c r="F23" s="3">
        <v>5327.76</v>
      </c>
      <c r="G23" s="3"/>
      <c r="H23" s="3"/>
      <c r="I23" s="3"/>
      <c r="J23" s="3"/>
      <c r="K23" s="3">
        <f t="shared" si="5"/>
        <v>0</v>
      </c>
      <c r="L23" s="25" t="e">
        <f t="shared" si="6"/>
        <v>#DIV/0!</v>
      </c>
      <c r="M23" s="11"/>
      <c r="N23" s="11"/>
      <c r="O23" s="3"/>
      <c r="P23" s="3">
        <f t="shared" si="20"/>
        <v>0</v>
      </c>
      <c r="Q23" s="3">
        <f t="shared" si="10"/>
        <v>0</v>
      </c>
      <c r="R23" s="23" t="e">
        <f t="shared" si="11"/>
        <v>#DIV/0!</v>
      </c>
    </row>
    <row r="24" spans="2:18" ht="18" x14ac:dyDescent="0.25">
      <c r="B24" s="9" t="s">
        <v>2</v>
      </c>
      <c r="C24" s="8" t="s">
        <v>11</v>
      </c>
      <c r="D24" s="5">
        <v>100000</v>
      </c>
      <c r="E24" s="5">
        <v>154700</v>
      </c>
      <c r="F24" s="5">
        <v>26151</v>
      </c>
      <c r="G24" s="5"/>
      <c r="H24" s="5"/>
      <c r="I24" s="5"/>
      <c r="J24" s="3">
        <v>54611</v>
      </c>
      <c r="K24" s="3">
        <f t="shared" si="5"/>
        <v>100089</v>
      </c>
      <c r="L24" s="25">
        <f t="shared" si="6"/>
        <v>0.35301228183581124</v>
      </c>
      <c r="M24" s="4">
        <v>100000</v>
      </c>
      <c r="N24" s="4">
        <v>154700</v>
      </c>
      <c r="O24" s="5">
        <v>100000</v>
      </c>
      <c r="P24" s="5">
        <f t="shared" si="20"/>
        <v>154611</v>
      </c>
      <c r="Q24" s="5">
        <f t="shared" si="10"/>
        <v>89</v>
      </c>
      <c r="R24" s="24">
        <f t="shared" si="11"/>
        <v>0.99942469295410474</v>
      </c>
    </row>
    <row r="25" spans="2:18" ht="18" x14ac:dyDescent="0.25">
      <c r="B25" s="9" t="s">
        <v>2</v>
      </c>
      <c r="C25" s="8" t="s">
        <v>12</v>
      </c>
      <c r="D25" s="5"/>
      <c r="E25" s="5"/>
      <c r="F25" s="5"/>
      <c r="G25" s="5"/>
      <c r="H25" s="5"/>
      <c r="I25" s="5"/>
      <c r="J25" s="3"/>
      <c r="K25" s="3">
        <f t="shared" si="5"/>
        <v>0</v>
      </c>
      <c r="L25" s="25" t="e">
        <f t="shared" si="6"/>
        <v>#DIV/0!</v>
      </c>
      <c r="M25" s="4"/>
      <c r="N25" s="4"/>
      <c r="O25" s="5"/>
      <c r="P25" s="5">
        <f t="shared" si="20"/>
        <v>0</v>
      </c>
      <c r="Q25" s="5">
        <f t="shared" si="10"/>
        <v>0</v>
      </c>
      <c r="R25" s="24" t="e">
        <f t="shared" si="11"/>
        <v>#DIV/0!</v>
      </c>
    </row>
    <row r="26" spans="2:18" ht="18.75" thickBot="1" x14ac:dyDescent="0.3">
      <c r="B26" s="9" t="s">
        <v>2</v>
      </c>
      <c r="C26" s="8" t="s">
        <v>13</v>
      </c>
      <c r="D26" s="5"/>
      <c r="E26" s="5"/>
      <c r="F26" s="5"/>
      <c r="G26" s="5"/>
      <c r="H26" s="5"/>
      <c r="I26" s="5"/>
      <c r="J26" s="3"/>
      <c r="K26" s="3">
        <f t="shared" si="5"/>
        <v>0</v>
      </c>
      <c r="L26" s="25" t="e">
        <f t="shared" si="6"/>
        <v>#DIV/0!</v>
      </c>
      <c r="M26" s="4"/>
      <c r="N26" s="4"/>
      <c r="O26" s="5"/>
      <c r="P26" s="5">
        <f t="shared" si="20"/>
        <v>0</v>
      </c>
      <c r="Q26" s="5">
        <f t="shared" si="10"/>
        <v>0</v>
      </c>
      <c r="R26" s="24" t="e">
        <f t="shared" si="11"/>
        <v>#DIV/0!</v>
      </c>
    </row>
    <row r="27" spans="2:18" ht="18.75" thickBot="1" x14ac:dyDescent="0.3">
      <c r="B27" s="29" t="s">
        <v>34</v>
      </c>
      <c r="C27" s="30" t="s">
        <v>35</v>
      </c>
      <c r="D27" s="3">
        <f t="shared" ref="D27:F27" si="21">D28+D36+D37+D38</f>
        <v>1200000</v>
      </c>
      <c r="E27" s="3">
        <f t="shared" si="21"/>
        <v>1200000</v>
      </c>
      <c r="F27" s="3">
        <f t="shared" si="21"/>
        <v>1540502.3299999998</v>
      </c>
      <c r="G27" s="3">
        <f>G28+G36+G37+G38</f>
        <v>0</v>
      </c>
      <c r="H27" s="3">
        <f t="shared" ref="H27:J27" si="22">H28+H36+H37+H38</f>
        <v>0</v>
      </c>
      <c r="I27" s="3">
        <f t="shared" si="22"/>
        <v>0</v>
      </c>
      <c r="J27" s="3">
        <f t="shared" si="22"/>
        <v>1072265.4099999999</v>
      </c>
      <c r="K27" s="3">
        <f t="shared" si="5"/>
        <v>127734.59000000008</v>
      </c>
      <c r="L27" s="25">
        <f t="shared" si="6"/>
        <v>0.89355450833333327</v>
      </c>
      <c r="M27" s="6">
        <f t="shared" ref="M27:P27" si="23">M28+M36+M37+M38</f>
        <v>1700000</v>
      </c>
      <c r="N27" s="6">
        <f t="shared" si="23"/>
        <v>1700000</v>
      </c>
      <c r="O27" s="3">
        <f t="shared" si="23"/>
        <v>627000</v>
      </c>
      <c r="P27" s="3">
        <f t="shared" si="23"/>
        <v>1699265.41</v>
      </c>
      <c r="Q27" s="3">
        <f t="shared" si="10"/>
        <v>734.59000000008382</v>
      </c>
      <c r="R27" s="23">
        <f t="shared" si="11"/>
        <v>0.99956788823529408</v>
      </c>
    </row>
    <row r="28" spans="2:18" ht="18" x14ac:dyDescent="0.25">
      <c r="B28" s="7" t="s">
        <v>2</v>
      </c>
      <c r="C28" s="8" t="s">
        <v>3</v>
      </c>
      <c r="D28" s="5">
        <f>SUM(D29:D35)</f>
        <v>1200000</v>
      </c>
      <c r="E28" s="5">
        <f>SUM(E29:E35)</f>
        <v>1200000</v>
      </c>
      <c r="F28" s="5">
        <f t="shared" ref="F28:P28" si="24">SUM(F29:F35)</f>
        <v>1514351.3299999998</v>
      </c>
      <c r="G28" s="5">
        <f t="shared" si="24"/>
        <v>0</v>
      </c>
      <c r="H28" s="5">
        <f t="shared" si="24"/>
        <v>0</v>
      </c>
      <c r="I28" s="5">
        <f t="shared" si="24"/>
        <v>0</v>
      </c>
      <c r="J28" s="5">
        <f t="shared" si="24"/>
        <v>1072265.4099999999</v>
      </c>
      <c r="K28" s="3">
        <f t="shared" si="5"/>
        <v>127734.59000000008</v>
      </c>
      <c r="L28" s="25">
        <f t="shared" si="6"/>
        <v>0.89355450833333327</v>
      </c>
      <c r="M28" s="4">
        <f t="shared" si="24"/>
        <v>1700000</v>
      </c>
      <c r="N28" s="4">
        <f t="shared" si="24"/>
        <v>1700000</v>
      </c>
      <c r="O28" s="4">
        <f t="shared" si="24"/>
        <v>627000</v>
      </c>
      <c r="P28" s="4">
        <f t="shared" si="24"/>
        <v>1699265.41</v>
      </c>
      <c r="Q28" s="3">
        <f t="shared" si="10"/>
        <v>734.59000000008382</v>
      </c>
      <c r="R28" s="24">
        <f t="shared" si="11"/>
        <v>0.99956788823529408</v>
      </c>
    </row>
    <row r="29" spans="2:18" ht="18" x14ac:dyDescent="0.25">
      <c r="B29" s="9" t="s">
        <v>2</v>
      </c>
      <c r="C29" s="10" t="s">
        <v>4</v>
      </c>
      <c r="D29" s="3"/>
      <c r="E29" s="3"/>
      <c r="F29" s="3">
        <v>887609.99</v>
      </c>
      <c r="G29" s="3"/>
      <c r="H29" s="3"/>
      <c r="I29" s="3"/>
      <c r="J29" s="3"/>
      <c r="K29" s="3">
        <f t="shared" si="5"/>
        <v>0</v>
      </c>
      <c r="L29" s="25" t="e">
        <f t="shared" si="6"/>
        <v>#DIV/0!</v>
      </c>
      <c r="M29" s="11"/>
      <c r="N29" s="11"/>
      <c r="O29" s="3"/>
      <c r="P29" s="3">
        <f t="shared" ref="P29:P38" si="25">J29+O29</f>
        <v>0</v>
      </c>
      <c r="Q29" s="3">
        <f t="shared" si="10"/>
        <v>0</v>
      </c>
      <c r="R29" s="23" t="e">
        <f t="shared" si="11"/>
        <v>#DIV/0!</v>
      </c>
    </row>
    <row r="30" spans="2:18" ht="18" x14ac:dyDescent="0.25">
      <c r="B30" s="9" t="s">
        <v>2</v>
      </c>
      <c r="C30" s="10" t="s">
        <v>5</v>
      </c>
      <c r="D30" s="3">
        <v>1200000</v>
      </c>
      <c r="E30" s="3">
        <v>1200000</v>
      </c>
      <c r="F30" s="3">
        <v>595954.68000000005</v>
      </c>
      <c r="G30" s="3"/>
      <c r="H30" s="3"/>
      <c r="I30" s="3"/>
      <c r="J30" s="3">
        <v>1072265.4099999999</v>
      </c>
      <c r="K30" s="3">
        <f t="shared" si="5"/>
        <v>127734.59000000008</v>
      </c>
      <c r="L30" s="25">
        <f t="shared" si="6"/>
        <v>0.89355450833333327</v>
      </c>
      <c r="M30" s="11">
        <v>1700000</v>
      </c>
      <c r="N30" s="11">
        <v>1700000</v>
      </c>
      <c r="O30" s="3">
        <v>627000</v>
      </c>
      <c r="P30" s="3">
        <f t="shared" si="25"/>
        <v>1699265.41</v>
      </c>
      <c r="Q30" s="3">
        <f t="shared" si="10"/>
        <v>734.59000000008382</v>
      </c>
      <c r="R30" s="23">
        <f t="shared" si="11"/>
        <v>0.99956788823529408</v>
      </c>
    </row>
    <row r="31" spans="2:18" ht="18" x14ac:dyDescent="0.25">
      <c r="B31" s="9" t="s">
        <v>2</v>
      </c>
      <c r="C31" s="10" t="s">
        <v>6</v>
      </c>
      <c r="D31" s="3"/>
      <c r="E31" s="3"/>
      <c r="F31" s="3"/>
      <c r="G31" s="3"/>
      <c r="H31" s="3"/>
      <c r="I31" s="3"/>
      <c r="J31" s="3"/>
      <c r="K31" s="3">
        <f t="shared" si="5"/>
        <v>0</v>
      </c>
      <c r="L31" s="25" t="e">
        <f t="shared" si="6"/>
        <v>#DIV/0!</v>
      </c>
      <c r="M31" s="11"/>
      <c r="N31" s="11"/>
      <c r="O31" s="3"/>
      <c r="P31" s="3">
        <f t="shared" si="25"/>
        <v>0</v>
      </c>
      <c r="Q31" s="3">
        <f t="shared" si="10"/>
        <v>0</v>
      </c>
      <c r="R31" s="23" t="e">
        <f t="shared" si="11"/>
        <v>#DIV/0!</v>
      </c>
    </row>
    <row r="32" spans="2:18" ht="18" x14ac:dyDescent="0.25">
      <c r="B32" s="9" t="s">
        <v>2</v>
      </c>
      <c r="C32" s="12" t="s">
        <v>7</v>
      </c>
      <c r="D32" s="3"/>
      <c r="E32" s="3"/>
      <c r="F32" s="3"/>
      <c r="G32" s="3"/>
      <c r="H32" s="3"/>
      <c r="I32" s="3"/>
      <c r="J32" s="3"/>
      <c r="K32" s="3">
        <f t="shared" si="5"/>
        <v>0</v>
      </c>
      <c r="L32" s="25" t="e">
        <f t="shared" si="6"/>
        <v>#DIV/0!</v>
      </c>
      <c r="M32" s="11"/>
      <c r="N32" s="11"/>
      <c r="O32" s="3"/>
      <c r="P32" s="3">
        <f t="shared" si="25"/>
        <v>0</v>
      </c>
      <c r="Q32" s="3">
        <f t="shared" si="10"/>
        <v>0</v>
      </c>
      <c r="R32" s="23" t="e">
        <f t="shared" si="11"/>
        <v>#DIV/0!</v>
      </c>
    </row>
    <row r="33" spans="2:18" ht="18" x14ac:dyDescent="0.25">
      <c r="B33" s="9" t="s">
        <v>2</v>
      </c>
      <c r="C33" s="12" t="s">
        <v>8</v>
      </c>
      <c r="D33" s="3"/>
      <c r="E33" s="3"/>
      <c r="F33" s="3"/>
      <c r="G33" s="3"/>
      <c r="H33" s="3"/>
      <c r="I33" s="3"/>
      <c r="J33" s="3"/>
      <c r="K33" s="3">
        <f t="shared" si="5"/>
        <v>0</v>
      </c>
      <c r="L33" s="25" t="e">
        <f t="shared" si="6"/>
        <v>#DIV/0!</v>
      </c>
      <c r="M33" s="11"/>
      <c r="N33" s="11"/>
      <c r="O33" s="3"/>
      <c r="P33" s="3">
        <f t="shared" si="25"/>
        <v>0</v>
      </c>
      <c r="Q33" s="3">
        <f t="shared" si="10"/>
        <v>0</v>
      </c>
      <c r="R33" s="23" t="e">
        <f t="shared" si="11"/>
        <v>#DIV/0!</v>
      </c>
    </row>
    <row r="34" spans="2:18" ht="18" x14ac:dyDescent="0.25">
      <c r="B34" s="9" t="s">
        <v>2</v>
      </c>
      <c r="C34" s="12" t="s">
        <v>9</v>
      </c>
      <c r="D34" s="3"/>
      <c r="E34" s="3"/>
      <c r="F34" s="3">
        <v>25458.9</v>
      </c>
      <c r="G34" s="3"/>
      <c r="H34" s="3"/>
      <c r="I34" s="3"/>
      <c r="J34" s="3"/>
      <c r="K34" s="3">
        <f t="shared" si="5"/>
        <v>0</v>
      </c>
      <c r="L34" s="25" t="e">
        <f t="shared" si="6"/>
        <v>#DIV/0!</v>
      </c>
      <c r="M34" s="11"/>
      <c r="N34" s="11"/>
      <c r="O34" s="3"/>
      <c r="P34" s="3">
        <f t="shared" si="25"/>
        <v>0</v>
      </c>
      <c r="Q34" s="3">
        <f t="shared" si="10"/>
        <v>0</v>
      </c>
      <c r="R34" s="23" t="e">
        <f t="shared" si="11"/>
        <v>#DIV/0!</v>
      </c>
    </row>
    <row r="35" spans="2:18" ht="18" x14ac:dyDescent="0.25">
      <c r="B35" s="9" t="s">
        <v>2</v>
      </c>
      <c r="C35" s="12" t="s">
        <v>10</v>
      </c>
      <c r="D35" s="3"/>
      <c r="E35" s="3"/>
      <c r="F35" s="3">
        <v>5327.76</v>
      </c>
      <c r="G35" s="3"/>
      <c r="H35" s="3"/>
      <c r="I35" s="3"/>
      <c r="J35" s="3"/>
      <c r="K35" s="3">
        <f t="shared" si="5"/>
        <v>0</v>
      </c>
      <c r="L35" s="25" t="e">
        <f t="shared" si="6"/>
        <v>#DIV/0!</v>
      </c>
      <c r="M35" s="11"/>
      <c r="N35" s="11"/>
      <c r="O35" s="3"/>
      <c r="P35" s="3">
        <f t="shared" si="25"/>
        <v>0</v>
      </c>
      <c r="Q35" s="3">
        <f t="shared" si="10"/>
        <v>0</v>
      </c>
      <c r="R35" s="23" t="e">
        <f t="shared" si="11"/>
        <v>#DIV/0!</v>
      </c>
    </row>
    <row r="36" spans="2:18" ht="18" x14ac:dyDescent="0.25">
      <c r="B36" s="9" t="s">
        <v>2</v>
      </c>
      <c r="C36" s="8" t="s">
        <v>11</v>
      </c>
      <c r="D36" s="5"/>
      <c r="E36" s="5"/>
      <c r="F36" s="5">
        <v>26151</v>
      </c>
      <c r="G36" s="5"/>
      <c r="H36" s="5"/>
      <c r="I36" s="5"/>
      <c r="J36" s="3"/>
      <c r="K36" s="3">
        <f t="shared" si="5"/>
        <v>0</v>
      </c>
      <c r="L36" s="25" t="e">
        <f t="shared" si="6"/>
        <v>#DIV/0!</v>
      </c>
      <c r="M36" s="4"/>
      <c r="N36" s="4"/>
      <c r="O36" s="5"/>
      <c r="P36" s="5">
        <f t="shared" si="25"/>
        <v>0</v>
      </c>
      <c r="Q36" s="5">
        <f t="shared" si="10"/>
        <v>0</v>
      </c>
      <c r="R36" s="24" t="e">
        <f t="shared" si="11"/>
        <v>#DIV/0!</v>
      </c>
    </row>
    <row r="37" spans="2:18" ht="18" x14ac:dyDescent="0.25">
      <c r="B37" s="9" t="s">
        <v>2</v>
      </c>
      <c r="C37" s="8" t="s">
        <v>12</v>
      </c>
      <c r="D37" s="5"/>
      <c r="E37" s="5"/>
      <c r="F37" s="5"/>
      <c r="G37" s="5"/>
      <c r="H37" s="5"/>
      <c r="I37" s="5"/>
      <c r="J37" s="3"/>
      <c r="K37" s="3">
        <f t="shared" si="5"/>
        <v>0</v>
      </c>
      <c r="L37" s="25" t="e">
        <f t="shared" si="6"/>
        <v>#DIV/0!</v>
      </c>
      <c r="M37" s="4"/>
      <c r="N37" s="4"/>
      <c r="O37" s="5"/>
      <c r="P37" s="5">
        <f t="shared" si="25"/>
        <v>0</v>
      </c>
      <c r="Q37" s="5">
        <f t="shared" si="10"/>
        <v>0</v>
      </c>
      <c r="R37" s="24" t="e">
        <f t="shared" si="11"/>
        <v>#DIV/0!</v>
      </c>
    </row>
    <row r="38" spans="2:18" ht="18" x14ac:dyDescent="0.25">
      <c r="B38" s="9" t="s">
        <v>2</v>
      </c>
      <c r="C38" s="8" t="s">
        <v>13</v>
      </c>
      <c r="D38" s="5"/>
      <c r="E38" s="5"/>
      <c r="F38" s="5"/>
      <c r="G38" s="5"/>
      <c r="H38" s="5"/>
      <c r="I38" s="5"/>
      <c r="J38" s="3"/>
      <c r="K38" s="3">
        <f t="shared" si="5"/>
        <v>0</v>
      </c>
      <c r="L38" s="25" t="e">
        <f t="shared" si="6"/>
        <v>#DIV/0!</v>
      </c>
      <c r="M38" s="4"/>
      <c r="N38" s="4"/>
      <c r="O38" s="5"/>
      <c r="P38" s="5">
        <f t="shared" si="25"/>
        <v>0</v>
      </c>
      <c r="Q38" s="5">
        <f t="shared" si="10"/>
        <v>0</v>
      </c>
      <c r="R38" s="24" t="e">
        <f t="shared" si="11"/>
        <v>#DIV/0!</v>
      </c>
    </row>
    <row r="39" spans="2:18" ht="18" x14ac:dyDescent="0.25">
      <c r="B39" s="1" t="s">
        <v>36</v>
      </c>
      <c r="C39" s="2" t="s">
        <v>37</v>
      </c>
      <c r="D39" s="3">
        <f t="shared" ref="D39:F39" si="26">D40+D48+D49+D50</f>
        <v>900000</v>
      </c>
      <c r="E39" s="3">
        <f t="shared" si="26"/>
        <v>900000</v>
      </c>
      <c r="F39" s="3">
        <f t="shared" si="26"/>
        <v>1540502.3299999998</v>
      </c>
      <c r="G39" s="3">
        <f>G40+G48+G49+G50</f>
        <v>0</v>
      </c>
      <c r="H39" s="3">
        <f t="shared" ref="H39:J39" si="27">H40+H48+H49+H50</f>
        <v>0</v>
      </c>
      <c r="I39" s="3">
        <f t="shared" si="27"/>
        <v>0</v>
      </c>
      <c r="J39" s="3">
        <f t="shared" si="27"/>
        <v>652706</v>
      </c>
      <c r="K39" s="3">
        <f t="shared" si="5"/>
        <v>247294</v>
      </c>
      <c r="L39" s="25">
        <f t="shared" si="6"/>
        <v>0.72522888888888892</v>
      </c>
      <c r="M39" s="6">
        <f t="shared" ref="M39:P39" si="28">M40+M48+M49+M50</f>
        <v>1800000</v>
      </c>
      <c r="N39" s="6">
        <f t="shared" si="28"/>
        <v>1800000</v>
      </c>
      <c r="O39" s="3">
        <f t="shared" si="28"/>
        <v>1147000</v>
      </c>
      <c r="P39" s="3">
        <f t="shared" si="28"/>
        <v>1799706</v>
      </c>
      <c r="Q39" s="3">
        <f t="shared" si="10"/>
        <v>294</v>
      </c>
      <c r="R39" s="23">
        <f t="shared" si="11"/>
        <v>0.99983666666666671</v>
      </c>
    </row>
    <row r="40" spans="2:18" ht="18" x14ac:dyDescent="0.25">
      <c r="B40" s="7" t="s">
        <v>2</v>
      </c>
      <c r="C40" s="8" t="s">
        <v>3</v>
      </c>
      <c r="D40" s="5">
        <f>SUM(D41:D47)</f>
        <v>900000</v>
      </c>
      <c r="E40" s="5">
        <f>SUM(E41:E47)</f>
        <v>900000</v>
      </c>
      <c r="F40" s="5">
        <f t="shared" ref="F40:P40" si="29">SUM(F41:F47)</f>
        <v>1514351.3299999998</v>
      </c>
      <c r="G40" s="5">
        <f t="shared" si="29"/>
        <v>0</v>
      </c>
      <c r="H40" s="5">
        <f t="shared" si="29"/>
        <v>0</v>
      </c>
      <c r="I40" s="5">
        <f t="shared" si="29"/>
        <v>0</v>
      </c>
      <c r="J40" s="5">
        <f t="shared" si="29"/>
        <v>652706</v>
      </c>
      <c r="K40" s="3">
        <f t="shared" si="5"/>
        <v>247294</v>
      </c>
      <c r="L40" s="25">
        <f t="shared" si="6"/>
        <v>0.72522888888888892</v>
      </c>
      <c r="M40" s="4">
        <f t="shared" si="29"/>
        <v>1800000</v>
      </c>
      <c r="N40" s="4">
        <f t="shared" si="29"/>
        <v>1800000</v>
      </c>
      <c r="O40" s="4">
        <f t="shared" si="29"/>
        <v>1147000</v>
      </c>
      <c r="P40" s="4">
        <f t="shared" si="29"/>
        <v>1799706</v>
      </c>
      <c r="Q40" s="3">
        <f t="shared" si="10"/>
        <v>294</v>
      </c>
      <c r="R40" s="24">
        <f t="shared" si="11"/>
        <v>0.99983666666666671</v>
      </c>
    </row>
    <row r="41" spans="2:18" ht="18" x14ac:dyDescent="0.25">
      <c r="B41" s="9" t="s">
        <v>2</v>
      </c>
      <c r="C41" s="10" t="s">
        <v>4</v>
      </c>
      <c r="D41" s="3"/>
      <c r="E41" s="3"/>
      <c r="F41" s="3">
        <v>887609.99</v>
      </c>
      <c r="G41" s="3"/>
      <c r="H41" s="3"/>
      <c r="I41" s="3"/>
      <c r="J41" s="3"/>
      <c r="K41" s="3">
        <f t="shared" si="5"/>
        <v>0</v>
      </c>
      <c r="L41" s="25" t="e">
        <f t="shared" si="6"/>
        <v>#DIV/0!</v>
      </c>
      <c r="M41" s="11"/>
      <c r="N41" s="11"/>
      <c r="O41" s="3"/>
      <c r="P41" s="3">
        <f t="shared" ref="P41:P50" si="30">J41+O41</f>
        <v>0</v>
      </c>
      <c r="Q41" s="3">
        <f t="shared" si="10"/>
        <v>0</v>
      </c>
      <c r="R41" s="23" t="e">
        <f t="shared" si="11"/>
        <v>#DIV/0!</v>
      </c>
    </row>
    <row r="42" spans="2:18" ht="18" x14ac:dyDescent="0.25">
      <c r="B42" s="9" t="s">
        <v>2</v>
      </c>
      <c r="C42" s="10" t="s">
        <v>5</v>
      </c>
      <c r="D42" s="3">
        <v>900000</v>
      </c>
      <c r="E42" s="3">
        <v>900000</v>
      </c>
      <c r="F42" s="3">
        <v>595954.68000000005</v>
      </c>
      <c r="G42" s="3"/>
      <c r="H42" s="3"/>
      <c r="I42" s="3"/>
      <c r="J42" s="3">
        <v>652706</v>
      </c>
      <c r="K42" s="3">
        <f t="shared" si="5"/>
        <v>247294</v>
      </c>
      <c r="L42" s="25">
        <f t="shared" si="6"/>
        <v>0.72522888888888892</v>
      </c>
      <c r="M42" s="11">
        <v>1800000</v>
      </c>
      <c r="N42" s="11">
        <v>1800000</v>
      </c>
      <c r="O42" s="3">
        <v>1147000</v>
      </c>
      <c r="P42" s="3">
        <f t="shared" si="30"/>
        <v>1799706</v>
      </c>
      <c r="Q42" s="3">
        <f t="shared" si="10"/>
        <v>294</v>
      </c>
      <c r="R42" s="23">
        <f t="shared" si="11"/>
        <v>0.99983666666666671</v>
      </c>
    </row>
    <row r="43" spans="2:18" ht="18" x14ac:dyDescent="0.25">
      <c r="B43" s="9" t="s">
        <v>2</v>
      </c>
      <c r="C43" s="10" t="s">
        <v>6</v>
      </c>
      <c r="D43" s="3"/>
      <c r="E43" s="3"/>
      <c r="F43" s="3"/>
      <c r="G43" s="3"/>
      <c r="H43" s="3"/>
      <c r="I43" s="3"/>
      <c r="J43" s="3"/>
      <c r="K43" s="3">
        <f t="shared" si="5"/>
        <v>0</v>
      </c>
      <c r="L43" s="25" t="e">
        <f t="shared" si="6"/>
        <v>#DIV/0!</v>
      </c>
      <c r="M43" s="11"/>
      <c r="N43" s="11"/>
      <c r="O43" s="3"/>
      <c r="P43" s="3">
        <f t="shared" si="30"/>
        <v>0</v>
      </c>
      <c r="Q43" s="3">
        <f t="shared" si="10"/>
        <v>0</v>
      </c>
      <c r="R43" s="23" t="e">
        <f t="shared" si="11"/>
        <v>#DIV/0!</v>
      </c>
    </row>
    <row r="44" spans="2:18" ht="18" x14ac:dyDescent="0.25">
      <c r="B44" s="9" t="s">
        <v>2</v>
      </c>
      <c r="C44" s="12" t="s">
        <v>7</v>
      </c>
      <c r="D44" s="3"/>
      <c r="E44" s="3"/>
      <c r="F44" s="3"/>
      <c r="G44" s="3"/>
      <c r="H44" s="3"/>
      <c r="I44" s="3"/>
      <c r="J44" s="3"/>
      <c r="K44" s="3">
        <f t="shared" si="5"/>
        <v>0</v>
      </c>
      <c r="L44" s="25" t="e">
        <f t="shared" si="6"/>
        <v>#DIV/0!</v>
      </c>
      <c r="M44" s="11"/>
      <c r="N44" s="11"/>
      <c r="O44" s="3"/>
      <c r="P44" s="3">
        <f t="shared" si="30"/>
        <v>0</v>
      </c>
      <c r="Q44" s="3">
        <f t="shared" si="10"/>
        <v>0</v>
      </c>
      <c r="R44" s="23" t="e">
        <f t="shared" si="11"/>
        <v>#DIV/0!</v>
      </c>
    </row>
    <row r="45" spans="2:18" ht="18" x14ac:dyDescent="0.25">
      <c r="B45" s="9" t="s">
        <v>2</v>
      </c>
      <c r="C45" s="12" t="s">
        <v>8</v>
      </c>
      <c r="D45" s="3"/>
      <c r="E45" s="3"/>
      <c r="F45" s="3"/>
      <c r="G45" s="3"/>
      <c r="H45" s="3"/>
      <c r="I45" s="3"/>
      <c r="J45" s="3"/>
      <c r="K45" s="3">
        <f t="shared" si="5"/>
        <v>0</v>
      </c>
      <c r="L45" s="25" t="e">
        <f t="shared" si="6"/>
        <v>#DIV/0!</v>
      </c>
      <c r="M45" s="11"/>
      <c r="N45" s="11"/>
      <c r="O45" s="3"/>
      <c r="P45" s="3">
        <f t="shared" si="30"/>
        <v>0</v>
      </c>
      <c r="Q45" s="3">
        <f t="shared" si="10"/>
        <v>0</v>
      </c>
      <c r="R45" s="23" t="e">
        <f t="shared" si="11"/>
        <v>#DIV/0!</v>
      </c>
    </row>
    <row r="46" spans="2:18" ht="18" x14ac:dyDescent="0.25">
      <c r="B46" s="9" t="s">
        <v>2</v>
      </c>
      <c r="C46" s="12" t="s">
        <v>9</v>
      </c>
      <c r="D46" s="3"/>
      <c r="E46" s="3"/>
      <c r="F46" s="3">
        <v>25458.9</v>
      </c>
      <c r="G46" s="3"/>
      <c r="H46" s="3"/>
      <c r="I46" s="3"/>
      <c r="J46" s="3"/>
      <c r="K46" s="3">
        <f t="shared" si="5"/>
        <v>0</v>
      </c>
      <c r="L46" s="25" t="e">
        <f t="shared" si="6"/>
        <v>#DIV/0!</v>
      </c>
      <c r="M46" s="11"/>
      <c r="N46" s="11"/>
      <c r="O46" s="3"/>
      <c r="P46" s="3">
        <f t="shared" si="30"/>
        <v>0</v>
      </c>
      <c r="Q46" s="3">
        <f t="shared" si="10"/>
        <v>0</v>
      </c>
      <c r="R46" s="23" t="e">
        <f t="shared" si="11"/>
        <v>#DIV/0!</v>
      </c>
    </row>
    <row r="47" spans="2:18" ht="18" x14ac:dyDescent="0.25">
      <c r="B47" s="9" t="s">
        <v>2</v>
      </c>
      <c r="C47" s="12" t="s">
        <v>10</v>
      </c>
      <c r="D47" s="3"/>
      <c r="E47" s="3"/>
      <c r="F47" s="3">
        <v>5327.76</v>
      </c>
      <c r="G47" s="3"/>
      <c r="H47" s="3"/>
      <c r="I47" s="3"/>
      <c r="J47" s="3"/>
      <c r="K47" s="3">
        <f t="shared" si="5"/>
        <v>0</v>
      </c>
      <c r="L47" s="25" t="e">
        <f t="shared" si="6"/>
        <v>#DIV/0!</v>
      </c>
      <c r="M47" s="11"/>
      <c r="N47" s="11"/>
      <c r="O47" s="3"/>
      <c r="P47" s="3">
        <f t="shared" si="30"/>
        <v>0</v>
      </c>
      <c r="Q47" s="3">
        <f t="shared" si="10"/>
        <v>0</v>
      </c>
      <c r="R47" s="23" t="e">
        <f t="shared" si="11"/>
        <v>#DIV/0!</v>
      </c>
    </row>
    <row r="48" spans="2:18" ht="18" x14ac:dyDescent="0.25">
      <c r="B48" s="9" t="s">
        <v>2</v>
      </c>
      <c r="C48" s="8" t="s">
        <v>11</v>
      </c>
      <c r="D48" s="5"/>
      <c r="E48" s="5"/>
      <c r="F48" s="5">
        <v>26151</v>
      </c>
      <c r="G48" s="5"/>
      <c r="H48" s="5"/>
      <c r="I48" s="5"/>
      <c r="J48" s="3"/>
      <c r="K48" s="3">
        <f t="shared" si="5"/>
        <v>0</v>
      </c>
      <c r="L48" s="25" t="e">
        <f t="shared" si="6"/>
        <v>#DIV/0!</v>
      </c>
      <c r="M48" s="4"/>
      <c r="N48" s="4"/>
      <c r="O48" s="5"/>
      <c r="P48" s="5">
        <f t="shared" si="30"/>
        <v>0</v>
      </c>
      <c r="Q48" s="5">
        <f t="shared" si="10"/>
        <v>0</v>
      </c>
      <c r="R48" s="24" t="e">
        <f t="shared" si="11"/>
        <v>#DIV/0!</v>
      </c>
    </row>
    <row r="49" spans="2:18" ht="18" x14ac:dyDescent="0.25">
      <c r="B49" s="9" t="s">
        <v>2</v>
      </c>
      <c r="C49" s="8" t="s">
        <v>12</v>
      </c>
      <c r="D49" s="5"/>
      <c r="E49" s="5"/>
      <c r="F49" s="5"/>
      <c r="G49" s="5"/>
      <c r="H49" s="5"/>
      <c r="I49" s="5"/>
      <c r="J49" s="3"/>
      <c r="K49" s="3">
        <f t="shared" si="5"/>
        <v>0</v>
      </c>
      <c r="L49" s="25" t="e">
        <f t="shared" si="6"/>
        <v>#DIV/0!</v>
      </c>
      <c r="M49" s="4"/>
      <c r="N49" s="4"/>
      <c r="O49" s="5"/>
      <c r="P49" s="5">
        <f t="shared" si="30"/>
        <v>0</v>
      </c>
      <c r="Q49" s="5">
        <f t="shared" si="10"/>
        <v>0</v>
      </c>
      <c r="R49" s="24" t="e">
        <f t="shared" si="11"/>
        <v>#DIV/0!</v>
      </c>
    </row>
    <row r="50" spans="2:18" ht="18" x14ac:dyDescent="0.25">
      <c r="B50" s="9" t="s">
        <v>2</v>
      </c>
      <c r="C50" s="8" t="s">
        <v>13</v>
      </c>
      <c r="D50" s="5"/>
      <c r="E50" s="5"/>
      <c r="F50" s="5"/>
      <c r="G50" s="5"/>
      <c r="H50" s="5"/>
      <c r="I50" s="5"/>
      <c r="J50" s="3"/>
      <c r="K50" s="3">
        <f t="shared" si="5"/>
        <v>0</v>
      </c>
      <c r="L50" s="25" t="e">
        <f t="shared" si="6"/>
        <v>#DIV/0!</v>
      </c>
      <c r="M50" s="4"/>
      <c r="N50" s="4"/>
      <c r="O50" s="5"/>
      <c r="P50" s="5">
        <f t="shared" si="30"/>
        <v>0</v>
      </c>
      <c r="Q50" s="5">
        <f t="shared" si="10"/>
        <v>0</v>
      </c>
      <c r="R50" s="24" t="e">
        <f t="shared" si="11"/>
        <v>#DIV/0!</v>
      </c>
    </row>
    <row r="51" spans="2:18" ht="72" x14ac:dyDescent="0.25">
      <c r="B51" s="1" t="s">
        <v>38</v>
      </c>
      <c r="C51" s="2" t="s">
        <v>39</v>
      </c>
      <c r="D51" s="3">
        <f t="shared" ref="D51:F51" si="31">D52+D60+D61+D62</f>
        <v>130000</v>
      </c>
      <c r="E51" s="3">
        <f t="shared" si="31"/>
        <v>130000</v>
      </c>
      <c r="F51" s="3">
        <f t="shared" si="31"/>
        <v>1540502.3299999998</v>
      </c>
      <c r="G51" s="3">
        <f>G52+G60+G61+G62</f>
        <v>0</v>
      </c>
      <c r="H51" s="3">
        <f t="shared" ref="H51:J51" si="32">H52+H60+H61+H62</f>
        <v>0</v>
      </c>
      <c r="I51" s="3">
        <f t="shared" si="32"/>
        <v>0</v>
      </c>
      <c r="J51" s="3">
        <f t="shared" si="32"/>
        <v>116831.3</v>
      </c>
      <c r="K51" s="3">
        <f t="shared" si="5"/>
        <v>13168.699999999997</v>
      </c>
      <c r="L51" s="25">
        <f t="shared" si="6"/>
        <v>0.89870230769230774</v>
      </c>
      <c r="M51" s="6">
        <f t="shared" ref="M51:P51" si="33">M52+M60+M61+M62</f>
        <v>260000</v>
      </c>
      <c r="N51" s="6">
        <f t="shared" si="33"/>
        <v>260000</v>
      </c>
      <c r="O51" s="3">
        <f t="shared" si="33"/>
        <v>123000</v>
      </c>
      <c r="P51" s="3">
        <f t="shared" si="33"/>
        <v>239831.3</v>
      </c>
      <c r="Q51" s="3">
        <f t="shared" si="10"/>
        <v>20168.700000000012</v>
      </c>
      <c r="R51" s="23">
        <f t="shared" si="11"/>
        <v>0.92242807692307682</v>
      </c>
    </row>
    <row r="52" spans="2:18" ht="18" x14ac:dyDescent="0.25">
      <c r="B52" s="7" t="s">
        <v>2</v>
      </c>
      <c r="C52" s="8" t="s">
        <v>3</v>
      </c>
      <c r="D52" s="5">
        <f>SUM(D53:D59)</f>
        <v>130000</v>
      </c>
      <c r="E52" s="5">
        <f>SUM(E53:E59)</f>
        <v>130000</v>
      </c>
      <c r="F52" s="5">
        <f t="shared" ref="F52:P52" si="34">SUM(F53:F59)</f>
        <v>1514351.3299999998</v>
      </c>
      <c r="G52" s="5">
        <f t="shared" si="34"/>
        <v>0</v>
      </c>
      <c r="H52" s="5">
        <f t="shared" si="34"/>
        <v>0</v>
      </c>
      <c r="I52" s="5">
        <f t="shared" si="34"/>
        <v>0</v>
      </c>
      <c r="J52" s="5">
        <f t="shared" si="34"/>
        <v>116831.3</v>
      </c>
      <c r="K52" s="3">
        <f t="shared" si="5"/>
        <v>13168.699999999997</v>
      </c>
      <c r="L52" s="25">
        <f t="shared" si="6"/>
        <v>0.89870230769230774</v>
      </c>
      <c r="M52" s="4">
        <f t="shared" si="34"/>
        <v>260000</v>
      </c>
      <c r="N52" s="4">
        <f t="shared" si="34"/>
        <v>260000</v>
      </c>
      <c r="O52" s="4">
        <f t="shared" si="34"/>
        <v>123000</v>
      </c>
      <c r="P52" s="4">
        <f t="shared" si="34"/>
        <v>239831.3</v>
      </c>
      <c r="Q52" s="3">
        <f t="shared" si="10"/>
        <v>20168.700000000012</v>
      </c>
      <c r="R52" s="24">
        <f t="shared" si="11"/>
        <v>0.92242807692307682</v>
      </c>
    </row>
    <row r="53" spans="2:18" ht="18" x14ac:dyDescent="0.25">
      <c r="B53" s="9" t="s">
        <v>2</v>
      </c>
      <c r="C53" s="10" t="s">
        <v>4</v>
      </c>
      <c r="D53" s="3"/>
      <c r="E53" s="3"/>
      <c r="F53" s="3">
        <v>887609.99</v>
      </c>
      <c r="G53" s="3"/>
      <c r="H53" s="3"/>
      <c r="I53" s="3"/>
      <c r="J53" s="3"/>
      <c r="K53" s="3">
        <f t="shared" si="5"/>
        <v>0</v>
      </c>
      <c r="L53" s="25" t="e">
        <f t="shared" si="6"/>
        <v>#DIV/0!</v>
      </c>
      <c r="M53" s="11"/>
      <c r="N53" s="11"/>
      <c r="O53" s="3"/>
      <c r="P53" s="3">
        <f t="shared" ref="P53:P62" si="35">J53+O53</f>
        <v>0</v>
      </c>
      <c r="Q53" s="3">
        <f t="shared" si="10"/>
        <v>0</v>
      </c>
      <c r="R53" s="23" t="e">
        <f t="shared" si="11"/>
        <v>#DIV/0!</v>
      </c>
    </row>
    <row r="54" spans="2:18" ht="18" x14ac:dyDescent="0.25">
      <c r="B54" s="9" t="s">
        <v>2</v>
      </c>
      <c r="C54" s="10" t="s">
        <v>5</v>
      </c>
      <c r="D54" s="3">
        <v>130000</v>
      </c>
      <c r="E54" s="3">
        <v>130000</v>
      </c>
      <c r="F54" s="3">
        <v>595954.68000000005</v>
      </c>
      <c r="G54" s="3"/>
      <c r="H54" s="3"/>
      <c r="I54" s="3"/>
      <c r="J54" s="3">
        <v>116831.3</v>
      </c>
      <c r="K54" s="3">
        <f t="shared" si="5"/>
        <v>13168.699999999997</v>
      </c>
      <c r="L54" s="25">
        <f t="shared" si="6"/>
        <v>0.89870230769230774</v>
      </c>
      <c r="M54" s="11">
        <v>260000</v>
      </c>
      <c r="N54" s="11">
        <v>260000</v>
      </c>
      <c r="O54" s="3">
        <v>123000</v>
      </c>
      <c r="P54" s="3">
        <f t="shared" si="35"/>
        <v>239831.3</v>
      </c>
      <c r="Q54" s="3">
        <f t="shared" si="10"/>
        <v>20168.700000000012</v>
      </c>
      <c r="R54" s="23">
        <f t="shared" si="11"/>
        <v>0.92242807692307682</v>
      </c>
    </row>
    <row r="55" spans="2:18" ht="18" x14ac:dyDescent="0.25">
      <c r="B55" s="9" t="s">
        <v>2</v>
      </c>
      <c r="C55" s="10" t="s">
        <v>6</v>
      </c>
      <c r="D55" s="3"/>
      <c r="E55" s="3"/>
      <c r="F55" s="3"/>
      <c r="G55" s="3"/>
      <c r="H55" s="3"/>
      <c r="I55" s="3"/>
      <c r="J55" s="3"/>
      <c r="K55" s="3">
        <f t="shared" si="5"/>
        <v>0</v>
      </c>
      <c r="L55" s="25" t="e">
        <f t="shared" si="6"/>
        <v>#DIV/0!</v>
      </c>
      <c r="M55" s="11"/>
      <c r="N55" s="11"/>
      <c r="O55" s="3"/>
      <c r="P55" s="3">
        <f t="shared" si="35"/>
        <v>0</v>
      </c>
      <c r="Q55" s="3">
        <f t="shared" si="10"/>
        <v>0</v>
      </c>
      <c r="R55" s="23" t="e">
        <f t="shared" si="11"/>
        <v>#DIV/0!</v>
      </c>
    </row>
    <row r="56" spans="2:18" ht="18" x14ac:dyDescent="0.25">
      <c r="B56" s="9" t="s">
        <v>2</v>
      </c>
      <c r="C56" s="12" t="s">
        <v>7</v>
      </c>
      <c r="D56" s="3"/>
      <c r="E56" s="3"/>
      <c r="F56" s="3"/>
      <c r="G56" s="3"/>
      <c r="H56" s="3"/>
      <c r="I56" s="3"/>
      <c r="J56" s="3"/>
      <c r="K56" s="3">
        <f t="shared" si="5"/>
        <v>0</v>
      </c>
      <c r="L56" s="25" t="e">
        <f t="shared" si="6"/>
        <v>#DIV/0!</v>
      </c>
      <c r="M56" s="11"/>
      <c r="N56" s="11"/>
      <c r="O56" s="3"/>
      <c r="P56" s="3">
        <f t="shared" si="35"/>
        <v>0</v>
      </c>
      <c r="Q56" s="3">
        <f t="shared" si="10"/>
        <v>0</v>
      </c>
      <c r="R56" s="23" t="e">
        <f t="shared" si="11"/>
        <v>#DIV/0!</v>
      </c>
    </row>
    <row r="57" spans="2:18" ht="18" x14ac:dyDescent="0.25">
      <c r="B57" s="9" t="s">
        <v>2</v>
      </c>
      <c r="C57" s="12" t="s">
        <v>8</v>
      </c>
      <c r="D57" s="3"/>
      <c r="E57" s="3"/>
      <c r="F57" s="3"/>
      <c r="G57" s="3"/>
      <c r="H57" s="3"/>
      <c r="I57" s="3"/>
      <c r="J57" s="3"/>
      <c r="K57" s="3">
        <f t="shared" si="5"/>
        <v>0</v>
      </c>
      <c r="L57" s="25" t="e">
        <f t="shared" si="6"/>
        <v>#DIV/0!</v>
      </c>
      <c r="M57" s="11"/>
      <c r="N57" s="11"/>
      <c r="O57" s="3"/>
      <c r="P57" s="3">
        <f t="shared" si="35"/>
        <v>0</v>
      </c>
      <c r="Q57" s="3">
        <f t="shared" si="10"/>
        <v>0</v>
      </c>
      <c r="R57" s="23" t="e">
        <f t="shared" si="11"/>
        <v>#DIV/0!</v>
      </c>
    </row>
    <row r="58" spans="2:18" ht="18" x14ac:dyDescent="0.25">
      <c r="B58" s="9" t="s">
        <v>2</v>
      </c>
      <c r="C58" s="12" t="s">
        <v>9</v>
      </c>
      <c r="D58" s="3"/>
      <c r="E58" s="3"/>
      <c r="F58" s="3">
        <v>25458.9</v>
      </c>
      <c r="G58" s="3"/>
      <c r="H58" s="3"/>
      <c r="I58" s="3"/>
      <c r="J58" s="3"/>
      <c r="K58" s="3">
        <f t="shared" si="5"/>
        <v>0</v>
      </c>
      <c r="L58" s="25" t="e">
        <f t="shared" si="6"/>
        <v>#DIV/0!</v>
      </c>
      <c r="M58" s="11"/>
      <c r="N58" s="11"/>
      <c r="O58" s="3"/>
      <c r="P58" s="3">
        <f t="shared" si="35"/>
        <v>0</v>
      </c>
      <c r="Q58" s="3">
        <f t="shared" si="10"/>
        <v>0</v>
      </c>
      <c r="R58" s="23" t="e">
        <f t="shared" si="11"/>
        <v>#DIV/0!</v>
      </c>
    </row>
    <row r="59" spans="2:18" ht="18" x14ac:dyDescent="0.25">
      <c r="B59" s="9" t="s">
        <v>2</v>
      </c>
      <c r="C59" s="12" t="s">
        <v>10</v>
      </c>
      <c r="D59" s="3"/>
      <c r="E59" s="3"/>
      <c r="F59" s="3">
        <v>5327.76</v>
      </c>
      <c r="G59" s="3"/>
      <c r="H59" s="3"/>
      <c r="I59" s="3"/>
      <c r="J59" s="3"/>
      <c r="K59" s="3">
        <f t="shared" si="5"/>
        <v>0</v>
      </c>
      <c r="L59" s="25" t="e">
        <f t="shared" si="6"/>
        <v>#DIV/0!</v>
      </c>
      <c r="M59" s="11"/>
      <c r="N59" s="11"/>
      <c r="O59" s="3"/>
      <c r="P59" s="3">
        <f t="shared" si="35"/>
        <v>0</v>
      </c>
      <c r="Q59" s="3">
        <f t="shared" si="10"/>
        <v>0</v>
      </c>
      <c r="R59" s="23" t="e">
        <f t="shared" si="11"/>
        <v>#DIV/0!</v>
      </c>
    </row>
    <row r="60" spans="2:18" ht="18" x14ac:dyDescent="0.25">
      <c r="B60" s="9" t="s">
        <v>2</v>
      </c>
      <c r="C60" s="8" t="s">
        <v>11</v>
      </c>
      <c r="D60" s="5"/>
      <c r="E60" s="5"/>
      <c r="F60" s="5">
        <v>26151</v>
      </c>
      <c r="G60" s="5"/>
      <c r="H60" s="5"/>
      <c r="I60" s="5"/>
      <c r="J60" s="3"/>
      <c r="K60" s="3">
        <f t="shared" si="5"/>
        <v>0</v>
      </c>
      <c r="L60" s="25" t="e">
        <f t="shared" si="6"/>
        <v>#DIV/0!</v>
      </c>
      <c r="M60" s="4"/>
      <c r="N60" s="4"/>
      <c r="O60" s="5"/>
      <c r="P60" s="5">
        <f t="shared" si="35"/>
        <v>0</v>
      </c>
      <c r="Q60" s="5">
        <f t="shared" si="10"/>
        <v>0</v>
      </c>
      <c r="R60" s="24" t="e">
        <f t="shared" si="11"/>
        <v>#DIV/0!</v>
      </c>
    </row>
    <row r="61" spans="2:18" ht="18" x14ac:dyDescent="0.25">
      <c r="B61" s="9" t="s">
        <v>2</v>
      </c>
      <c r="C61" s="8" t="s">
        <v>12</v>
      </c>
      <c r="D61" s="5"/>
      <c r="E61" s="5"/>
      <c r="F61" s="5"/>
      <c r="G61" s="5"/>
      <c r="H61" s="5"/>
      <c r="I61" s="5"/>
      <c r="J61" s="3"/>
      <c r="K61" s="3">
        <f t="shared" si="5"/>
        <v>0</v>
      </c>
      <c r="L61" s="25" t="e">
        <f t="shared" si="6"/>
        <v>#DIV/0!</v>
      </c>
      <c r="M61" s="4"/>
      <c r="N61" s="4"/>
      <c r="O61" s="5"/>
      <c r="P61" s="5">
        <f t="shared" si="35"/>
        <v>0</v>
      </c>
      <c r="Q61" s="5">
        <f t="shared" si="10"/>
        <v>0</v>
      </c>
      <c r="R61" s="24" t="e">
        <f t="shared" si="11"/>
        <v>#DIV/0!</v>
      </c>
    </row>
    <row r="62" spans="2:18" ht="18.75" thickBot="1" x14ac:dyDescent="0.3">
      <c r="B62" s="9" t="s">
        <v>2</v>
      </c>
      <c r="C62" s="8" t="s">
        <v>13</v>
      </c>
      <c r="D62" s="5"/>
      <c r="E62" s="5"/>
      <c r="F62" s="5"/>
      <c r="G62" s="5"/>
      <c r="H62" s="5"/>
      <c r="I62" s="5"/>
      <c r="J62" s="3"/>
      <c r="K62" s="3">
        <f t="shared" si="5"/>
        <v>0</v>
      </c>
      <c r="L62" s="25" t="e">
        <f t="shared" si="6"/>
        <v>#DIV/0!</v>
      </c>
      <c r="M62" s="4"/>
      <c r="N62" s="4"/>
      <c r="O62" s="5"/>
      <c r="P62" s="5">
        <f t="shared" si="35"/>
        <v>0</v>
      </c>
      <c r="Q62" s="5">
        <f t="shared" si="10"/>
        <v>0</v>
      </c>
      <c r="R62" s="24" t="e">
        <f t="shared" si="11"/>
        <v>#DIV/0!</v>
      </c>
    </row>
    <row r="63" spans="2:18" ht="18.75" thickBot="1" x14ac:dyDescent="0.3">
      <c r="B63" s="29" t="s">
        <v>40</v>
      </c>
      <c r="C63" s="30" t="s">
        <v>41</v>
      </c>
      <c r="D63" s="3">
        <f t="shared" ref="D63:F63" si="36">D64+D72+D73+D74</f>
        <v>658800</v>
      </c>
      <c r="E63" s="3">
        <f t="shared" si="36"/>
        <v>658600</v>
      </c>
      <c r="F63" s="3">
        <f t="shared" si="36"/>
        <v>1540502.3299999998</v>
      </c>
      <c r="G63" s="3">
        <f>G64+G72+G73+G74</f>
        <v>0</v>
      </c>
      <c r="H63" s="3">
        <f t="shared" ref="H63:J63" si="37">H64+H72+H73+H74</f>
        <v>0</v>
      </c>
      <c r="I63" s="3">
        <f t="shared" si="37"/>
        <v>0</v>
      </c>
      <c r="J63" s="3">
        <f t="shared" si="37"/>
        <v>427325</v>
      </c>
      <c r="K63" s="3">
        <f t="shared" si="5"/>
        <v>231275</v>
      </c>
      <c r="L63" s="25">
        <f t="shared" si="6"/>
        <v>0.64883844518675982</v>
      </c>
      <c r="M63" s="6">
        <f t="shared" ref="M63:P63" si="38">M64+M72+M73+M74</f>
        <v>1350000</v>
      </c>
      <c r="N63" s="6">
        <f t="shared" si="38"/>
        <v>1349800</v>
      </c>
      <c r="O63" s="3">
        <f t="shared" si="38"/>
        <v>872000</v>
      </c>
      <c r="P63" s="3">
        <f t="shared" si="38"/>
        <v>1299325</v>
      </c>
      <c r="Q63" s="31">
        <f t="shared" si="10"/>
        <v>50475</v>
      </c>
      <c r="R63" s="23">
        <f t="shared" si="11"/>
        <v>0.96260557119573276</v>
      </c>
    </row>
    <row r="64" spans="2:18" ht="18" x14ac:dyDescent="0.25">
      <c r="B64" s="7" t="s">
        <v>2</v>
      </c>
      <c r="C64" s="8" t="s">
        <v>3</v>
      </c>
      <c r="D64" s="5">
        <f>SUM(D65:D71)</f>
        <v>658800</v>
      </c>
      <c r="E64" s="5">
        <f>SUM(E65:E71)</f>
        <v>658600</v>
      </c>
      <c r="F64" s="5">
        <f t="shared" ref="F64:P64" si="39">SUM(F65:F71)</f>
        <v>1514351.3299999998</v>
      </c>
      <c r="G64" s="5">
        <f t="shared" si="39"/>
        <v>0</v>
      </c>
      <c r="H64" s="5">
        <f t="shared" si="39"/>
        <v>0</v>
      </c>
      <c r="I64" s="5">
        <f t="shared" si="39"/>
        <v>0</v>
      </c>
      <c r="J64" s="5">
        <f t="shared" si="39"/>
        <v>427325</v>
      </c>
      <c r="K64" s="3">
        <f t="shared" si="5"/>
        <v>231275</v>
      </c>
      <c r="L64" s="25">
        <f t="shared" si="6"/>
        <v>0.64883844518675982</v>
      </c>
      <c r="M64" s="4">
        <f t="shared" si="39"/>
        <v>1350000</v>
      </c>
      <c r="N64" s="4">
        <f t="shared" si="39"/>
        <v>1349800</v>
      </c>
      <c r="O64" s="4">
        <f t="shared" si="39"/>
        <v>872000</v>
      </c>
      <c r="P64" s="4">
        <f t="shared" si="39"/>
        <v>1299325</v>
      </c>
      <c r="Q64" s="3">
        <f t="shared" si="10"/>
        <v>50475</v>
      </c>
      <c r="R64" s="24">
        <f t="shared" si="11"/>
        <v>0.96260557119573276</v>
      </c>
    </row>
    <row r="65" spans="2:18" ht="18" x14ac:dyDescent="0.25">
      <c r="B65" s="9" t="s">
        <v>2</v>
      </c>
      <c r="C65" s="10" t="s">
        <v>4</v>
      </c>
      <c r="D65" s="3"/>
      <c r="E65" s="3"/>
      <c r="F65" s="3">
        <v>887609.99</v>
      </c>
      <c r="G65" s="3"/>
      <c r="H65" s="3"/>
      <c r="I65" s="3"/>
      <c r="J65" s="3"/>
      <c r="K65" s="3">
        <f t="shared" si="5"/>
        <v>0</v>
      </c>
      <c r="L65" s="25" t="e">
        <f t="shared" si="6"/>
        <v>#DIV/0!</v>
      </c>
      <c r="M65" s="11"/>
      <c r="N65" s="11"/>
      <c r="O65" s="3"/>
      <c r="P65" s="3">
        <f t="shared" ref="P65:P74" si="40">J65+O65</f>
        <v>0</v>
      </c>
      <c r="Q65" s="3">
        <f t="shared" si="10"/>
        <v>0</v>
      </c>
      <c r="R65" s="23" t="e">
        <f t="shared" si="11"/>
        <v>#DIV/0!</v>
      </c>
    </row>
    <row r="66" spans="2:18" ht="18" x14ac:dyDescent="0.25">
      <c r="B66" s="9" t="s">
        <v>2</v>
      </c>
      <c r="C66" s="10" t="s">
        <v>5</v>
      </c>
      <c r="D66" s="3">
        <v>658800</v>
      </c>
      <c r="E66" s="3">
        <v>658600</v>
      </c>
      <c r="F66" s="3">
        <v>595954.68000000005</v>
      </c>
      <c r="G66" s="3"/>
      <c r="H66" s="3"/>
      <c r="I66" s="3"/>
      <c r="J66" s="3">
        <v>427325</v>
      </c>
      <c r="K66" s="3">
        <f t="shared" si="5"/>
        <v>231275</v>
      </c>
      <c r="L66" s="25">
        <f t="shared" si="6"/>
        <v>0.64883844518675982</v>
      </c>
      <c r="M66" s="11">
        <v>1350000</v>
      </c>
      <c r="N66" s="11">
        <v>1349800</v>
      </c>
      <c r="O66" s="3">
        <v>872000</v>
      </c>
      <c r="P66" s="3">
        <f t="shared" si="40"/>
        <v>1299325</v>
      </c>
      <c r="Q66" s="3">
        <f t="shared" si="10"/>
        <v>50475</v>
      </c>
      <c r="R66" s="23">
        <f t="shared" si="11"/>
        <v>0.96260557119573276</v>
      </c>
    </row>
    <row r="67" spans="2:18" ht="18" x14ac:dyDescent="0.25">
      <c r="B67" s="9" t="s">
        <v>2</v>
      </c>
      <c r="C67" s="10" t="s">
        <v>6</v>
      </c>
      <c r="D67" s="3"/>
      <c r="E67" s="3"/>
      <c r="F67" s="3"/>
      <c r="G67" s="3"/>
      <c r="H67" s="3"/>
      <c r="I67" s="3"/>
      <c r="J67" s="3"/>
      <c r="K67" s="3">
        <f t="shared" ref="K67:K98" si="41">E67-J67</f>
        <v>0</v>
      </c>
      <c r="L67" s="25" t="e">
        <f t="shared" ref="L67:L98" si="42">J67/E67</f>
        <v>#DIV/0!</v>
      </c>
      <c r="M67" s="11"/>
      <c r="N67" s="11"/>
      <c r="O67" s="3"/>
      <c r="P67" s="3">
        <f t="shared" si="40"/>
        <v>0</v>
      </c>
      <c r="Q67" s="3">
        <f t="shared" ref="Q67:Q98" si="43">N67-P67</f>
        <v>0</v>
      </c>
      <c r="R67" s="23" t="e">
        <f t="shared" ref="R67:R98" si="44">P67/N67</f>
        <v>#DIV/0!</v>
      </c>
    </row>
    <row r="68" spans="2:18" ht="18" x14ac:dyDescent="0.25">
      <c r="B68" s="9" t="s">
        <v>2</v>
      </c>
      <c r="C68" s="12" t="s">
        <v>7</v>
      </c>
      <c r="D68" s="3"/>
      <c r="E68" s="3"/>
      <c r="F68" s="3"/>
      <c r="G68" s="3"/>
      <c r="H68" s="3"/>
      <c r="I68" s="3"/>
      <c r="J68" s="3"/>
      <c r="K68" s="3">
        <f t="shared" si="41"/>
        <v>0</v>
      </c>
      <c r="L68" s="25" t="e">
        <f t="shared" si="42"/>
        <v>#DIV/0!</v>
      </c>
      <c r="M68" s="11"/>
      <c r="N68" s="11"/>
      <c r="O68" s="3"/>
      <c r="P68" s="3">
        <f t="shared" si="40"/>
        <v>0</v>
      </c>
      <c r="Q68" s="3">
        <f t="shared" si="43"/>
        <v>0</v>
      </c>
      <c r="R68" s="23" t="e">
        <f t="shared" si="44"/>
        <v>#DIV/0!</v>
      </c>
    </row>
    <row r="69" spans="2:18" ht="18" x14ac:dyDescent="0.25">
      <c r="B69" s="9" t="s">
        <v>2</v>
      </c>
      <c r="C69" s="12" t="s">
        <v>8</v>
      </c>
      <c r="D69" s="3"/>
      <c r="E69" s="3"/>
      <c r="F69" s="3"/>
      <c r="G69" s="3"/>
      <c r="H69" s="3"/>
      <c r="I69" s="3"/>
      <c r="J69" s="3"/>
      <c r="K69" s="3">
        <f t="shared" si="41"/>
        <v>0</v>
      </c>
      <c r="L69" s="25" t="e">
        <f t="shared" si="42"/>
        <v>#DIV/0!</v>
      </c>
      <c r="M69" s="11"/>
      <c r="N69" s="11"/>
      <c r="O69" s="3"/>
      <c r="P69" s="3">
        <f t="shared" si="40"/>
        <v>0</v>
      </c>
      <c r="Q69" s="3">
        <f t="shared" si="43"/>
        <v>0</v>
      </c>
      <c r="R69" s="23" t="e">
        <f t="shared" si="44"/>
        <v>#DIV/0!</v>
      </c>
    </row>
    <row r="70" spans="2:18" ht="18" x14ac:dyDescent="0.25">
      <c r="B70" s="9" t="s">
        <v>2</v>
      </c>
      <c r="C70" s="12" t="s">
        <v>9</v>
      </c>
      <c r="D70" s="3"/>
      <c r="E70" s="3"/>
      <c r="F70" s="3">
        <v>25458.9</v>
      </c>
      <c r="G70" s="3"/>
      <c r="H70" s="3"/>
      <c r="I70" s="3"/>
      <c r="J70" s="3"/>
      <c r="K70" s="3">
        <f t="shared" si="41"/>
        <v>0</v>
      </c>
      <c r="L70" s="25" t="e">
        <f t="shared" si="42"/>
        <v>#DIV/0!</v>
      </c>
      <c r="M70" s="11"/>
      <c r="N70" s="11"/>
      <c r="O70" s="3"/>
      <c r="P70" s="3">
        <f t="shared" si="40"/>
        <v>0</v>
      </c>
      <c r="Q70" s="3">
        <f t="shared" si="43"/>
        <v>0</v>
      </c>
      <c r="R70" s="23" t="e">
        <f t="shared" si="44"/>
        <v>#DIV/0!</v>
      </c>
    </row>
    <row r="71" spans="2:18" ht="18" x14ac:dyDescent="0.25">
      <c r="B71" s="9" t="s">
        <v>2</v>
      </c>
      <c r="C71" s="12" t="s">
        <v>10</v>
      </c>
      <c r="D71" s="3"/>
      <c r="E71" s="3"/>
      <c r="F71" s="3">
        <v>5327.76</v>
      </c>
      <c r="G71" s="3"/>
      <c r="H71" s="3"/>
      <c r="I71" s="3"/>
      <c r="J71" s="3"/>
      <c r="K71" s="3">
        <f t="shared" si="41"/>
        <v>0</v>
      </c>
      <c r="L71" s="25" t="e">
        <f t="shared" si="42"/>
        <v>#DIV/0!</v>
      </c>
      <c r="M71" s="11"/>
      <c r="N71" s="11"/>
      <c r="O71" s="3"/>
      <c r="P71" s="3">
        <f t="shared" si="40"/>
        <v>0</v>
      </c>
      <c r="Q71" s="3">
        <f t="shared" si="43"/>
        <v>0</v>
      </c>
      <c r="R71" s="23" t="e">
        <f t="shared" si="44"/>
        <v>#DIV/0!</v>
      </c>
    </row>
    <row r="72" spans="2:18" ht="18" x14ac:dyDescent="0.25">
      <c r="B72" s="9" t="s">
        <v>2</v>
      </c>
      <c r="C72" s="8" t="s">
        <v>11</v>
      </c>
      <c r="D72" s="5"/>
      <c r="E72" s="5"/>
      <c r="F72" s="5">
        <v>26151</v>
      </c>
      <c r="G72" s="5"/>
      <c r="H72" s="5"/>
      <c r="I72" s="5"/>
      <c r="J72" s="3"/>
      <c r="K72" s="3">
        <f t="shared" si="41"/>
        <v>0</v>
      </c>
      <c r="L72" s="25" t="e">
        <f t="shared" si="42"/>
        <v>#DIV/0!</v>
      </c>
      <c r="M72" s="4"/>
      <c r="N72" s="4"/>
      <c r="O72" s="5"/>
      <c r="P72" s="5">
        <f t="shared" si="40"/>
        <v>0</v>
      </c>
      <c r="Q72" s="5">
        <f t="shared" si="43"/>
        <v>0</v>
      </c>
      <c r="R72" s="24" t="e">
        <f t="shared" si="44"/>
        <v>#DIV/0!</v>
      </c>
    </row>
    <row r="73" spans="2:18" ht="18" x14ac:dyDescent="0.25">
      <c r="B73" s="9" t="s">
        <v>2</v>
      </c>
      <c r="C73" s="8" t="s">
        <v>12</v>
      </c>
      <c r="D73" s="5"/>
      <c r="E73" s="5"/>
      <c r="F73" s="5"/>
      <c r="G73" s="5"/>
      <c r="H73" s="5"/>
      <c r="I73" s="5"/>
      <c r="J73" s="3"/>
      <c r="K73" s="3">
        <f t="shared" si="41"/>
        <v>0</v>
      </c>
      <c r="L73" s="25" t="e">
        <f t="shared" si="42"/>
        <v>#DIV/0!</v>
      </c>
      <c r="M73" s="4"/>
      <c r="N73" s="4"/>
      <c r="O73" s="5"/>
      <c r="P73" s="5">
        <f t="shared" si="40"/>
        <v>0</v>
      </c>
      <c r="Q73" s="5">
        <f t="shared" si="43"/>
        <v>0</v>
      </c>
      <c r="R73" s="24" t="e">
        <f t="shared" si="44"/>
        <v>#DIV/0!</v>
      </c>
    </row>
    <row r="74" spans="2:18" ht="18" x14ac:dyDescent="0.25">
      <c r="B74" s="9" t="s">
        <v>2</v>
      </c>
      <c r="C74" s="8" t="s">
        <v>13</v>
      </c>
      <c r="D74" s="5"/>
      <c r="E74" s="5"/>
      <c r="F74" s="5"/>
      <c r="G74" s="5"/>
      <c r="H74" s="5"/>
      <c r="I74" s="5"/>
      <c r="J74" s="3"/>
      <c r="K74" s="3">
        <f t="shared" si="41"/>
        <v>0</v>
      </c>
      <c r="L74" s="25" t="e">
        <f t="shared" si="42"/>
        <v>#DIV/0!</v>
      </c>
      <c r="M74" s="4"/>
      <c r="N74" s="4"/>
      <c r="O74" s="5"/>
      <c r="P74" s="5">
        <f t="shared" si="40"/>
        <v>0</v>
      </c>
      <c r="Q74" s="5">
        <f t="shared" si="43"/>
        <v>0</v>
      </c>
      <c r="R74" s="24" t="e">
        <f t="shared" si="44"/>
        <v>#DIV/0!</v>
      </c>
    </row>
    <row r="75" spans="2:18" ht="72" x14ac:dyDescent="0.25">
      <c r="B75" s="1" t="s">
        <v>42</v>
      </c>
      <c r="C75" s="2" t="s">
        <v>43</v>
      </c>
      <c r="D75" s="3">
        <f t="shared" ref="D75:F75" si="45">D76+D84+D85+D86</f>
        <v>800000</v>
      </c>
      <c r="E75" s="3">
        <f t="shared" si="45"/>
        <v>800000</v>
      </c>
      <c r="F75" s="3">
        <f t="shared" si="45"/>
        <v>1540502.3299999998</v>
      </c>
      <c r="G75" s="3">
        <f>G76+G84+G85+G86</f>
        <v>0</v>
      </c>
      <c r="H75" s="3">
        <f t="shared" ref="H75:J75" si="46">H76+H84+H85+H86</f>
        <v>0</v>
      </c>
      <c r="I75" s="3">
        <f t="shared" si="46"/>
        <v>0</v>
      </c>
      <c r="J75" s="3">
        <f t="shared" si="46"/>
        <v>92313.24</v>
      </c>
      <c r="K75" s="3">
        <f t="shared" si="41"/>
        <v>707686.76</v>
      </c>
      <c r="L75" s="25">
        <f t="shared" si="42"/>
        <v>0.11539155000000001</v>
      </c>
      <c r="M75" s="6">
        <f t="shared" ref="M75:P75" si="47">M76+M84+M85+M86</f>
        <v>1660000</v>
      </c>
      <c r="N75" s="6">
        <f t="shared" si="47"/>
        <v>1660000</v>
      </c>
      <c r="O75" s="3">
        <f t="shared" si="47"/>
        <v>1467685</v>
      </c>
      <c r="P75" s="3">
        <f t="shared" si="47"/>
        <v>1559998.24</v>
      </c>
      <c r="Q75" s="31">
        <f t="shared" si="43"/>
        <v>100001.76000000001</v>
      </c>
      <c r="R75" s="23">
        <f t="shared" si="44"/>
        <v>0.93975797590361443</v>
      </c>
    </row>
    <row r="76" spans="2:18" ht="18" x14ac:dyDescent="0.25">
      <c r="B76" s="7" t="s">
        <v>2</v>
      </c>
      <c r="C76" s="8" t="s">
        <v>3</v>
      </c>
      <c r="D76" s="5">
        <f>SUM(D77:D83)</f>
        <v>800000</v>
      </c>
      <c r="E76" s="5">
        <f>SUM(E77:E83)</f>
        <v>800000</v>
      </c>
      <c r="F76" s="5">
        <f t="shared" ref="F76:P76" si="48">SUM(F77:F83)</f>
        <v>1514351.3299999998</v>
      </c>
      <c r="G76" s="5">
        <f t="shared" si="48"/>
        <v>0</v>
      </c>
      <c r="H76" s="5">
        <f t="shared" si="48"/>
        <v>0</v>
      </c>
      <c r="I76" s="5">
        <f t="shared" si="48"/>
        <v>0</v>
      </c>
      <c r="J76" s="5">
        <f t="shared" si="48"/>
        <v>92313.24</v>
      </c>
      <c r="K76" s="3">
        <f t="shared" si="41"/>
        <v>707686.76</v>
      </c>
      <c r="L76" s="25">
        <f t="shared" si="42"/>
        <v>0.11539155000000001</v>
      </c>
      <c r="M76" s="4">
        <f t="shared" si="48"/>
        <v>1660000</v>
      </c>
      <c r="N76" s="4">
        <f t="shared" si="48"/>
        <v>1660000</v>
      </c>
      <c r="O76" s="4">
        <f t="shared" si="48"/>
        <v>1467685</v>
      </c>
      <c r="P76" s="4">
        <f t="shared" si="48"/>
        <v>1559998.24</v>
      </c>
      <c r="Q76" s="3">
        <f t="shared" si="43"/>
        <v>100001.76000000001</v>
      </c>
      <c r="R76" s="24">
        <f t="shared" si="44"/>
        <v>0.93975797590361443</v>
      </c>
    </row>
    <row r="77" spans="2:18" ht="18" x14ac:dyDescent="0.25">
      <c r="B77" s="9" t="s">
        <v>2</v>
      </c>
      <c r="C77" s="10" t="s">
        <v>4</v>
      </c>
      <c r="D77" s="3"/>
      <c r="E77" s="3"/>
      <c r="F77" s="3">
        <v>887609.99</v>
      </c>
      <c r="G77" s="3"/>
      <c r="H77" s="3"/>
      <c r="I77" s="3"/>
      <c r="J77" s="3"/>
      <c r="K77" s="3">
        <f t="shared" si="41"/>
        <v>0</v>
      </c>
      <c r="L77" s="25" t="e">
        <f t="shared" si="42"/>
        <v>#DIV/0!</v>
      </c>
      <c r="M77" s="11"/>
      <c r="N77" s="11"/>
      <c r="O77" s="3"/>
      <c r="P77" s="3">
        <f t="shared" ref="P77:P86" si="49">J77+O77</f>
        <v>0</v>
      </c>
      <c r="Q77" s="3">
        <f t="shared" si="43"/>
        <v>0</v>
      </c>
      <c r="R77" s="23" t="e">
        <f t="shared" si="44"/>
        <v>#DIV/0!</v>
      </c>
    </row>
    <row r="78" spans="2:18" ht="18" x14ac:dyDescent="0.25">
      <c r="B78" s="9" t="s">
        <v>2</v>
      </c>
      <c r="C78" s="10" t="s">
        <v>5</v>
      </c>
      <c r="D78" s="3">
        <v>600000</v>
      </c>
      <c r="E78" s="3">
        <v>600000</v>
      </c>
      <c r="F78" s="3">
        <v>595954.68000000005</v>
      </c>
      <c r="G78" s="3"/>
      <c r="H78" s="3"/>
      <c r="I78" s="3"/>
      <c r="J78" s="3"/>
      <c r="K78" s="3">
        <f t="shared" si="41"/>
        <v>600000</v>
      </c>
      <c r="L78" s="25">
        <f t="shared" si="42"/>
        <v>0</v>
      </c>
      <c r="M78" s="11">
        <v>1250000</v>
      </c>
      <c r="N78" s="11">
        <v>1250000</v>
      </c>
      <c r="O78" s="3">
        <v>1250000</v>
      </c>
      <c r="P78" s="3">
        <f t="shared" si="49"/>
        <v>1250000</v>
      </c>
      <c r="Q78" s="3">
        <f t="shared" si="43"/>
        <v>0</v>
      </c>
      <c r="R78" s="23">
        <f t="shared" si="44"/>
        <v>1</v>
      </c>
    </row>
    <row r="79" spans="2:18" ht="18" x14ac:dyDescent="0.25">
      <c r="B79" s="9" t="s">
        <v>2</v>
      </c>
      <c r="C79" s="10" t="s">
        <v>6</v>
      </c>
      <c r="D79" s="3"/>
      <c r="E79" s="3"/>
      <c r="F79" s="3"/>
      <c r="G79" s="3"/>
      <c r="H79" s="3"/>
      <c r="I79" s="3"/>
      <c r="J79" s="3"/>
      <c r="K79" s="3">
        <f t="shared" si="41"/>
        <v>0</v>
      </c>
      <c r="L79" s="25" t="e">
        <f t="shared" si="42"/>
        <v>#DIV/0!</v>
      </c>
      <c r="M79" s="11"/>
      <c r="N79" s="11"/>
      <c r="O79" s="3"/>
      <c r="P79" s="3">
        <f t="shared" si="49"/>
        <v>0</v>
      </c>
      <c r="Q79" s="3">
        <f t="shared" si="43"/>
        <v>0</v>
      </c>
      <c r="R79" s="23" t="e">
        <f t="shared" si="44"/>
        <v>#DIV/0!</v>
      </c>
    </row>
    <row r="80" spans="2:18" ht="18" x14ac:dyDescent="0.25">
      <c r="B80" s="9" t="s">
        <v>2</v>
      </c>
      <c r="C80" s="12" t="s">
        <v>7</v>
      </c>
      <c r="D80" s="3"/>
      <c r="E80" s="3"/>
      <c r="F80" s="3"/>
      <c r="G80" s="3"/>
      <c r="H80" s="3"/>
      <c r="I80" s="3"/>
      <c r="J80" s="3"/>
      <c r="K80" s="3">
        <f t="shared" si="41"/>
        <v>0</v>
      </c>
      <c r="L80" s="25" t="e">
        <f t="shared" si="42"/>
        <v>#DIV/0!</v>
      </c>
      <c r="M80" s="11"/>
      <c r="N80" s="11"/>
      <c r="O80" s="3"/>
      <c r="P80" s="3">
        <f t="shared" si="49"/>
        <v>0</v>
      </c>
      <c r="Q80" s="3">
        <f t="shared" si="43"/>
        <v>0</v>
      </c>
      <c r="R80" s="23" t="e">
        <f t="shared" si="44"/>
        <v>#DIV/0!</v>
      </c>
    </row>
    <row r="81" spans="2:18" ht="18" x14ac:dyDescent="0.25">
      <c r="B81" s="9" t="s">
        <v>2</v>
      </c>
      <c r="C81" s="12" t="s">
        <v>8</v>
      </c>
      <c r="D81" s="3"/>
      <c r="E81" s="3"/>
      <c r="F81" s="3"/>
      <c r="G81" s="3"/>
      <c r="H81" s="3"/>
      <c r="I81" s="3"/>
      <c r="J81" s="3"/>
      <c r="K81" s="3">
        <f t="shared" si="41"/>
        <v>0</v>
      </c>
      <c r="L81" s="25" t="e">
        <f t="shared" si="42"/>
        <v>#DIV/0!</v>
      </c>
      <c r="M81" s="11"/>
      <c r="N81" s="11"/>
      <c r="O81" s="3"/>
      <c r="P81" s="3">
        <f t="shared" si="49"/>
        <v>0</v>
      </c>
      <c r="Q81" s="3">
        <f t="shared" si="43"/>
        <v>0</v>
      </c>
      <c r="R81" s="23" t="e">
        <f t="shared" si="44"/>
        <v>#DIV/0!</v>
      </c>
    </row>
    <row r="82" spans="2:18" ht="18" x14ac:dyDescent="0.25">
      <c r="B82" s="9" t="s">
        <v>2</v>
      </c>
      <c r="C82" s="12" t="s">
        <v>9</v>
      </c>
      <c r="D82" s="3">
        <v>200000</v>
      </c>
      <c r="E82" s="3">
        <v>200000</v>
      </c>
      <c r="F82" s="3">
        <v>25458.9</v>
      </c>
      <c r="G82" s="3"/>
      <c r="H82" s="3"/>
      <c r="I82" s="3"/>
      <c r="J82" s="3">
        <v>92313.24</v>
      </c>
      <c r="K82" s="3">
        <f t="shared" si="41"/>
        <v>107686.76</v>
      </c>
      <c r="L82" s="25">
        <f t="shared" si="42"/>
        <v>0.46156620000000004</v>
      </c>
      <c r="M82" s="11">
        <v>410000</v>
      </c>
      <c r="N82" s="11">
        <v>410000</v>
      </c>
      <c r="O82" s="3">
        <v>217685</v>
      </c>
      <c r="P82" s="3">
        <f t="shared" si="49"/>
        <v>309998.24</v>
      </c>
      <c r="Q82" s="3">
        <f t="shared" si="43"/>
        <v>100001.76000000001</v>
      </c>
      <c r="R82" s="23">
        <f t="shared" si="44"/>
        <v>0.75609326829268286</v>
      </c>
    </row>
    <row r="83" spans="2:18" ht="18" x14ac:dyDescent="0.25">
      <c r="B83" s="9" t="s">
        <v>2</v>
      </c>
      <c r="C83" s="12" t="s">
        <v>10</v>
      </c>
      <c r="D83" s="3"/>
      <c r="E83" s="3"/>
      <c r="F83" s="3">
        <v>5327.76</v>
      </c>
      <c r="G83" s="3"/>
      <c r="H83" s="3"/>
      <c r="I83" s="3"/>
      <c r="J83" s="3"/>
      <c r="K83" s="3">
        <f t="shared" si="41"/>
        <v>0</v>
      </c>
      <c r="L83" s="25" t="e">
        <f t="shared" si="42"/>
        <v>#DIV/0!</v>
      </c>
      <c r="M83" s="11"/>
      <c r="N83" s="11"/>
      <c r="O83" s="3"/>
      <c r="P83" s="3">
        <f t="shared" si="49"/>
        <v>0</v>
      </c>
      <c r="Q83" s="3">
        <f t="shared" si="43"/>
        <v>0</v>
      </c>
      <c r="R83" s="23" t="e">
        <f t="shared" si="44"/>
        <v>#DIV/0!</v>
      </c>
    </row>
    <row r="84" spans="2:18" ht="18" x14ac:dyDescent="0.25">
      <c r="B84" s="9" t="s">
        <v>2</v>
      </c>
      <c r="C84" s="8" t="s">
        <v>11</v>
      </c>
      <c r="D84" s="5"/>
      <c r="E84" s="5"/>
      <c r="F84" s="5">
        <v>26151</v>
      </c>
      <c r="G84" s="5"/>
      <c r="H84" s="5"/>
      <c r="I84" s="5"/>
      <c r="J84" s="3"/>
      <c r="K84" s="3">
        <f t="shared" si="41"/>
        <v>0</v>
      </c>
      <c r="L84" s="25" t="e">
        <f t="shared" si="42"/>
        <v>#DIV/0!</v>
      </c>
      <c r="M84" s="4"/>
      <c r="N84" s="4"/>
      <c r="O84" s="5"/>
      <c r="P84" s="5">
        <f t="shared" si="49"/>
        <v>0</v>
      </c>
      <c r="Q84" s="5">
        <f t="shared" si="43"/>
        <v>0</v>
      </c>
      <c r="R84" s="24" t="e">
        <f t="shared" si="44"/>
        <v>#DIV/0!</v>
      </c>
    </row>
    <row r="85" spans="2:18" ht="18" x14ac:dyDescent="0.25">
      <c r="B85" s="9" t="s">
        <v>2</v>
      </c>
      <c r="C85" s="8" t="s">
        <v>12</v>
      </c>
      <c r="D85" s="5"/>
      <c r="E85" s="5"/>
      <c r="F85" s="5"/>
      <c r="G85" s="5"/>
      <c r="H85" s="5"/>
      <c r="I85" s="5"/>
      <c r="J85" s="3"/>
      <c r="K85" s="3">
        <f t="shared" si="41"/>
        <v>0</v>
      </c>
      <c r="L85" s="25" t="e">
        <f t="shared" si="42"/>
        <v>#DIV/0!</v>
      </c>
      <c r="M85" s="4"/>
      <c r="N85" s="4"/>
      <c r="O85" s="5"/>
      <c r="P85" s="5">
        <f t="shared" si="49"/>
        <v>0</v>
      </c>
      <c r="Q85" s="5">
        <f t="shared" si="43"/>
        <v>0</v>
      </c>
      <c r="R85" s="24" t="e">
        <f t="shared" si="44"/>
        <v>#DIV/0!</v>
      </c>
    </row>
    <row r="86" spans="2:18" ht="18.75" thickBot="1" x14ac:dyDescent="0.3">
      <c r="B86" s="9" t="s">
        <v>2</v>
      </c>
      <c r="C86" s="8" t="s">
        <v>13</v>
      </c>
      <c r="D86" s="5"/>
      <c r="E86" s="5"/>
      <c r="F86" s="5"/>
      <c r="G86" s="5"/>
      <c r="H86" s="5"/>
      <c r="I86" s="5"/>
      <c r="J86" s="3"/>
      <c r="K86" s="3">
        <f t="shared" si="41"/>
        <v>0</v>
      </c>
      <c r="L86" s="25" t="e">
        <f t="shared" si="42"/>
        <v>#DIV/0!</v>
      </c>
      <c r="M86" s="4"/>
      <c r="N86" s="4"/>
      <c r="O86" s="5"/>
      <c r="P86" s="5">
        <f t="shared" si="49"/>
        <v>0</v>
      </c>
      <c r="Q86" s="5">
        <f t="shared" si="43"/>
        <v>0</v>
      </c>
      <c r="R86" s="24" t="e">
        <f t="shared" si="44"/>
        <v>#DIV/0!</v>
      </c>
    </row>
    <row r="87" spans="2:18" ht="18.75" thickBot="1" x14ac:dyDescent="0.3">
      <c r="B87" s="29" t="s">
        <v>44</v>
      </c>
      <c r="C87" s="30" t="s">
        <v>45</v>
      </c>
      <c r="D87" s="3">
        <f t="shared" ref="D87:F87" si="50">D88+D96+D97+D98</f>
        <v>3250000</v>
      </c>
      <c r="E87" s="3">
        <f t="shared" si="50"/>
        <v>3130000</v>
      </c>
      <c r="F87" s="3">
        <f t="shared" si="50"/>
        <v>1540502.3299999998</v>
      </c>
      <c r="G87" s="3">
        <f>G88+G96+G97+G98</f>
        <v>0</v>
      </c>
      <c r="H87" s="3">
        <f t="shared" ref="H87:J87" si="51">H88+H96+H97+H98</f>
        <v>0</v>
      </c>
      <c r="I87" s="3">
        <f t="shared" si="51"/>
        <v>0</v>
      </c>
      <c r="J87" s="3">
        <f t="shared" si="51"/>
        <v>330266.40999999997</v>
      </c>
      <c r="K87" s="3">
        <f t="shared" si="41"/>
        <v>2799733.59</v>
      </c>
      <c r="L87" s="25">
        <f t="shared" si="42"/>
        <v>0.10551642492012779</v>
      </c>
      <c r="M87" s="6">
        <f t="shared" ref="M87:P87" si="52">M88+M96+M97+M98</f>
        <v>4000000</v>
      </c>
      <c r="N87" s="6">
        <f t="shared" si="52"/>
        <v>3880000</v>
      </c>
      <c r="O87" s="3">
        <f t="shared" si="52"/>
        <v>3049000</v>
      </c>
      <c r="P87" s="3">
        <f t="shared" si="52"/>
        <v>3379266.41</v>
      </c>
      <c r="Q87" s="31">
        <f t="shared" si="43"/>
        <v>500733.58999999985</v>
      </c>
      <c r="R87" s="23">
        <f t="shared" si="44"/>
        <v>0.87094495103092784</v>
      </c>
    </row>
    <row r="88" spans="2:18" ht="18" x14ac:dyDescent="0.25">
      <c r="B88" s="7" t="s">
        <v>2</v>
      </c>
      <c r="C88" s="8" t="s">
        <v>3</v>
      </c>
      <c r="D88" s="5">
        <f>SUM(D89:D95)</f>
        <v>3250000</v>
      </c>
      <c r="E88" s="5">
        <f>SUM(E89:E95)</f>
        <v>3130000</v>
      </c>
      <c r="F88" s="5">
        <f t="shared" ref="F88:P88" si="53">SUM(F89:F95)</f>
        <v>1514351.3299999998</v>
      </c>
      <c r="G88" s="5">
        <f t="shared" si="53"/>
        <v>0</v>
      </c>
      <c r="H88" s="5">
        <f t="shared" si="53"/>
        <v>0</v>
      </c>
      <c r="I88" s="5">
        <f t="shared" si="53"/>
        <v>0</v>
      </c>
      <c r="J88" s="5">
        <f t="shared" si="53"/>
        <v>330266.40999999997</v>
      </c>
      <c r="K88" s="3">
        <f t="shared" si="41"/>
        <v>2799733.59</v>
      </c>
      <c r="L88" s="25">
        <f t="shared" si="42"/>
        <v>0.10551642492012779</v>
      </c>
      <c r="M88" s="4">
        <f t="shared" si="53"/>
        <v>4000000</v>
      </c>
      <c r="N88" s="4">
        <f t="shared" si="53"/>
        <v>3880000</v>
      </c>
      <c r="O88" s="4">
        <f t="shared" si="53"/>
        <v>3049000</v>
      </c>
      <c r="P88" s="4">
        <f t="shared" si="53"/>
        <v>3379266.41</v>
      </c>
      <c r="Q88" s="3">
        <f t="shared" si="43"/>
        <v>500733.58999999985</v>
      </c>
      <c r="R88" s="24">
        <f t="shared" si="44"/>
        <v>0.87094495103092784</v>
      </c>
    </row>
    <row r="89" spans="2:18" ht="18" x14ac:dyDescent="0.25">
      <c r="B89" s="9" t="s">
        <v>2</v>
      </c>
      <c r="C89" s="10" t="s">
        <v>4</v>
      </c>
      <c r="D89" s="3"/>
      <c r="E89" s="3"/>
      <c r="F89" s="3">
        <v>887609.99</v>
      </c>
      <c r="G89" s="3"/>
      <c r="H89" s="3"/>
      <c r="I89" s="3"/>
      <c r="J89" s="3"/>
      <c r="K89" s="3">
        <f t="shared" si="41"/>
        <v>0</v>
      </c>
      <c r="L89" s="25" t="e">
        <f t="shared" si="42"/>
        <v>#DIV/0!</v>
      </c>
      <c r="M89" s="11"/>
      <c r="N89" s="11"/>
      <c r="O89" s="3"/>
      <c r="P89" s="3">
        <f t="shared" ref="P89:P98" si="54">J89+O89</f>
        <v>0</v>
      </c>
      <c r="Q89" s="3">
        <f t="shared" si="43"/>
        <v>0</v>
      </c>
      <c r="R89" s="23" t="e">
        <f t="shared" si="44"/>
        <v>#DIV/0!</v>
      </c>
    </row>
    <row r="90" spans="2:18" ht="18" x14ac:dyDescent="0.25">
      <c r="B90" s="9" t="s">
        <v>2</v>
      </c>
      <c r="C90" s="10" t="s">
        <v>5</v>
      </c>
      <c r="D90" s="3">
        <v>3250000</v>
      </c>
      <c r="E90" s="3">
        <v>3130000</v>
      </c>
      <c r="F90" s="3">
        <v>595954.68000000005</v>
      </c>
      <c r="G90" s="3"/>
      <c r="H90" s="3"/>
      <c r="I90" s="3"/>
      <c r="J90" s="3">
        <v>330266.40999999997</v>
      </c>
      <c r="K90" s="3">
        <f t="shared" si="41"/>
        <v>2799733.59</v>
      </c>
      <c r="L90" s="25">
        <f t="shared" si="42"/>
        <v>0.10551642492012779</v>
      </c>
      <c r="M90" s="11">
        <v>4000000</v>
      </c>
      <c r="N90" s="11">
        <v>3880000</v>
      </c>
      <c r="O90" s="3">
        <v>3049000</v>
      </c>
      <c r="P90" s="3">
        <f t="shared" si="54"/>
        <v>3379266.41</v>
      </c>
      <c r="Q90" s="3">
        <f t="shared" si="43"/>
        <v>500733.58999999985</v>
      </c>
      <c r="R90" s="23">
        <f t="shared" si="44"/>
        <v>0.87094495103092784</v>
      </c>
    </row>
    <row r="91" spans="2:18" ht="18" x14ac:dyDescent="0.25">
      <c r="B91" s="9" t="s">
        <v>2</v>
      </c>
      <c r="C91" s="10" t="s">
        <v>6</v>
      </c>
      <c r="D91" s="3"/>
      <c r="E91" s="3"/>
      <c r="F91" s="3"/>
      <c r="G91" s="3"/>
      <c r="H91" s="3"/>
      <c r="I91" s="3"/>
      <c r="J91" s="3"/>
      <c r="K91" s="3">
        <f t="shared" si="41"/>
        <v>0</v>
      </c>
      <c r="L91" s="25" t="e">
        <f t="shared" si="42"/>
        <v>#DIV/0!</v>
      </c>
      <c r="M91" s="11"/>
      <c r="N91" s="11"/>
      <c r="O91" s="3"/>
      <c r="P91" s="3">
        <f t="shared" si="54"/>
        <v>0</v>
      </c>
      <c r="Q91" s="3">
        <f t="shared" si="43"/>
        <v>0</v>
      </c>
      <c r="R91" s="23" t="e">
        <f t="shared" si="44"/>
        <v>#DIV/0!</v>
      </c>
    </row>
    <row r="92" spans="2:18" ht="18" x14ac:dyDescent="0.25">
      <c r="B92" s="9" t="s">
        <v>2</v>
      </c>
      <c r="C92" s="12" t="s">
        <v>7</v>
      </c>
      <c r="D92" s="3"/>
      <c r="E92" s="3"/>
      <c r="F92" s="3"/>
      <c r="G92" s="3"/>
      <c r="H92" s="3"/>
      <c r="I92" s="3"/>
      <c r="J92" s="3"/>
      <c r="K92" s="3">
        <f t="shared" si="41"/>
        <v>0</v>
      </c>
      <c r="L92" s="25" t="e">
        <f t="shared" si="42"/>
        <v>#DIV/0!</v>
      </c>
      <c r="M92" s="11"/>
      <c r="N92" s="11"/>
      <c r="O92" s="3"/>
      <c r="P92" s="3">
        <f t="shared" si="54"/>
        <v>0</v>
      </c>
      <c r="Q92" s="3">
        <f t="shared" si="43"/>
        <v>0</v>
      </c>
      <c r="R92" s="23" t="e">
        <f t="shared" si="44"/>
        <v>#DIV/0!</v>
      </c>
    </row>
    <row r="93" spans="2:18" ht="18" x14ac:dyDescent="0.25">
      <c r="B93" s="9" t="s">
        <v>2</v>
      </c>
      <c r="C93" s="12" t="s">
        <v>8</v>
      </c>
      <c r="D93" s="3"/>
      <c r="E93" s="3"/>
      <c r="F93" s="3"/>
      <c r="G93" s="3"/>
      <c r="H93" s="3"/>
      <c r="I93" s="3"/>
      <c r="J93" s="3"/>
      <c r="K93" s="3">
        <f t="shared" si="41"/>
        <v>0</v>
      </c>
      <c r="L93" s="25" t="e">
        <f t="shared" si="42"/>
        <v>#DIV/0!</v>
      </c>
      <c r="M93" s="11"/>
      <c r="N93" s="11"/>
      <c r="O93" s="3"/>
      <c r="P93" s="3">
        <f t="shared" si="54"/>
        <v>0</v>
      </c>
      <c r="Q93" s="3">
        <f t="shared" si="43"/>
        <v>0</v>
      </c>
      <c r="R93" s="23" t="e">
        <f t="shared" si="44"/>
        <v>#DIV/0!</v>
      </c>
    </row>
    <row r="94" spans="2:18" ht="18" x14ac:dyDescent="0.25">
      <c r="B94" s="9" t="s">
        <v>2</v>
      </c>
      <c r="C94" s="12" t="s">
        <v>9</v>
      </c>
      <c r="D94" s="3"/>
      <c r="E94" s="3"/>
      <c r="F94" s="3">
        <v>25458.9</v>
      </c>
      <c r="G94" s="3"/>
      <c r="H94" s="3"/>
      <c r="I94" s="3"/>
      <c r="J94" s="3"/>
      <c r="K94" s="3">
        <f t="shared" si="41"/>
        <v>0</v>
      </c>
      <c r="L94" s="25" t="e">
        <f t="shared" si="42"/>
        <v>#DIV/0!</v>
      </c>
      <c r="M94" s="11"/>
      <c r="N94" s="11"/>
      <c r="O94" s="3"/>
      <c r="P94" s="3">
        <f t="shared" si="54"/>
        <v>0</v>
      </c>
      <c r="Q94" s="3">
        <f t="shared" si="43"/>
        <v>0</v>
      </c>
      <c r="R94" s="23" t="e">
        <f t="shared" si="44"/>
        <v>#DIV/0!</v>
      </c>
    </row>
    <row r="95" spans="2:18" ht="18" x14ac:dyDescent="0.25">
      <c r="B95" s="9" t="s">
        <v>2</v>
      </c>
      <c r="C95" s="12" t="s">
        <v>10</v>
      </c>
      <c r="D95" s="3"/>
      <c r="E95" s="3"/>
      <c r="F95" s="3">
        <v>5327.76</v>
      </c>
      <c r="G95" s="3"/>
      <c r="H95" s="3"/>
      <c r="I95" s="3"/>
      <c r="J95" s="3"/>
      <c r="K95" s="3">
        <f t="shared" si="41"/>
        <v>0</v>
      </c>
      <c r="L95" s="25" t="e">
        <f t="shared" si="42"/>
        <v>#DIV/0!</v>
      </c>
      <c r="M95" s="11"/>
      <c r="N95" s="11"/>
      <c r="O95" s="3"/>
      <c r="P95" s="3">
        <f t="shared" si="54"/>
        <v>0</v>
      </c>
      <c r="Q95" s="3">
        <f t="shared" si="43"/>
        <v>0</v>
      </c>
      <c r="R95" s="23" t="e">
        <f t="shared" si="44"/>
        <v>#DIV/0!</v>
      </c>
    </row>
    <row r="96" spans="2:18" ht="18" x14ac:dyDescent="0.25">
      <c r="B96" s="9" t="s">
        <v>2</v>
      </c>
      <c r="C96" s="8" t="s">
        <v>11</v>
      </c>
      <c r="D96" s="5"/>
      <c r="E96" s="5"/>
      <c r="F96" s="5">
        <v>26151</v>
      </c>
      <c r="G96" s="5"/>
      <c r="H96" s="5"/>
      <c r="I96" s="5"/>
      <c r="J96" s="3"/>
      <c r="K96" s="3">
        <f t="shared" si="41"/>
        <v>0</v>
      </c>
      <c r="L96" s="25" t="e">
        <f t="shared" si="42"/>
        <v>#DIV/0!</v>
      </c>
      <c r="M96" s="4"/>
      <c r="N96" s="4"/>
      <c r="O96" s="5"/>
      <c r="P96" s="5">
        <f t="shared" si="54"/>
        <v>0</v>
      </c>
      <c r="Q96" s="5">
        <f t="shared" si="43"/>
        <v>0</v>
      </c>
      <c r="R96" s="24" t="e">
        <f t="shared" si="44"/>
        <v>#DIV/0!</v>
      </c>
    </row>
    <row r="97" spans="2:18" ht="18" x14ac:dyDescent="0.25">
      <c r="B97" s="9" t="s">
        <v>2</v>
      </c>
      <c r="C97" s="8" t="s">
        <v>12</v>
      </c>
      <c r="D97" s="5"/>
      <c r="E97" s="5"/>
      <c r="F97" s="5"/>
      <c r="G97" s="5"/>
      <c r="H97" s="5"/>
      <c r="I97" s="5"/>
      <c r="J97" s="3"/>
      <c r="K97" s="3">
        <f t="shared" si="41"/>
        <v>0</v>
      </c>
      <c r="L97" s="25" t="e">
        <f t="shared" si="42"/>
        <v>#DIV/0!</v>
      </c>
      <c r="M97" s="4"/>
      <c r="N97" s="4"/>
      <c r="O97" s="5"/>
      <c r="P97" s="5">
        <f t="shared" si="54"/>
        <v>0</v>
      </c>
      <c r="Q97" s="5">
        <f t="shared" si="43"/>
        <v>0</v>
      </c>
      <c r="R97" s="24" t="e">
        <f t="shared" si="44"/>
        <v>#DIV/0!</v>
      </c>
    </row>
    <row r="98" spans="2:18" ht="18.75" thickBot="1" x14ac:dyDescent="0.3">
      <c r="B98" s="9" t="s">
        <v>2</v>
      </c>
      <c r="C98" s="8" t="s">
        <v>13</v>
      </c>
      <c r="D98" s="5"/>
      <c r="E98" s="5"/>
      <c r="F98" s="5"/>
      <c r="G98" s="5"/>
      <c r="H98" s="5"/>
      <c r="I98" s="5"/>
      <c r="J98" s="3"/>
      <c r="K98" s="3">
        <f t="shared" si="41"/>
        <v>0</v>
      </c>
      <c r="L98" s="25" t="e">
        <f t="shared" si="42"/>
        <v>#DIV/0!</v>
      </c>
      <c r="M98" s="4"/>
      <c r="N98" s="4"/>
      <c r="O98" s="5"/>
      <c r="P98" s="5">
        <f t="shared" si="54"/>
        <v>0</v>
      </c>
      <c r="Q98" s="5">
        <f t="shared" si="43"/>
        <v>0</v>
      </c>
      <c r="R98" s="24" t="e">
        <f t="shared" si="44"/>
        <v>#DIV/0!</v>
      </c>
    </row>
    <row r="99" spans="2:18" ht="126.75" thickBot="1" x14ac:dyDescent="0.3">
      <c r="B99" s="30" t="s">
        <v>46</v>
      </c>
      <c r="C99" s="30" t="s">
        <v>47</v>
      </c>
      <c r="D99" s="30">
        <f t="shared" ref="D99:F99" si="55">D100+D108+D109+D110</f>
        <v>100000</v>
      </c>
      <c r="E99" s="3">
        <f t="shared" si="55"/>
        <v>100000</v>
      </c>
      <c r="F99" s="3">
        <f t="shared" si="55"/>
        <v>1540502.3299999998</v>
      </c>
      <c r="G99" s="3">
        <f>G100+G108+G109+G110</f>
        <v>0</v>
      </c>
      <c r="H99" s="3">
        <f t="shared" ref="H99:J99" si="56">H100+H108+H109+H110</f>
        <v>0</v>
      </c>
      <c r="I99" s="3">
        <f t="shared" si="56"/>
        <v>0</v>
      </c>
      <c r="J99" s="3">
        <f t="shared" si="56"/>
        <v>0</v>
      </c>
      <c r="K99" s="3">
        <f t="shared" ref="K99:K134" si="57">E99-J99</f>
        <v>100000</v>
      </c>
      <c r="L99" s="25">
        <f t="shared" ref="L99:L134" si="58">J99/E99</f>
        <v>0</v>
      </c>
      <c r="M99" s="6">
        <f t="shared" ref="M99:P99" si="59">M100+M108+M109+M110</f>
        <v>2315000</v>
      </c>
      <c r="N99" s="6">
        <f t="shared" si="59"/>
        <v>2315000</v>
      </c>
      <c r="O99" s="3">
        <f t="shared" si="59"/>
        <v>2315000</v>
      </c>
      <c r="P99" s="3">
        <f t="shared" si="59"/>
        <v>2315000</v>
      </c>
      <c r="Q99" s="3">
        <f t="shared" ref="Q99:Q134" si="60">N99-P99</f>
        <v>0</v>
      </c>
      <c r="R99" s="23">
        <f t="shared" ref="R99:R134" si="61">P99/N99</f>
        <v>1</v>
      </c>
    </row>
    <row r="100" spans="2:18" ht="18" x14ac:dyDescent="0.25">
      <c r="B100" s="7" t="s">
        <v>2</v>
      </c>
      <c r="C100" s="8" t="s">
        <v>3</v>
      </c>
      <c r="D100" s="5">
        <f>SUM(D101:D107)</f>
        <v>100000</v>
      </c>
      <c r="E100" s="5">
        <f>SUM(E101:E107)</f>
        <v>100000</v>
      </c>
      <c r="F100" s="5">
        <f t="shared" ref="F100:J100" si="62">SUM(F101:F107)</f>
        <v>1514351.3299999998</v>
      </c>
      <c r="G100" s="5">
        <f t="shared" si="62"/>
        <v>0</v>
      </c>
      <c r="H100" s="5">
        <f t="shared" si="62"/>
        <v>0</v>
      </c>
      <c r="I100" s="5">
        <f t="shared" si="62"/>
        <v>0</v>
      </c>
      <c r="J100" s="5">
        <f t="shared" si="62"/>
        <v>0</v>
      </c>
      <c r="K100" s="3">
        <f t="shared" si="57"/>
        <v>100000</v>
      </c>
      <c r="L100" s="25">
        <f t="shared" si="58"/>
        <v>0</v>
      </c>
      <c r="M100" s="4">
        <f t="shared" ref="M100:P100" si="63">SUM(M101:M107)</f>
        <v>2315000</v>
      </c>
      <c r="N100" s="4">
        <f t="shared" si="63"/>
        <v>2315000</v>
      </c>
      <c r="O100" s="4">
        <f t="shared" si="63"/>
        <v>2315000</v>
      </c>
      <c r="P100" s="4">
        <f t="shared" si="63"/>
        <v>2315000</v>
      </c>
      <c r="Q100" s="3">
        <f t="shared" si="60"/>
        <v>0</v>
      </c>
      <c r="R100" s="24">
        <f t="shared" si="61"/>
        <v>1</v>
      </c>
    </row>
    <row r="101" spans="2:18" ht="18" x14ac:dyDescent="0.25">
      <c r="B101" s="9" t="s">
        <v>2</v>
      </c>
      <c r="C101" s="10" t="s">
        <v>4</v>
      </c>
      <c r="D101" s="3"/>
      <c r="E101" s="3"/>
      <c r="F101" s="3">
        <v>887609.99</v>
      </c>
      <c r="G101" s="3"/>
      <c r="H101" s="3"/>
      <c r="I101" s="3"/>
      <c r="J101" s="3"/>
      <c r="K101" s="3">
        <f t="shared" si="57"/>
        <v>0</v>
      </c>
      <c r="L101" s="25" t="e">
        <f t="shared" si="58"/>
        <v>#DIV/0!</v>
      </c>
      <c r="M101" s="11"/>
      <c r="N101" s="11"/>
      <c r="O101" s="3"/>
      <c r="P101" s="3">
        <f t="shared" ref="P101:P110" si="64">J101+O101</f>
        <v>0</v>
      </c>
      <c r="Q101" s="3">
        <f t="shared" si="60"/>
        <v>0</v>
      </c>
      <c r="R101" s="23" t="e">
        <f t="shared" si="61"/>
        <v>#DIV/0!</v>
      </c>
    </row>
    <row r="102" spans="2:18" ht="18" x14ac:dyDescent="0.25">
      <c r="B102" s="9" t="s">
        <v>2</v>
      </c>
      <c r="C102" s="10" t="s">
        <v>5</v>
      </c>
      <c r="D102" s="3">
        <v>100000</v>
      </c>
      <c r="E102" s="3">
        <v>100000</v>
      </c>
      <c r="F102" s="3">
        <v>595954.68000000005</v>
      </c>
      <c r="G102" s="3"/>
      <c r="H102" s="3"/>
      <c r="I102" s="3"/>
      <c r="J102" s="3"/>
      <c r="K102" s="3">
        <f t="shared" si="57"/>
        <v>100000</v>
      </c>
      <c r="L102" s="25">
        <f t="shared" si="58"/>
        <v>0</v>
      </c>
      <c r="M102" s="11">
        <v>2315000</v>
      </c>
      <c r="N102" s="11">
        <v>2315000</v>
      </c>
      <c r="O102" s="3">
        <v>2315000</v>
      </c>
      <c r="P102" s="3">
        <f t="shared" si="64"/>
        <v>2315000</v>
      </c>
      <c r="Q102" s="3">
        <f t="shared" si="60"/>
        <v>0</v>
      </c>
      <c r="R102" s="23">
        <f t="shared" si="61"/>
        <v>1</v>
      </c>
    </row>
    <row r="103" spans="2:18" ht="18" x14ac:dyDescent="0.25">
      <c r="B103" s="9" t="s">
        <v>2</v>
      </c>
      <c r="C103" s="10" t="s">
        <v>6</v>
      </c>
      <c r="D103" s="3"/>
      <c r="E103" s="3"/>
      <c r="F103" s="3"/>
      <c r="G103" s="3"/>
      <c r="H103" s="3"/>
      <c r="I103" s="3"/>
      <c r="J103" s="3"/>
      <c r="K103" s="3">
        <f t="shared" si="57"/>
        <v>0</v>
      </c>
      <c r="L103" s="25" t="e">
        <f t="shared" si="58"/>
        <v>#DIV/0!</v>
      </c>
      <c r="M103" s="11"/>
      <c r="N103" s="11"/>
      <c r="O103" s="3"/>
      <c r="P103" s="3">
        <f t="shared" si="64"/>
        <v>0</v>
      </c>
      <c r="Q103" s="3">
        <f t="shared" si="60"/>
        <v>0</v>
      </c>
      <c r="R103" s="23" t="e">
        <f t="shared" si="61"/>
        <v>#DIV/0!</v>
      </c>
    </row>
    <row r="104" spans="2:18" ht="18" x14ac:dyDescent="0.25">
      <c r="B104" s="9" t="s">
        <v>2</v>
      </c>
      <c r="C104" s="12" t="s">
        <v>7</v>
      </c>
      <c r="D104" s="3"/>
      <c r="E104" s="3"/>
      <c r="F104" s="3"/>
      <c r="G104" s="3"/>
      <c r="H104" s="3"/>
      <c r="I104" s="3"/>
      <c r="J104" s="3"/>
      <c r="K104" s="3">
        <f t="shared" si="57"/>
        <v>0</v>
      </c>
      <c r="L104" s="25" t="e">
        <f t="shared" si="58"/>
        <v>#DIV/0!</v>
      </c>
      <c r="M104" s="11"/>
      <c r="N104" s="11"/>
      <c r="O104" s="3"/>
      <c r="P104" s="3">
        <f t="shared" si="64"/>
        <v>0</v>
      </c>
      <c r="Q104" s="3">
        <f t="shared" si="60"/>
        <v>0</v>
      </c>
      <c r="R104" s="23" t="e">
        <f t="shared" si="61"/>
        <v>#DIV/0!</v>
      </c>
    </row>
    <row r="105" spans="2:18" ht="18" x14ac:dyDescent="0.25">
      <c r="B105" s="9" t="s">
        <v>2</v>
      </c>
      <c r="C105" s="12" t="s">
        <v>8</v>
      </c>
      <c r="D105" s="3"/>
      <c r="E105" s="3"/>
      <c r="F105" s="3"/>
      <c r="G105" s="3"/>
      <c r="H105" s="3"/>
      <c r="I105" s="3"/>
      <c r="J105" s="3"/>
      <c r="K105" s="3">
        <f t="shared" si="57"/>
        <v>0</v>
      </c>
      <c r="L105" s="25" t="e">
        <f t="shared" si="58"/>
        <v>#DIV/0!</v>
      </c>
      <c r="M105" s="11"/>
      <c r="N105" s="11"/>
      <c r="O105" s="3"/>
      <c r="P105" s="3">
        <f t="shared" si="64"/>
        <v>0</v>
      </c>
      <c r="Q105" s="3">
        <f t="shared" si="60"/>
        <v>0</v>
      </c>
      <c r="R105" s="23" t="e">
        <f t="shared" si="61"/>
        <v>#DIV/0!</v>
      </c>
    </row>
    <row r="106" spans="2:18" ht="18" x14ac:dyDescent="0.25">
      <c r="B106" s="9" t="s">
        <v>2</v>
      </c>
      <c r="C106" s="12" t="s">
        <v>9</v>
      </c>
      <c r="D106" s="3"/>
      <c r="E106" s="3"/>
      <c r="F106" s="3">
        <v>25458.9</v>
      </c>
      <c r="G106" s="3"/>
      <c r="H106" s="3"/>
      <c r="I106" s="3"/>
      <c r="J106" s="3"/>
      <c r="K106" s="3">
        <f t="shared" si="57"/>
        <v>0</v>
      </c>
      <c r="L106" s="25" t="e">
        <f t="shared" si="58"/>
        <v>#DIV/0!</v>
      </c>
      <c r="M106" s="11"/>
      <c r="N106" s="11"/>
      <c r="O106" s="3"/>
      <c r="P106" s="3">
        <f t="shared" si="64"/>
        <v>0</v>
      </c>
      <c r="Q106" s="3">
        <f t="shared" si="60"/>
        <v>0</v>
      </c>
      <c r="R106" s="23" t="e">
        <f t="shared" si="61"/>
        <v>#DIV/0!</v>
      </c>
    </row>
    <row r="107" spans="2:18" ht="18" x14ac:dyDescent="0.25">
      <c r="B107" s="9" t="s">
        <v>2</v>
      </c>
      <c r="C107" s="12" t="s">
        <v>10</v>
      </c>
      <c r="D107" s="3"/>
      <c r="E107" s="3"/>
      <c r="F107" s="3">
        <v>5327.76</v>
      </c>
      <c r="G107" s="3"/>
      <c r="H107" s="3"/>
      <c r="I107" s="3"/>
      <c r="J107" s="3"/>
      <c r="K107" s="3">
        <f t="shared" si="57"/>
        <v>0</v>
      </c>
      <c r="L107" s="25" t="e">
        <f t="shared" si="58"/>
        <v>#DIV/0!</v>
      </c>
      <c r="M107" s="11"/>
      <c r="N107" s="11"/>
      <c r="O107" s="3"/>
      <c r="P107" s="3">
        <f t="shared" si="64"/>
        <v>0</v>
      </c>
      <c r="Q107" s="3">
        <f t="shared" si="60"/>
        <v>0</v>
      </c>
      <c r="R107" s="23" t="e">
        <f t="shared" si="61"/>
        <v>#DIV/0!</v>
      </c>
    </row>
    <row r="108" spans="2:18" ht="18" x14ac:dyDescent="0.25">
      <c r="B108" s="9" t="s">
        <v>2</v>
      </c>
      <c r="C108" s="8" t="s">
        <v>11</v>
      </c>
      <c r="D108" s="5"/>
      <c r="E108" s="5"/>
      <c r="F108" s="5">
        <v>26151</v>
      </c>
      <c r="G108" s="5"/>
      <c r="H108" s="5"/>
      <c r="I108" s="5"/>
      <c r="J108" s="3"/>
      <c r="K108" s="3">
        <f t="shared" si="57"/>
        <v>0</v>
      </c>
      <c r="L108" s="25" t="e">
        <f t="shared" si="58"/>
        <v>#DIV/0!</v>
      </c>
      <c r="M108" s="4"/>
      <c r="N108" s="4"/>
      <c r="O108" s="5"/>
      <c r="P108" s="5">
        <f t="shared" si="64"/>
        <v>0</v>
      </c>
      <c r="Q108" s="5">
        <f t="shared" si="60"/>
        <v>0</v>
      </c>
      <c r="R108" s="24" t="e">
        <f t="shared" si="61"/>
        <v>#DIV/0!</v>
      </c>
    </row>
    <row r="109" spans="2:18" ht="18" x14ac:dyDescent="0.25">
      <c r="B109" s="9" t="s">
        <v>2</v>
      </c>
      <c r="C109" s="8" t="s">
        <v>12</v>
      </c>
      <c r="D109" s="5"/>
      <c r="E109" s="5"/>
      <c r="F109" s="5"/>
      <c r="G109" s="5"/>
      <c r="H109" s="5"/>
      <c r="I109" s="5"/>
      <c r="J109" s="3"/>
      <c r="K109" s="3">
        <f t="shared" si="57"/>
        <v>0</v>
      </c>
      <c r="L109" s="25" t="e">
        <f t="shared" si="58"/>
        <v>#DIV/0!</v>
      </c>
      <c r="M109" s="4"/>
      <c r="N109" s="4"/>
      <c r="O109" s="5"/>
      <c r="P109" s="5">
        <f t="shared" si="64"/>
        <v>0</v>
      </c>
      <c r="Q109" s="5">
        <f t="shared" si="60"/>
        <v>0</v>
      </c>
      <c r="R109" s="24" t="e">
        <f t="shared" si="61"/>
        <v>#DIV/0!</v>
      </c>
    </row>
    <row r="110" spans="2:18" ht="18.75" thickBot="1" x14ac:dyDescent="0.3">
      <c r="B110" s="9" t="s">
        <v>2</v>
      </c>
      <c r="C110" s="8" t="s">
        <v>13</v>
      </c>
      <c r="D110" s="5"/>
      <c r="E110" s="5"/>
      <c r="F110" s="5"/>
      <c r="G110" s="5"/>
      <c r="H110" s="5"/>
      <c r="I110" s="5"/>
      <c r="J110" s="3"/>
      <c r="K110" s="3">
        <f t="shared" si="57"/>
        <v>0</v>
      </c>
      <c r="L110" s="25" t="e">
        <f t="shared" si="58"/>
        <v>#DIV/0!</v>
      </c>
      <c r="M110" s="4"/>
      <c r="N110" s="4"/>
      <c r="O110" s="5"/>
      <c r="P110" s="5">
        <f t="shared" si="64"/>
        <v>0</v>
      </c>
      <c r="Q110" s="5">
        <f t="shared" si="60"/>
        <v>0</v>
      </c>
      <c r="R110" s="24" t="e">
        <f t="shared" si="61"/>
        <v>#DIV/0!</v>
      </c>
    </row>
    <row r="111" spans="2:18" ht="18.75" thickBot="1" x14ac:dyDescent="0.3">
      <c r="B111" s="29" t="s">
        <v>48</v>
      </c>
      <c r="C111" s="30" t="s">
        <v>49</v>
      </c>
      <c r="D111" s="3">
        <f t="shared" ref="D111:F111" si="65">D112+D120+D121+D122</f>
        <v>300000</v>
      </c>
      <c r="E111" s="3">
        <f t="shared" si="65"/>
        <v>300000</v>
      </c>
      <c r="F111" s="3">
        <f t="shared" si="65"/>
        <v>1540502.3299999998</v>
      </c>
      <c r="G111" s="3">
        <f>G112+G120+G121+G122</f>
        <v>0</v>
      </c>
      <c r="H111" s="3">
        <f t="shared" ref="H111:J111" si="66">H112+H120+H121+H122</f>
        <v>0</v>
      </c>
      <c r="I111" s="3">
        <f t="shared" si="66"/>
        <v>2304.8000000000029</v>
      </c>
      <c r="J111" s="3">
        <f t="shared" si="66"/>
        <v>29363.559999999998</v>
      </c>
      <c r="K111" s="3">
        <f t="shared" si="57"/>
        <v>270636.44</v>
      </c>
      <c r="L111" s="25">
        <f t="shared" si="58"/>
        <v>9.7878533333333323E-2</v>
      </c>
      <c r="M111" s="6">
        <f t="shared" ref="M111:P111" si="67">M112+M120+M121+M122</f>
        <v>474000</v>
      </c>
      <c r="N111" s="6">
        <f t="shared" si="67"/>
        <v>474000</v>
      </c>
      <c r="O111" s="3">
        <f t="shared" si="67"/>
        <v>195636</v>
      </c>
      <c r="P111" s="3">
        <f t="shared" si="67"/>
        <v>224999.56</v>
      </c>
      <c r="Q111" s="3">
        <f t="shared" si="60"/>
        <v>249000.44</v>
      </c>
      <c r="R111" s="23">
        <f t="shared" si="61"/>
        <v>0.47468261603375528</v>
      </c>
    </row>
    <row r="112" spans="2:18" ht="18" x14ac:dyDescent="0.25">
      <c r="B112" s="7" t="s">
        <v>2</v>
      </c>
      <c r="C112" s="8" t="s">
        <v>3</v>
      </c>
      <c r="D112" s="5">
        <f>SUM(D113:D119)</f>
        <v>300000</v>
      </c>
      <c r="E112" s="5">
        <f>SUM(E113:E119)</f>
        <v>300000</v>
      </c>
      <c r="F112" s="5">
        <f t="shared" ref="F112:P112" si="68">SUM(F113:F119)</f>
        <v>1514351.3299999998</v>
      </c>
      <c r="G112" s="5">
        <f t="shared" si="68"/>
        <v>0</v>
      </c>
      <c r="H112" s="5">
        <f t="shared" si="68"/>
        <v>0</v>
      </c>
      <c r="I112" s="5">
        <f t="shared" si="68"/>
        <v>2304.8000000000029</v>
      </c>
      <c r="J112" s="5">
        <f t="shared" si="68"/>
        <v>29363.559999999998</v>
      </c>
      <c r="K112" s="3">
        <f t="shared" si="57"/>
        <v>270636.44</v>
      </c>
      <c r="L112" s="25">
        <f t="shared" si="58"/>
        <v>9.7878533333333323E-2</v>
      </c>
      <c r="M112" s="4">
        <f t="shared" si="68"/>
        <v>474000</v>
      </c>
      <c r="N112" s="4">
        <f t="shared" si="68"/>
        <v>474000</v>
      </c>
      <c r="O112" s="4">
        <f t="shared" si="68"/>
        <v>195636</v>
      </c>
      <c r="P112" s="4">
        <f t="shared" si="68"/>
        <v>224999.56</v>
      </c>
      <c r="Q112" s="3">
        <f t="shared" si="60"/>
        <v>249000.44</v>
      </c>
      <c r="R112" s="24">
        <f t="shared" si="61"/>
        <v>0.47468261603375528</v>
      </c>
    </row>
    <row r="113" spans="2:18" ht="18" x14ac:dyDescent="0.25">
      <c r="B113" s="9" t="s">
        <v>2</v>
      </c>
      <c r="C113" s="10" t="s">
        <v>4</v>
      </c>
      <c r="D113" s="3"/>
      <c r="E113" s="3"/>
      <c r="F113" s="3">
        <v>887609.99</v>
      </c>
      <c r="G113" s="3"/>
      <c r="H113" s="3"/>
      <c r="I113" s="3"/>
      <c r="J113" s="3"/>
      <c r="K113" s="3">
        <f t="shared" si="57"/>
        <v>0</v>
      </c>
      <c r="L113" s="25" t="e">
        <f t="shared" si="58"/>
        <v>#DIV/0!</v>
      </c>
      <c r="M113" s="11"/>
      <c r="N113" s="11"/>
      <c r="O113" s="3"/>
      <c r="P113" s="3">
        <f t="shared" ref="P113:P122" si="69">J113+O113</f>
        <v>0</v>
      </c>
      <c r="Q113" s="3">
        <f t="shared" si="60"/>
        <v>0</v>
      </c>
      <c r="R113" s="23" t="e">
        <f t="shared" si="61"/>
        <v>#DIV/0!</v>
      </c>
    </row>
    <row r="114" spans="2:18" ht="18" x14ac:dyDescent="0.25">
      <c r="B114" s="9" t="s">
        <v>2</v>
      </c>
      <c r="C114" s="10" t="s">
        <v>5</v>
      </c>
      <c r="D114" s="3">
        <v>50000</v>
      </c>
      <c r="E114" s="3">
        <v>50000</v>
      </c>
      <c r="F114" s="3">
        <v>595954.68000000005</v>
      </c>
      <c r="G114" s="3"/>
      <c r="H114" s="3"/>
      <c r="I114" s="3"/>
      <c r="J114" s="3">
        <v>9415</v>
      </c>
      <c r="K114" s="3">
        <f t="shared" si="57"/>
        <v>40585</v>
      </c>
      <c r="L114" s="25">
        <f t="shared" si="58"/>
        <v>0.1883</v>
      </c>
      <c r="M114" s="11">
        <v>100000</v>
      </c>
      <c r="N114" s="11">
        <v>100000</v>
      </c>
      <c r="O114" s="3">
        <v>90585</v>
      </c>
      <c r="P114" s="3">
        <f t="shared" si="69"/>
        <v>100000</v>
      </c>
      <c r="Q114" s="3">
        <f t="shared" si="60"/>
        <v>0</v>
      </c>
      <c r="R114" s="23">
        <f t="shared" si="61"/>
        <v>1</v>
      </c>
    </row>
    <row r="115" spans="2:18" ht="18" x14ac:dyDescent="0.25">
      <c r="B115" s="9" t="s">
        <v>2</v>
      </c>
      <c r="C115" s="10" t="s">
        <v>6</v>
      </c>
      <c r="D115" s="3"/>
      <c r="E115" s="3"/>
      <c r="F115" s="3"/>
      <c r="G115" s="3"/>
      <c r="H115" s="3"/>
      <c r="I115" s="3"/>
      <c r="J115" s="3"/>
      <c r="K115" s="3">
        <f t="shared" si="57"/>
        <v>0</v>
      </c>
      <c r="L115" s="25" t="e">
        <f t="shared" si="58"/>
        <v>#DIV/0!</v>
      </c>
      <c r="M115" s="11"/>
      <c r="N115" s="11"/>
      <c r="O115" s="3"/>
      <c r="P115" s="3">
        <f t="shared" si="69"/>
        <v>0</v>
      </c>
      <c r="Q115" s="3">
        <f t="shared" si="60"/>
        <v>0</v>
      </c>
      <c r="R115" s="23" t="e">
        <f t="shared" si="61"/>
        <v>#DIV/0!</v>
      </c>
    </row>
    <row r="116" spans="2:18" ht="18" x14ac:dyDescent="0.25">
      <c r="B116" s="9" t="s">
        <v>2</v>
      </c>
      <c r="C116" s="12" t="s">
        <v>7</v>
      </c>
      <c r="D116" s="3"/>
      <c r="E116" s="3"/>
      <c r="F116" s="3"/>
      <c r="G116" s="3"/>
      <c r="H116" s="3"/>
      <c r="I116" s="3"/>
      <c r="J116" s="3"/>
      <c r="K116" s="3">
        <f t="shared" si="57"/>
        <v>0</v>
      </c>
      <c r="L116" s="25" t="e">
        <f t="shared" si="58"/>
        <v>#DIV/0!</v>
      </c>
      <c r="M116" s="11"/>
      <c r="N116" s="11"/>
      <c r="O116" s="3"/>
      <c r="P116" s="3">
        <f t="shared" si="69"/>
        <v>0</v>
      </c>
      <c r="Q116" s="3">
        <f t="shared" si="60"/>
        <v>0</v>
      </c>
      <c r="R116" s="23" t="e">
        <f t="shared" si="61"/>
        <v>#DIV/0!</v>
      </c>
    </row>
    <row r="117" spans="2:18" ht="18" x14ac:dyDescent="0.25">
      <c r="B117" s="9" t="s">
        <v>2</v>
      </c>
      <c r="C117" s="12" t="s">
        <v>8</v>
      </c>
      <c r="D117" s="3"/>
      <c r="E117" s="3"/>
      <c r="F117" s="3"/>
      <c r="G117" s="3"/>
      <c r="H117" s="3"/>
      <c r="I117" s="3"/>
      <c r="J117" s="3"/>
      <c r="K117" s="3">
        <f t="shared" si="57"/>
        <v>0</v>
      </c>
      <c r="L117" s="25" t="e">
        <f t="shared" si="58"/>
        <v>#DIV/0!</v>
      </c>
      <c r="M117" s="11"/>
      <c r="N117" s="11"/>
      <c r="O117" s="3"/>
      <c r="P117" s="3">
        <f t="shared" si="69"/>
        <v>0</v>
      </c>
      <c r="Q117" s="3">
        <f t="shared" si="60"/>
        <v>0</v>
      </c>
      <c r="R117" s="23" t="e">
        <f t="shared" si="61"/>
        <v>#DIV/0!</v>
      </c>
    </row>
    <row r="118" spans="2:18" ht="18" x14ac:dyDescent="0.25">
      <c r="B118" s="9" t="s">
        <v>2</v>
      </c>
      <c r="C118" s="12" t="s">
        <v>9</v>
      </c>
      <c r="D118" s="3">
        <v>250000</v>
      </c>
      <c r="E118" s="3">
        <v>250000</v>
      </c>
      <c r="F118" s="3">
        <v>25458.9</v>
      </c>
      <c r="G118" s="3"/>
      <c r="H118" s="3"/>
      <c r="I118" s="3">
        <v>2304.8000000000029</v>
      </c>
      <c r="J118" s="3">
        <v>19948.559999999998</v>
      </c>
      <c r="K118" s="3">
        <f t="shared" si="57"/>
        <v>230051.44</v>
      </c>
      <c r="L118" s="25">
        <f t="shared" si="58"/>
        <v>7.9794239999999989E-2</v>
      </c>
      <c r="M118" s="11">
        <v>374000</v>
      </c>
      <c r="N118" s="11">
        <v>374000</v>
      </c>
      <c r="O118" s="3">
        <f>354051-249000</f>
        <v>105051</v>
      </c>
      <c r="P118" s="3">
        <f t="shared" si="69"/>
        <v>124999.56</v>
      </c>
      <c r="Q118" s="3">
        <f t="shared" si="60"/>
        <v>249000.44</v>
      </c>
      <c r="R118" s="23">
        <f t="shared" si="61"/>
        <v>0.33422342245989306</v>
      </c>
    </row>
    <row r="119" spans="2:18" ht="18" x14ac:dyDescent="0.25">
      <c r="B119" s="9" t="s">
        <v>2</v>
      </c>
      <c r="C119" s="12" t="s">
        <v>10</v>
      </c>
      <c r="D119" s="3"/>
      <c r="E119" s="3"/>
      <c r="F119" s="3">
        <v>5327.76</v>
      </c>
      <c r="G119" s="3"/>
      <c r="H119" s="3"/>
      <c r="I119" s="3"/>
      <c r="J119" s="3"/>
      <c r="K119" s="3">
        <f t="shared" si="57"/>
        <v>0</v>
      </c>
      <c r="L119" s="25" t="e">
        <f t="shared" si="58"/>
        <v>#DIV/0!</v>
      </c>
      <c r="M119" s="11"/>
      <c r="N119" s="11"/>
      <c r="O119" s="3"/>
      <c r="P119" s="3">
        <f t="shared" si="69"/>
        <v>0</v>
      </c>
      <c r="Q119" s="3">
        <f t="shared" si="60"/>
        <v>0</v>
      </c>
      <c r="R119" s="23" t="e">
        <f t="shared" si="61"/>
        <v>#DIV/0!</v>
      </c>
    </row>
    <row r="120" spans="2:18" ht="18" x14ac:dyDescent="0.25">
      <c r="B120" s="9" t="s">
        <v>2</v>
      </c>
      <c r="C120" s="8" t="s">
        <v>11</v>
      </c>
      <c r="D120" s="5"/>
      <c r="E120" s="5"/>
      <c r="F120" s="5">
        <v>26151</v>
      </c>
      <c r="G120" s="5"/>
      <c r="H120" s="5"/>
      <c r="I120" s="5"/>
      <c r="J120" s="3"/>
      <c r="K120" s="3">
        <f t="shared" si="57"/>
        <v>0</v>
      </c>
      <c r="L120" s="25" t="e">
        <f t="shared" si="58"/>
        <v>#DIV/0!</v>
      </c>
      <c r="M120" s="4"/>
      <c r="N120" s="4"/>
      <c r="O120" s="5"/>
      <c r="P120" s="5">
        <f t="shared" si="69"/>
        <v>0</v>
      </c>
      <c r="Q120" s="5">
        <f t="shared" si="60"/>
        <v>0</v>
      </c>
      <c r="R120" s="24" t="e">
        <f t="shared" si="61"/>
        <v>#DIV/0!</v>
      </c>
    </row>
    <row r="121" spans="2:18" ht="18" x14ac:dyDescent="0.25">
      <c r="B121" s="9" t="s">
        <v>2</v>
      </c>
      <c r="C121" s="8" t="s">
        <v>12</v>
      </c>
      <c r="D121" s="5"/>
      <c r="E121" s="5"/>
      <c r="F121" s="5"/>
      <c r="G121" s="5"/>
      <c r="H121" s="5"/>
      <c r="I121" s="5"/>
      <c r="J121" s="3"/>
      <c r="K121" s="3">
        <f t="shared" si="57"/>
        <v>0</v>
      </c>
      <c r="L121" s="25" t="e">
        <f t="shared" si="58"/>
        <v>#DIV/0!</v>
      </c>
      <c r="M121" s="4"/>
      <c r="N121" s="4"/>
      <c r="O121" s="5"/>
      <c r="P121" s="5">
        <f t="shared" si="69"/>
        <v>0</v>
      </c>
      <c r="Q121" s="5">
        <f t="shared" si="60"/>
        <v>0</v>
      </c>
      <c r="R121" s="24" t="e">
        <f t="shared" si="61"/>
        <v>#DIV/0!</v>
      </c>
    </row>
    <row r="122" spans="2:18" ht="18.75" thickBot="1" x14ac:dyDescent="0.3">
      <c r="B122" s="9" t="s">
        <v>2</v>
      </c>
      <c r="C122" s="8" t="s">
        <v>13</v>
      </c>
      <c r="D122" s="5"/>
      <c r="E122" s="5"/>
      <c r="F122" s="5"/>
      <c r="G122" s="5"/>
      <c r="H122" s="5"/>
      <c r="I122" s="5"/>
      <c r="J122" s="3"/>
      <c r="K122" s="3">
        <f t="shared" si="57"/>
        <v>0</v>
      </c>
      <c r="L122" s="25" t="e">
        <f t="shared" si="58"/>
        <v>#DIV/0!</v>
      </c>
      <c r="M122" s="4"/>
      <c r="N122" s="4"/>
      <c r="O122" s="5"/>
      <c r="P122" s="5">
        <f t="shared" si="69"/>
        <v>0</v>
      </c>
      <c r="Q122" s="5">
        <f t="shared" si="60"/>
        <v>0</v>
      </c>
      <c r="R122" s="24" t="e">
        <f t="shared" si="61"/>
        <v>#DIV/0!</v>
      </c>
    </row>
    <row r="123" spans="2:18" ht="18.75" thickBot="1" x14ac:dyDescent="0.3">
      <c r="B123" s="30" t="s">
        <v>50</v>
      </c>
      <c r="C123" s="30" t="s">
        <v>51</v>
      </c>
      <c r="D123" s="3">
        <f t="shared" ref="D123:F123" si="70">D124+D132+D133+D134</f>
        <v>500000</v>
      </c>
      <c r="E123" s="3">
        <f t="shared" si="70"/>
        <v>500000</v>
      </c>
      <c r="F123" s="3">
        <f t="shared" si="70"/>
        <v>1540502.3299999998</v>
      </c>
      <c r="G123" s="3">
        <f>G124+G132+G133+G134</f>
        <v>0</v>
      </c>
      <c r="H123" s="3">
        <f t="shared" ref="H123:J123" si="71">H124+H132+H133+H134</f>
        <v>0</v>
      </c>
      <c r="I123" s="3">
        <f t="shared" si="71"/>
        <v>28000</v>
      </c>
      <c r="J123" s="3">
        <f t="shared" si="71"/>
        <v>361466.04</v>
      </c>
      <c r="K123" s="3">
        <f t="shared" si="57"/>
        <v>138533.96000000002</v>
      </c>
      <c r="L123" s="25">
        <f t="shared" si="58"/>
        <v>0.72293207999999998</v>
      </c>
      <c r="M123" s="6">
        <f t="shared" ref="M123:P123" si="72">M124+M132+M133+M134</f>
        <v>1100000</v>
      </c>
      <c r="N123" s="6">
        <f t="shared" si="72"/>
        <v>1100000</v>
      </c>
      <c r="O123" s="3">
        <f t="shared" si="72"/>
        <v>738534</v>
      </c>
      <c r="P123" s="3">
        <f t="shared" si="72"/>
        <v>1100000.04</v>
      </c>
      <c r="Q123" s="3">
        <f t="shared" si="60"/>
        <v>-4.0000000037252903E-2</v>
      </c>
      <c r="R123" s="23">
        <f t="shared" si="61"/>
        <v>1.0000000363636363</v>
      </c>
    </row>
    <row r="124" spans="2:18" ht="18" x14ac:dyDescent="0.25">
      <c r="B124" s="7" t="s">
        <v>2</v>
      </c>
      <c r="C124" s="8" t="s">
        <v>3</v>
      </c>
      <c r="D124" s="5">
        <f>SUM(D125:D131)</f>
        <v>500000</v>
      </c>
      <c r="E124" s="5">
        <f>SUM(E125:E131)</f>
        <v>500000</v>
      </c>
      <c r="F124" s="5">
        <f t="shared" ref="F124:P124" si="73">SUM(F125:F131)</f>
        <v>1514351.3299999998</v>
      </c>
      <c r="G124" s="5">
        <f t="shared" si="73"/>
        <v>0</v>
      </c>
      <c r="H124" s="5">
        <f t="shared" si="73"/>
        <v>0</v>
      </c>
      <c r="I124" s="5">
        <f t="shared" si="73"/>
        <v>28000</v>
      </c>
      <c r="J124" s="5">
        <f t="shared" si="73"/>
        <v>361466.04</v>
      </c>
      <c r="K124" s="3">
        <f t="shared" si="57"/>
        <v>138533.96000000002</v>
      </c>
      <c r="L124" s="25">
        <f t="shared" si="58"/>
        <v>0.72293207999999998</v>
      </c>
      <c r="M124" s="4">
        <f t="shared" si="73"/>
        <v>1100000</v>
      </c>
      <c r="N124" s="4">
        <f t="shared" si="73"/>
        <v>1100000</v>
      </c>
      <c r="O124" s="4">
        <f t="shared" si="73"/>
        <v>738534</v>
      </c>
      <c r="P124" s="4">
        <f t="shared" si="73"/>
        <v>1100000.04</v>
      </c>
      <c r="Q124" s="3">
        <f t="shared" si="60"/>
        <v>-4.0000000037252903E-2</v>
      </c>
      <c r="R124" s="24">
        <f t="shared" si="61"/>
        <v>1.0000000363636363</v>
      </c>
    </row>
    <row r="125" spans="2:18" ht="18" x14ac:dyDescent="0.25">
      <c r="B125" s="9" t="s">
        <v>2</v>
      </c>
      <c r="C125" s="10" t="s">
        <v>4</v>
      </c>
      <c r="D125" s="3"/>
      <c r="E125" s="3"/>
      <c r="F125" s="3">
        <v>887609.99</v>
      </c>
      <c r="G125" s="3"/>
      <c r="H125" s="3"/>
      <c r="I125" s="3"/>
      <c r="J125" s="3"/>
      <c r="K125" s="3">
        <f t="shared" si="57"/>
        <v>0</v>
      </c>
      <c r="L125" s="25" t="e">
        <f t="shared" si="58"/>
        <v>#DIV/0!</v>
      </c>
      <c r="M125" s="11"/>
      <c r="N125" s="11"/>
      <c r="O125" s="3"/>
      <c r="P125" s="3">
        <f t="shared" ref="P125:P134" si="74">J125+O125</f>
        <v>0</v>
      </c>
      <c r="Q125" s="3">
        <f t="shared" si="60"/>
        <v>0</v>
      </c>
      <c r="R125" s="23" t="e">
        <f t="shared" si="61"/>
        <v>#DIV/0!</v>
      </c>
    </row>
    <row r="126" spans="2:18" ht="18" x14ac:dyDescent="0.25">
      <c r="B126" s="9" t="s">
        <v>2</v>
      </c>
      <c r="C126" s="10" t="s">
        <v>5</v>
      </c>
      <c r="D126" s="3">
        <v>500000</v>
      </c>
      <c r="E126" s="3">
        <v>500000</v>
      </c>
      <c r="F126" s="3">
        <v>595954.68000000005</v>
      </c>
      <c r="G126" s="3"/>
      <c r="H126" s="3"/>
      <c r="I126" s="3">
        <v>28000</v>
      </c>
      <c r="J126" s="3">
        <f>297891.04+38175+1000+3000+9000+8400+4000</f>
        <v>361466.04</v>
      </c>
      <c r="K126" s="3">
        <f>E126-J126</f>
        <v>138533.96000000002</v>
      </c>
      <c r="L126" s="25">
        <f t="shared" si="58"/>
        <v>0.72293207999999998</v>
      </c>
      <c r="M126" s="11">
        <v>1100000</v>
      </c>
      <c r="N126" s="11">
        <v>1100000</v>
      </c>
      <c r="O126" s="3">
        <v>738534</v>
      </c>
      <c r="P126" s="3">
        <f>J126+O126</f>
        <v>1100000.04</v>
      </c>
      <c r="Q126" s="3">
        <f>N126-P126</f>
        <v>-4.0000000037252903E-2</v>
      </c>
      <c r="R126" s="23">
        <f t="shared" si="61"/>
        <v>1.0000000363636363</v>
      </c>
    </row>
    <row r="127" spans="2:18" ht="18" x14ac:dyDescent="0.25">
      <c r="B127" s="9" t="s">
        <v>2</v>
      </c>
      <c r="C127" s="10" t="s">
        <v>6</v>
      </c>
      <c r="D127" s="3"/>
      <c r="E127" s="3"/>
      <c r="F127" s="3"/>
      <c r="G127" s="3"/>
      <c r="H127" s="3"/>
      <c r="I127" s="3"/>
      <c r="J127" s="3"/>
      <c r="K127" s="3">
        <f t="shared" si="57"/>
        <v>0</v>
      </c>
      <c r="L127" s="25" t="e">
        <f t="shared" si="58"/>
        <v>#DIV/0!</v>
      </c>
      <c r="M127" s="11"/>
      <c r="N127" s="11"/>
      <c r="O127" s="3"/>
      <c r="P127" s="3">
        <f t="shared" si="74"/>
        <v>0</v>
      </c>
      <c r="Q127" s="3">
        <f t="shared" si="60"/>
        <v>0</v>
      </c>
      <c r="R127" s="23" t="e">
        <f t="shared" si="61"/>
        <v>#DIV/0!</v>
      </c>
    </row>
    <row r="128" spans="2:18" ht="18" x14ac:dyDescent="0.25">
      <c r="B128" s="9" t="s">
        <v>2</v>
      </c>
      <c r="C128" s="12" t="s">
        <v>7</v>
      </c>
      <c r="D128" s="3"/>
      <c r="E128" s="3"/>
      <c r="F128" s="3"/>
      <c r="G128" s="3"/>
      <c r="H128" s="3"/>
      <c r="I128" s="3"/>
      <c r="J128" s="3"/>
      <c r="K128" s="3">
        <f t="shared" si="57"/>
        <v>0</v>
      </c>
      <c r="L128" s="25" t="e">
        <f t="shared" si="58"/>
        <v>#DIV/0!</v>
      </c>
      <c r="M128" s="11"/>
      <c r="N128" s="11"/>
      <c r="O128" s="3"/>
      <c r="P128" s="3">
        <f t="shared" si="74"/>
        <v>0</v>
      </c>
      <c r="Q128" s="3">
        <f t="shared" si="60"/>
        <v>0</v>
      </c>
      <c r="R128" s="23" t="e">
        <f t="shared" si="61"/>
        <v>#DIV/0!</v>
      </c>
    </row>
    <row r="129" spans="2:18" ht="18" x14ac:dyDescent="0.25">
      <c r="B129" s="9" t="s">
        <v>2</v>
      </c>
      <c r="C129" s="12" t="s">
        <v>8</v>
      </c>
      <c r="D129" s="3"/>
      <c r="E129" s="3"/>
      <c r="F129" s="3"/>
      <c r="G129" s="3"/>
      <c r="H129" s="3"/>
      <c r="I129" s="3"/>
      <c r="J129" s="3"/>
      <c r="K129" s="3">
        <f t="shared" si="57"/>
        <v>0</v>
      </c>
      <c r="L129" s="25" t="e">
        <f t="shared" si="58"/>
        <v>#DIV/0!</v>
      </c>
      <c r="M129" s="11"/>
      <c r="N129" s="11"/>
      <c r="O129" s="3"/>
      <c r="P129" s="3">
        <f t="shared" si="74"/>
        <v>0</v>
      </c>
      <c r="Q129" s="3">
        <f t="shared" si="60"/>
        <v>0</v>
      </c>
      <c r="R129" s="23" t="e">
        <f t="shared" si="61"/>
        <v>#DIV/0!</v>
      </c>
    </row>
    <row r="130" spans="2:18" ht="18" x14ac:dyDescent="0.25">
      <c r="B130" s="9" t="s">
        <v>2</v>
      </c>
      <c r="C130" s="12" t="s">
        <v>9</v>
      </c>
      <c r="D130" s="3"/>
      <c r="E130" s="3"/>
      <c r="F130" s="3">
        <v>25458.9</v>
      </c>
      <c r="G130" s="3"/>
      <c r="H130" s="3"/>
      <c r="I130" s="3"/>
      <c r="J130" s="3"/>
      <c r="K130" s="3">
        <f t="shared" si="57"/>
        <v>0</v>
      </c>
      <c r="L130" s="25" t="e">
        <f t="shared" si="58"/>
        <v>#DIV/0!</v>
      </c>
      <c r="M130" s="11"/>
      <c r="N130" s="11"/>
      <c r="O130" s="3"/>
      <c r="P130" s="3">
        <f t="shared" si="74"/>
        <v>0</v>
      </c>
      <c r="Q130" s="3">
        <f t="shared" si="60"/>
        <v>0</v>
      </c>
      <c r="R130" s="23" t="e">
        <f t="shared" si="61"/>
        <v>#DIV/0!</v>
      </c>
    </row>
    <row r="131" spans="2:18" ht="18" x14ac:dyDescent="0.25">
      <c r="B131" s="9" t="s">
        <v>2</v>
      </c>
      <c r="C131" s="12" t="s">
        <v>10</v>
      </c>
      <c r="D131" s="3"/>
      <c r="E131" s="3"/>
      <c r="F131" s="3">
        <v>5327.76</v>
      </c>
      <c r="G131" s="3"/>
      <c r="H131" s="3"/>
      <c r="I131" s="3"/>
      <c r="J131" s="3"/>
      <c r="K131" s="3">
        <f t="shared" si="57"/>
        <v>0</v>
      </c>
      <c r="L131" s="25" t="e">
        <f t="shared" si="58"/>
        <v>#DIV/0!</v>
      </c>
      <c r="M131" s="11"/>
      <c r="N131" s="11"/>
      <c r="O131" s="3"/>
      <c r="P131" s="3">
        <f t="shared" si="74"/>
        <v>0</v>
      </c>
      <c r="Q131" s="3">
        <f t="shared" si="60"/>
        <v>0</v>
      </c>
      <c r="R131" s="23" t="e">
        <f t="shared" si="61"/>
        <v>#DIV/0!</v>
      </c>
    </row>
    <row r="132" spans="2:18" ht="18" x14ac:dyDescent="0.25">
      <c r="B132" s="9" t="s">
        <v>2</v>
      </c>
      <c r="C132" s="8" t="s">
        <v>11</v>
      </c>
      <c r="D132" s="5"/>
      <c r="E132" s="5"/>
      <c r="F132" s="5">
        <v>26151</v>
      </c>
      <c r="G132" s="5"/>
      <c r="H132" s="5"/>
      <c r="I132" s="5"/>
      <c r="J132" s="3"/>
      <c r="K132" s="3">
        <f t="shared" si="57"/>
        <v>0</v>
      </c>
      <c r="L132" s="25" t="e">
        <f t="shared" si="58"/>
        <v>#DIV/0!</v>
      </c>
      <c r="M132" s="4"/>
      <c r="N132" s="4"/>
      <c r="O132" s="5"/>
      <c r="P132" s="5">
        <f t="shared" si="74"/>
        <v>0</v>
      </c>
      <c r="Q132" s="5">
        <f t="shared" si="60"/>
        <v>0</v>
      </c>
      <c r="R132" s="24" t="e">
        <f t="shared" si="61"/>
        <v>#DIV/0!</v>
      </c>
    </row>
    <row r="133" spans="2:18" ht="18" x14ac:dyDescent="0.25">
      <c r="B133" s="9" t="s">
        <v>2</v>
      </c>
      <c r="C133" s="8" t="s">
        <v>12</v>
      </c>
      <c r="D133" s="5"/>
      <c r="E133" s="5"/>
      <c r="F133" s="5"/>
      <c r="G133" s="5"/>
      <c r="H133" s="5"/>
      <c r="I133" s="5"/>
      <c r="J133" s="3"/>
      <c r="K133" s="3">
        <f t="shared" si="57"/>
        <v>0</v>
      </c>
      <c r="L133" s="25" t="e">
        <f t="shared" si="58"/>
        <v>#DIV/0!</v>
      </c>
      <c r="M133" s="4"/>
      <c r="N133" s="4"/>
      <c r="O133" s="5"/>
      <c r="P133" s="5">
        <f t="shared" si="74"/>
        <v>0</v>
      </c>
      <c r="Q133" s="5">
        <f t="shared" si="60"/>
        <v>0</v>
      </c>
      <c r="R133" s="24" t="e">
        <f t="shared" si="61"/>
        <v>#DIV/0!</v>
      </c>
    </row>
    <row r="134" spans="2:18" ht="18" x14ac:dyDescent="0.25">
      <c r="B134" s="9" t="s">
        <v>2</v>
      </c>
      <c r="C134" s="8" t="s">
        <v>13</v>
      </c>
      <c r="D134" s="5"/>
      <c r="E134" s="5"/>
      <c r="F134" s="5"/>
      <c r="G134" s="5"/>
      <c r="H134" s="5"/>
      <c r="I134" s="5"/>
      <c r="J134" s="3"/>
      <c r="K134" s="3">
        <f t="shared" si="57"/>
        <v>0</v>
      </c>
      <c r="L134" s="25" t="e">
        <f t="shared" si="58"/>
        <v>#DIV/0!</v>
      </c>
      <c r="M134" s="4"/>
      <c r="N134" s="4"/>
      <c r="O134" s="5"/>
      <c r="P134" s="5">
        <f t="shared" si="74"/>
        <v>0</v>
      </c>
      <c r="Q134" s="5">
        <f t="shared" si="60"/>
        <v>0</v>
      </c>
      <c r="R134" s="24" t="e">
        <f t="shared" si="61"/>
        <v>#DIV/0!</v>
      </c>
    </row>
    <row r="135" spans="2:18" x14ac:dyDescent="0.25">
      <c r="Q135" s="32"/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2019-05-27T12:23:46Z</dcterms:modified>
</cp:coreProperties>
</file>