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tabRatio="597"/>
  </bookViews>
  <sheets>
    <sheet name=" 2019 წელი" sheetId="27" r:id="rId1"/>
  </sheets>
  <definedNames>
    <definedName name="_xlnm._FilterDatabase" localSheetId="0" hidden="1">' 2019 წელი'!$A$3:$S$95</definedName>
  </definedNames>
  <calcPr calcId="145621"/>
</workbook>
</file>

<file path=xl/calcChain.xml><?xml version="1.0" encoding="utf-8"?>
<calcChain xmlns="http://schemas.openxmlformats.org/spreadsheetml/2006/main">
  <c r="R95" i="27" l="1"/>
  <c r="R94" i="27"/>
  <c r="R93" i="27"/>
  <c r="Q92" i="27"/>
  <c r="Q91" i="27" s="1"/>
  <c r="P92" i="27"/>
  <c r="P91" i="27" s="1"/>
  <c r="O92" i="27"/>
  <c r="O91" i="27" s="1"/>
  <c r="N92" i="27"/>
  <c r="N91" i="27" s="1"/>
  <c r="M92" i="27"/>
  <c r="M91" i="27" s="1"/>
  <c r="L92" i="27"/>
  <c r="L91" i="27" s="1"/>
  <c r="K92" i="27"/>
  <c r="K91" i="27" s="1"/>
  <c r="J92" i="27"/>
  <c r="J91" i="27" s="1"/>
  <c r="I92" i="27"/>
  <c r="I91" i="27" s="1"/>
  <c r="H92" i="27"/>
  <c r="H91" i="27" s="1"/>
  <c r="G92" i="27"/>
  <c r="G91" i="27" s="1"/>
  <c r="F92" i="27"/>
  <c r="F91" i="27" s="1"/>
  <c r="E92" i="27"/>
  <c r="E91" i="27" s="1"/>
  <c r="D92" i="27"/>
  <c r="D91" i="27" s="1"/>
  <c r="C92" i="27"/>
  <c r="C91" i="27" s="1"/>
  <c r="R89" i="27"/>
  <c r="R88" i="27"/>
  <c r="R87" i="27"/>
  <c r="Q86" i="27"/>
  <c r="Q85" i="27" s="1"/>
  <c r="P86" i="27"/>
  <c r="P85" i="27" s="1"/>
  <c r="O86" i="27"/>
  <c r="O85" i="27" s="1"/>
  <c r="N86" i="27"/>
  <c r="N85" i="27" s="1"/>
  <c r="M86" i="27"/>
  <c r="M85" i="27" s="1"/>
  <c r="L86" i="27"/>
  <c r="L85" i="27" s="1"/>
  <c r="K86" i="27"/>
  <c r="K85" i="27" s="1"/>
  <c r="J86" i="27"/>
  <c r="J85" i="27" s="1"/>
  <c r="I86" i="27"/>
  <c r="I85" i="27" s="1"/>
  <c r="H86" i="27"/>
  <c r="H85" i="27" s="1"/>
  <c r="G86" i="27"/>
  <c r="G85" i="27" s="1"/>
  <c r="F86" i="27"/>
  <c r="F85" i="27" s="1"/>
  <c r="E86" i="27"/>
  <c r="E85" i="27" s="1"/>
  <c r="D86" i="27"/>
  <c r="D85" i="27" s="1"/>
  <c r="C86" i="27"/>
  <c r="C85" i="27" s="1"/>
  <c r="R83" i="27"/>
  <c r="S83" i="27" s="1"/>
  <c r="R82" i="27"/>
  <c r="R81" i="27"/>
  <c r="S81" i="27" s="1"/>
  <c r="Q80" i="27"/>
  <c r="Q79" i="27" s="1"/>
  <c r="P80" i="27"/>
  <c r="P79" i="27" s="1"/>
  <c r="O80" i="27"/>
  <c r="O79" i="27" s="1"/>
  <c r="N80" i="27"/>
  <c r="N79" i="27" s="1"/>
  <c r="M80" i="27"/>
  <c r="L80" i="27"/>
  <c r="L79" i="27" s="1"/>
  <c r="K80" i="27"/>
  <c r="K79" i="27" s="1"/>
  <c r="J80" i="27"/>
  <c r="J79" i="27" s="1"/>
  <c r="I80" i="27"/>
  <c r="I79" i="27" s="1"/>
  <c r="H80" i="27"/>
  <c r="H79" i="27" s="1"/>
  <c r="G80" i="27"/>
  <c r="G79" i="27" s="1"/>
  <c r="F80" i="27"/>
  <c r="F79" i="27" s="1"/>
  <c r="E80" i="27"/>
  <c r="E79" i="27" s="1"/>
  <c r="D80" i="27"/>
  <c r="D79" i="27" s="1"/>
  <c r="C80" i="27"/>
  <c r="C79" i="27" s="1"/>
  <c r="M79" i="27"/>
  <c r="R77" i="27"/>
  <c r="S77" i="27" s="1"/>
  <c r="R76" i="27"/>
  <c r="R75" i="27"/>
  <c r="S75" i="27" s="1"/>
  <c r="Q74" i="27"/>
  <c r="Q73" i="27" s="1"/>
  <c r="P74" i="27"/>
  <c r="P73" i="27" s="1"/>
  <c r="O74" i="27"/>
  <c r="O73" i="27" s="1"/>
  <c r="N74" i="27"/>
  <c r="N73" i="27" s="1"/>
  <c r="M74" i="27"/>
  <c r="M73" i="27" s="1"/>
  <c r="L74" i="27"/>
  <c r="L73" i="27" s="1"/>
  <c r="K74" i="27"/>
  <c r="K73" i="27" s="1"/>
  <c r="J74" i="27"/>
  <c r="J73" i="27" s="1"/>
  <c r="I74" i="27"/>
  <c r="I73" i="27" s="1"/>
  <c r="H74" i="27"/>
  <c r="H73" i="27" s="1"/>
  <c r="G74" i="27"/>
  <c r="G73" i="27" s="1"/>
  <c r="F74" i="27"/>
  <c r="F73" i="27" s="1"/>
  <c r="E74" i="27"/>
  <c r="E73" i="27" s="1"/>
  <c r="D74" i="27"/>
  <c r="D73" i="27" s="1"/>
  <c r="C74" i="27"/>
  <c r="C73" i="27" s="1"/>
  <c r="R71" i="27"/>
  <c r="S71" i="27" s="1"/>
  <c r="R70" i="27"/>
  <c r="R69" i="27"/>
  <c r="S69" i="27" s="1"/>
  <c r="Q68" i="27"/>
  <c r="Q67" i="27" s="1"/>
  <c r="P68" i="27"/>
  <c r="P67" i="27" s="1"/>
  <c r="O68" i="27"/>
  <c r="O67" i="27" s="1"/>
  <c r="N68" i="27"/>
  <c r="N67" i="27" s="1"/>
  <c r="M68" i="27"/>
  <c r="M67" i="27" s="1"/>
  <c r="L68" i="27"/>
  <c r="L67" i="27" s="1"/>
  <c r="K68" i="27"/>
  <c r="K67" i="27" s="1"/>
  <c r="J68" i="27"/>
  <c r="J67" i="27" s="1"/>
  <c r="I68" i="27"/>
  <c r="I67" i="27" s="1"/>
  <c r="H68" i="27"/>
  <c r="H67" i="27" s="1"/>
  <c r="G68" i="27"/>
  <c r="G67" i="27" s="1"/>
  <c r="F68" i="27"/>
  <c r="F67" i="27" s="1"/>
  <c r="E68" i="27"/>
  <c r="E67" i="27" s="1"/>
  <c r="D68" i="27"/>
  <c r="D67" i="27" s="1"/>
  <c r="C68" i="27"/>
  <c r="C67" i="27" s="1"/>
  <c r="R65" i="27"/>
  <c r="S65" i="27" s="1"/>
  <c r="R64" i="27"/>
  <c r="R63" i="27"/>
  <c r="S63" i="27" s="1"/>
  <c r="Q62" i="27"/>
  <c r="Q61" i="27" s="1"/>
  <c r="P62" i="27"/>
  <c r="P61" i="27" s="1"/>
  <c r="O62" i="27"/>
  <c r="O61" i="27" s="1"/>
  <c r="N62" i="27"/>
  <c r="N61" i="27" s="1"/>
  <c r="M62" i="27"/>
  <c r="M61" i="27" s="1"/>
  <c r="L62" i="27"/>
  <c r="L61" i="27" s="1"/>
  <c r="K62" i="27"/>
  <c r="K61" i="27" s="1"/>
  <c r="J62" i="27"/>
  <c r="J61" i="27" s="1"/>
  <c r="I62" i="27"/>
  <c r="H62" i="27"/>
  <c r="H61" i="27" s="1"/>
  <c r="G62" i="27"/>
  <c r="G61" i="27" s="1"/>
  <c r="F62" i="27"/>
  <c r="F61" i="27" s="1"/>
  <c r="E62" i="27"/>
  <c r="E61" i="27" s="1"/>
  <c r="D62" i="27"/>
  <c r="D61" i="27" s="1"/>
  <c r="C62" i="27"/>
  <c r="C61" i="27" s="1"/>
  <c r="I61" i="27"/>
  <c r="R59" i="27"/>
  <c r="S59" i="27" s="1"/>
  <c r="R58" i="27"/>
  <c r="R57" i="27"/>
  <c r="S57" i="27" s="1"/>
  <c r="Q56" i="27"/>
  <c r="Q55" i="27" s="1"/>
  <c r="P56" i="27"/>
  <c r="P55" i="27" s="1"/>
  <c r="O56" i="27"/>
  <c r="O55" i="27" s="1"/>
  <c r="N56" i="27"/>
  <c r="N55" i="27" s="1"/>
  <c r="M56" i="27"/>
  <c r="M55" i="27" s="1"/>
  <c r="L56" i="27"/>
  <c r="L55" i="27" s="1"/>
  <c r="K56" i="27"/>
  <c r="K55" i="27" s="1"/>
  <c r="J56" i="27"/>
  <c r="J55" i="27" s="1"/>
  <c r="I56" i="27"/>
  <c r="I55" i="27" s="1"/>
  <c r="H56" i="27"/>
  <c r="H55" i="27" s="1"/>
  <c r="G56" i="27"/>
  <c r="G55" i="27" s="1"/>
  <c r="F56" i="27"/>
  <c r="F55" i="27" s="1"/>
  <c r="E56" i="27"/>
  <c r="E55" i="27" s="1"/>
  <c r="D56" i="27"/>
  <c r="D55" i="27" s="1"/>
  <c r="C56" i="27"/>
  <c r="C55" i="27" s="1"/>
  <c r="R53" i="27"/>
  <c r="S53" i="27" s="1"/>
  <c r="R52" i="27"/>
  <c r="R51" i="27"/>
  <c r="S51" i="27" s="1"/>
  <c r="Q50" i="27"/>
  <c r="P50" i="27"/>
  <c r="P49" i="27" s="1"/>
  <c r="O50" i="27"/>
  <c r="O49" i="27" s="1"/>
  <c r="N50" i="27"/>
  <c r="N49" i="27" s="1"/>
  <c r="M50" i="27"/>
  <c r="L50" i="27"/>
  <c r="K50" i="27"/>
  <c r="K49" i="27" s="1"/>
  <c r="J50" i="27"/>
  <c r="J49" i="27" s="1"/>
  <c r="I50" i="27"/>
  <c r="I49" i="27" s="1"/>
  <c r="H50" i="27"/>
  <c r="H49" i="27" s="1"/>
  <c r="G50" i="27"/>
  <c r="G49" i="27" s="1"/>
  <c r="F50" i="27"/>
  <c r="F49" i="27" s="1"/>
  <c r="E50" i="27"/>
  <c r="D50" i="27"/>
  <c r="D49" i="27" s="1"/>
  <c r="C50" i="27"/>
  <c r="C49" i="27" s="1"/>
  <c r="Q49" i="27"/>
  <c r="M49" i="27"/>
  <c r="L49" i="27"/>
  <c r="E49" i="27"/>
  <c r="R47" i="27"/>
  <c r="S47" i="27" s="1"/>
  <c r="R46" i="27"/>
  <c r="R45" i="27"/>
  <c r="S45" i="27" s="1"/>
  <c r="Q44" i="27"/>
  <c r="Q43" i="27" s="1"/>
  <c r="P44" i="27"/>
  <c r="P43" i="27" s="1"/>
  <c r="O44" i="27"/>
  <c r="O43" i="27" s="1"/>
  <c r="N44" i="27"/>
  <c r="N43" i="27" s="1"/>
  <c r="M44" i="27"/>
  <c r="M43" i="27" s="1"/>
  <c r="L44" i="27"/>
  <c r="L43" i="27" s="1"/>
  <c r="K44" i="27"/>
  <c r="K43" i="27" s="1"/>
  <c r="J44" i="27"/>
  <c r="J43" i="27" s="1"/>
  <c r="I44" i="27"/>
  <c r="I43" i="27" s="1"/>
  <c r="H44" i="27"/>
  <c r="H43" i="27" s="1"/>
  <c r="G44" i="27"/>
  <c r="G43" i="27" s="1"/>
  <c r="F44" i="27"/>
  <c r="F43" i="27" s="1"/>
  <c r="E44" i="27"/>
  <c r="D44" i="27"/>
  <c r="D43" i="27" s="1"/>
  <c r="C44" i="27"/>
  <c r="C43" i="27" s="1"/>
  <c r="E43" i="27"/>
  <c r="R41" i="27"/>
  <c r="R40" i="27"/>
  <c r="R39" i="27"/>
  <c r="S39" i="27" s="1"/>
  <c r="Q38" i="27"/>
  <c r="Q37" i="27" s="1"/>
  <c r="P38" i="27"/>
  <c r="P37" i="27" s="1"/>
  <c r="O38" i="27"/>
  <c r="O37" i="27" s="1"/>
  <c r="N38" i="27"/>
  <c r="N37" i="27" s="1"/>
  <c r="M38" i="27"/>
  <c r="M37" i="27" s="1"/>
  <c r="L38" i="27"/>
  <c r="L37" i="27" s="1"/>
  <c r="K38" i="27"/>
  <c r="K37" i="27" s="1"/>
  <c r="J38" i="27"/>
  <c r="J37" i="27" s="1"/>
  <c r="I38" i="27"/>
  <c r="I37" i="27" s="1"/>
  <c r="H38" i="27"/>
  <c r="H37" i="27" s="1"/>
  <c r="G38" i="27"/>
  <c r="G37" i="27" s="1"/>
  <c r="F38" i="27"/>
  <c r="F37" i="27" s="1"/>
  <c r="E38" i="27"/>
  <c r="E37" i="27" s="1"/>
  <c r="D38" i="27"/>
  <c r="D37" i="27" s="1"/>
  <c r="C38" i="27"/>
  <c r="C37" i="27" s="1"/>
  <c r="R35" i="27"/>
  <c r="S35" i="27" s="1"/>
  <c r="R34" i="27"/>
  <c r="R33" i="27"/>
  <c r="S33" i="27" s="1"/>
  <c r="Q32" i="27"/>
  <c r="Q31" i="27" s="1"/>
  <c r="P32" i="27"/>
  <c r="P31" i="27" s="1"/>
  <c r="O32" i="27"/>
  <c r="O31" i="27" s="1"/>
  <c r="N32" i="27"/>
  <c r="N31" i="27" s="1"/>
  <c r="M32" i="27"/>
  <c r="M31" i="27" s="1"/>
  <c r="L32" i="27"/>
  <c r="L31" i="27" s="1"/>
  <c r="K32" i="27"/>
  <c r="K31" i="27" s="1"/>
  <c r="J32" i="27"/>
  <c r="J31" i="27" s="1"/>
  <c r="I32" i="27"/>
  <c r="I31" i="27" s="1"/>
  <c r="H32" i="27"/>
  <c r="H31" i="27" s="1"/>
  <c r="G32" i="27"/>
  <c r="G31" i="27" s="1"/>
  <c r="F32" i="27"/>
  <c r="F31" i="27" s="1"/>
  <c r="E32" i="27"/>
  <c r="E31" i="27" s="1"/>
  <c r="D32" i="27"/>
  <c r="D31" i="27" s="1"/>
  <c r="C32" i="27"/>
  <c r="C31" i="27" s="1"/>
  <c r="R29" i="27"/>
  <c r="S29" i="27" s="1"/>
  <c r="R28" i="27"/>
  <c r="R27" i="27"/>
  <c r="S27" i="27" s="1"/>
  <c r="Q26" i="27"/>
  <c r="Q25" i="27" s="1"/>
  <c r="P26" i="27"/>
  <c r="P25" i="27" s="1"/>
  <c r="O26" i="27"/>
  <c r="O25" i="27" s="1"/>
  <c r="N26" i="27"/>
  <c r="N25" i="27" s="1"/>
  <c r="M26" i="27"/>
  <c r="M25" i="27" s="1"/>
  <c r="L26" i="27"/>
  <c r="L25" i="27" s="1"/>
  <c r="K26" i="27"/>
  <c r="K25" i="27" s="1"/>
  <c r="J26" i="27"/>
  <c r="J25" i="27" s="1"/>
  <c r="I26" i="27"/>
  <c r="H26" i="27"/>
  <c r="H25" i="27" s="1"/>
  <c r="G26" i="27"/>
  <c r="G25" i="27" s="1"/>
  <c r="F26" i="27"/>
  <c r="F25" i="27" s="1"/>
  <c r="E26" i="27"/>
  <c r="E25" i="27" s="1"/>
  <c r="D26" i="27"/>
  <c r="D25" i="27" s="1"/>
  <c r="C26" i="27"/>
  <c r="C25" i="27" s="1"/>
  <c r="I25" i="27"/>
  <c r="R23" i="27"/>
  <c r="R22" i="27"/>
  <c r="S22" i="27" s="1"/>
  <c r="R21" i="27"/>
  <c r="S21" i="27" s="1"/>
  <c r="R20" i="27"/>
  <c r="S20" i="27" s="1"/>
  <c r="R19" i="27"/>
  <c r="R18" i="27"/>
  <c r="S18" i="27" s="1"/>
  <c r="R17" i="27"/>
  <c r="R7" i="27" s="1"/>
  <c r="Q16" i="27"/>
  <c r="Q15" i="27" s="1"/>
  <c r="P16" i="27"/>
  <c r="P15" i="27" s="1"/>
  <c r="O16" i="27"/>
  <c r="O15" i="27" s="1"/>
  <c r="N16" i="27"/>
  <c r="N15" i="27" s="1"/>
  <c r="M16" i="27"/>
  <c r="M15" i="27" s="1"/>
  <c r="L16" i="27"/>
  <c r="L15" i="27" s="1"/>
  <c r="K16" i="27"/>
  <c r="K15" i="27" s="1"/>
  <c r="J16" i="27"/>
  <c r="J15" i="27" s="1"/>
  <c r="I16" i="27"/>
  <c r="I15" i="27" s="1"/>
  <c r="H16" i="27"/>
  <c r="H15" i="27" s="1"/>
  <c r="G16" i="27"/>
  <c r="G15" i="27" s="1"/>
  <c r="F16" i="27"/>
  <c r="F15" i="27" s="1"/>
  <c r="E16" i="27"/>
  <c r="E15" i="27" s="1"/>
  <c r="D16" i="27"/>
  <c r="D15" i="27" s="1"/>
  <c r="C16" i="27"/>
  <c r="C15" i="27" s="1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C13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R12" i="27" l="1"/>
  <c r="S12" i="27" s="1"/>
  <c r="R9" i="27"/>
  <c r="S19" i="27"/>
  <c r="S7" i="27"/>
  <c r="R13" i="27"/>
  <c r="R38" i="27"/>
  <c r="R68" i="27"/>
  <c r="K6" i="27"/>
  <c r="K5" i="27" s="1"/>
  <c r="C6" i="27"/>
  <c r="C5" i="27" s="1"/>
  <c r="R16" i="27"/>
  <c r="S17" i="27"/>
  <c r="R44" i="27"/>
  <c r="O6" i="27"/>
  <c r="O5" i="27" s="1"/>
  <c r="R32" i="27"/>
  <c r="R50" i="27"/>
  <c r="D6" i="27"/>
  <c r="D5" i="27" s="1"/>
  <c r="H6" i="27"/>
  <c r="H5" i="27" s="1"/>
  <c r="L6" i="27"/>
  <c r="L5" i="27" s="1"/>
  <c r="P6" i="27"/>
  <c r="P5" i="27" s="1"/>
  <c r="R56" i="27"/>
  <c r="R62" i="27"/>
  <c r="G6" i="27"/>
  <c r="G5" i="27" s="1"/>
  <c r="F6" i="27"/>
  <c r="F5" i="27" s="1"/>
  <c r="J6" i="27"/>
  <c r="J5" i="27" s="1"/>
  <c r="N6" i="27"/>
  <c r="N5" i="27" s="1"/>
  <c r="R8" i="27"/>
  <c r="S8" i="27" s="1"/>
  <c r="R10" i="27"/>
  <c r="S10" i="27" s="1"/>
  <c r="R11" i="27"/>
  <c r="S11" i="27" s="1"/>
  <c r="R74" i="27"/>
  <c r="E6" i="27"/>
  <c r="E5" i="27" s="1"/>
  <c r="I6" i="27"/>
  <c r="I5" i="27" s="1"/>
  <c r="M6" i="27"/>
  <c r="M5" i="27" s="1"/>
  <c r="Q6" i="27"/>
  <c r="Q5" i="27" s="1"/>
  <c r="R92" i="27"/>
  <c r="R80" i="27"/>
  <c r="R26" i="27"/>
  <c r="R86" i="27"/>
  <c r="R91" i="27" l="1"/>
  <c r="R25" i="27"/>
  <c r="S25" i="27" s="1"/>
  <c r="S26" i="27"/>
  <c r="R73" i="27"/>
  <c r="S73" i="27" s="1"/>
  <c r="S74" i="27"/>
  <c r="R49" i="27"/>
  <c r="S49" i="27" s="1"/>
  <c r="S50" i="27"/>
  <c r="R15" i="27"/>
  <c r="S15" i="27" s="1"/>
  <c r="S16" i="27"/>
  <c r="R67" i="27"/>
  <c r="S67" i="27" s="1"/>
  <c r="S68" i="27"/>
  <c r="R37" i="27"/>
  <c r="S37" i="27" s="1"/>
  <c r="S38" i="27"/>
  <c r="S9" i="27"/>
  <c r="R79" i="27"/>
  <c r="S79" i="27" s="1"/>
  <c r="S80" i="27"/>
  <c r="R31" i="27"/>
  <c r="S31" i="27" s="1"/>
  <c r="S32" i="27"/>
  <c r="R43" i="27"/>
  <c r="S43" i="27" s="1"/>
  <c r="S44" i="27"/>
  <c r="R61" i="27"/>
  <c r="S61" i="27" s="1"/>
  <c r="S62" i="27"/>
  <c r="R85" i="27"/>
  <c r="R55" i="27"/>
  <c r="S55" i="27" s="1"/>
  <c r="S56" i="27"/>
  <c r="R6" i="27"/>
  <c r="E3" i="27"/>
  <c r="R5" i="27" l="1"/>
  <c r="S5" i="27" s="1"/>
  <c r="S6" i="27"/>
</calcChain>
</file>

<file path=xl/sharedStrings.xml><?xml version="1.0" encoding="utf-8"?>
<sst xmlns="http://schemas.openxmlformats.org/spreadsheetml/2006/main" count="126" uniqueCount="58">
  <si>
    <t>ჯამური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</si>
  <si>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</si>
  <si>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</si>
  <si>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</si>
  <si>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</si>
  <si>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</si>
  <si>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</si>
  <si>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</si>
  <si>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სსიპ - სოციალური მომსახურების სააგენტო</t>
  </si>
  <si>
    <t>სსიპ - სოციალური მომსახურების სააგენტო (აპარატი)</t>
  </si>
  <si>
    <t>სსიპ - სოციალური მომსახურების სააგენტოს აჭარის ა.რ. ფილიალი</t>
  </si>
  <si>
    <t>დ ა ს ა ხ ე ლ ე ბ ა</t>
  </si>
  <si>
    <t>პროგრამული კოდი</t>
  </si>
  <si>
    <t xml:space="preserve">იანვარი 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</si>
  <si>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</si>
  <si>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</si>
  <si>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</si>
  <si>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</si>
  <si>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</si>
  <si>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</si>
  <si>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</si>
  <si>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</si>
  <si>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</si>
  <si>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</si>
  <si>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</si>
  <si>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გაწეული ხარჯი</t>
  </si>
  <si>
    <t xml:space="preserve">სულ  ხარჯი </t>
  </si>
  <si>
    <t>გრანტები მიმდინარე</t>
  </si>
  <si>
    <t>გრანტები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</si>
  <si>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</si>
  <si>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</si>
  <si>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</si>
  <si>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</si>
  <si>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დამტკიცებული 2019 წლის 
გეგმა</t>
  </si>
  <si>
    <t>დაზუსტებული 2019 წლის 
გეგმა</t>
  </si>
  <si>
    <t>27 01 04</t>
  </si>
  <si>
    <t>27 01 04 01</t>
  </si>
  <si>
    <t>27 01 04 02</t>
  </si>
  <si>
    <t>27 01 04 03</t>
  </si>
  <si>
    <t>27 01 04 04</t>
  </si>
  <si>
    <t>27 01 04 05</t>
  </si>
  <si>
    <t>27 01 04 06</t>
  </si>
  <si>
    <t>27 01 04 07</t>
  </si>
  <si>
    <t>27 01 04 08</t>
  </si>
  <si>
    <t>27 01 04 09</t>
  </si>
  <si>
    <t>27 01 04 10</t>
  </si>
  <si>
    <t>27 01 04 11</t>
  </si>
  <si>
    <t>სსიპ - სოციალური მომსახურების სააგენტოს იმერეთის სამხარეო ცენტრი</t>
  </si>
  <si>
    <t>სსიპ - სოციალური მომსახურების სააგენტოს კახეთის სამხარეო  ცენტრი</t>
  </si>
  <si>
    <t>სსიპ - სოციალური მომსახურების სააგენტოს ქვემო  ქართლის სამხარეო ცენტრი</t>
  </si>
  <si>
    <t>სსიპ - სოციალური მომსახურების სააგენტოს შიდა ქართლის სამხარეო 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</si>
  <si>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</si>
  <si>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</si>
  <si>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</si>
  <si>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</si>
  <si>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</si>
  <si>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დაზუსტებული 2019 წლის 
I-II-III-IVკვ  გეგმა</t>
  </si>
  <si>
    <t xml:space="preserve">საკასო შესრულების % წლიურ დაზუსტებულ გეგმასთან მიმართებაში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</si>
</sst>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charset val="204"/>
      <scheme val="minor"/>
    </font>
    <font>
      <b/>
      <sz val="8.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10" fillId="2" borderId="1" xfId="1" applyNumberFormat="1" applyFont="1" applyFill="1" applyBorder="1" applyAlignment="1" applyProtection="1">
      <alignment horizontal="right" vertical="center" wrapText="1"/>
    </xf>
    <xf numFmtId="3" fontId="10" fillId="2" borderId="1" xfId="1" applyNumberFormat="1" applyFont="1" applyFill="1" applyBorder="1" applyAlignment="1" applyProtection="1">
      <alignment horizontal="right" vertical="center" wrapText="1"/>
    </xf>
    <xf numFmtId="3" fontId="6" fillId="2" borderId="1" xfId="1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4" fontId="6" fillId="2" borderId="1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" xfId="0" applyFont="1" applyFill="1" applyBorder="1" applyAlignment="1" applyProtection="1">
      <alignment vertical="top" wrapText="1" readingOrder="1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/>
    <xf numFmtId="3" fontId="8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 applyProtection="1">
      <alignment horizontal="right" vertical="center" wrapText="1"/>
    </xf>
    <xf numFmtId="3" fontId="2" fillId="2" borderId="1" xfId="1" applyNumberFormat="1" applyFont="1" applyFill="1" applyBorder="1" applyAlignment="1" applyProtection="1">
      <alignment horizontal="right" vertical="center" wrapText="1"/>
    </xf>
    <xf numFmtId="3" fontId="4" fillId="2" borderId="1" xfId="0" applyNumberFormat="1" applyFont="1" applyFill="1" applyBorder="1"/>
    <xf numFmtId="3" fontId="9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95"/>
  <sheetViews>
    <sheetView tabSelected="1" zoomScale="85" zoomScaleNormal="85" workbookViewId="0">
      <pane xSplit="5" ySplit="2" topLeftCell="F3" activePane="bottomRight" state="frozen"/>
      <selection pane="topRight" activeCell="F1" sqref="F1"/>
      <selection pane="bottomLeft" activeCell="A5" sqref="A5"/>
      <selection pane="bottomRight" activeCell="AG17" sqref="AG17:AG18"/>
    </sheetView>
  </sheetViews>
  <sheetFormatPr defaultRowHeight="15" x14ac:dyDescent="0.2"/>
  <cols>
    <col min="1" max="1" width="10.42578125" style="4" customWidth="1"/>
    <col min="2" max="2" width="39.28515625" style="43" customWidth="1"/>
    <col min="3" max="3" width="20.140625" style="44" customWidth="1"/>
    <col min="4" max="4" width="20.28515625" style="44" customWidth="1"/>
    <col min="5" max="5" width="20.140625" style="44" hidden="1" customWidth="1"/>
    <col min="6" max="6" width="22.7109375" style="43" hidden="1" customWidth="1"/>
    <col min="7" max="15" width="22.5703125" style="43" hidden="1" customWidth="1"/>
    <col min="16" max="17" width="23.140625" style="43" hidden="1" customWidth="1"/>
    <col min="18" max="18" width="23.140625" style="43" customWidth="1"/>
    <col min="19" max="19" width="22.28515625" style="45" customWidth="1"/>
    <col min="20" max="16384" width="9.140625" style="14"/>
  </cols>
  <sheetData>
    <row r="1" spans="1:19" ht="34.5" customHeight="1" x14ac:dyDescent="0.2">
      <c r="A1" s="8" t="s">
        <v>12</v>
      </c>
      <c r="B1" s="9" t="s">
        <v>11</v>
      </c>
      <c r="C1" s="10" t="s">
        <v>33</v>
      </c>
      <c r="D1" s="10" t="s">
        <v>34</v>
      </c>
      <c r="E1" s="10" t="s">
        <v>56</v>
      </c>
      <c r="F1" s="11" t="s">
        <v>25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7" t="s">
        <v>26</v>
      </c>
      <c r="S1" s="7" t="s">
        <v>57</v>
      </c>
    </row>
    <row r="2" spans="1:19" ht="43.5" customHeight="1" x14ac:dyDescent="0.2">
      <c r="A2" s="15"/>
      <c r="B2" s="16"/>
      <c r="C2" s="17"/>
      <c r="D2" s="17"/>
      <c r="E2" s="17"/>
      <c r="F2" s="6" t="s">
        <v>13</v>
      </c>
      <c r="G2" s="6" t="s">
        <v>14</v>
      </c>
      <c r="H2" s="18" t="s">
        <v>15</v>
      </c>
      <c r="I2" s="18" t="s">
        <v>16</v>
      </c>
      <c r="J2" s="18" t="s">
        <v>17</v>
      </c>
      <c r="K2" s="18" t="s">
        <v>18</v>
      </c>
      <c r="L2" s="18" t="s">
        <v>19</v>
      </c>
      <c r="M2" s="18" t="s">
        <v>20</v>
      </c>
      <c r="N2" s="18" t="s">
        <v>21</v>
      </c>
      <c r="O2" s="18" t="s">
        <v>22</v>
      </c>
      <c r="P2" s="18" t="s">
        <v>23</v>
      </c>
      <c r="Q2" s="18" t="s">
        <v>24</v>
      </c>
      <c r="R2" s="7"/>
      <c r="S2" s="7"/>
    </row>
    <row r="3" spans="1:19" ht="19.5" customHeight="1" x14ac:dyDescent="0.2">
      <c r="A3" s="19"/>
      <c r="B3" s="20"/>
      <c r="C3" s="21"/>
      <c r="D3" s="21"/>
      <c r="E3" s="21" t="e">
        <f>#REF!-#REF!</f>
        <v>#REF!</v>
      </c>
      <c r="F3" s="22"/>
      <c r="G3" s="6"/>
      <c r="H3" s="18"/>
      <c r="I3" s="23"/>
      <c r="J3" s="18"/>
      <c r="K3" s="18"/>
      <c r="L3" s="18"/>
      <c r="M3" s="18"/>
      <c r="N3" s="18"/>
      <c r="O3" s="18"/>
      <c r="P3" s="18"/>
      <c r="Q3" s="18"/>
      <c r="R3" s="6"/>
      <c r="S3" s="6"/>
    </row>
    <row r="4" spans="1:19" ht="34.5" customHeight="1" x14ac:dyDescent="0.2">
      <c r="A4" s="24" t="s">
        <v>35</v>
      </c>
      <c r="B4" s="25" t="s">
        <v>8</v>
      </c>
      <c r="C4" s="26"/>
      <c r="D4" s="26"/>
      <c r="E4" s="2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2"/>
    </row>
    <row r="5" spans="1:19" ht="19.5" customHeight="1" x14ac:dyDescent="0.2">
      <c r="A5" s="24"/>
      <c r="B5" s="28" t="s">
        <v>0</v>
      </c>
      <c r="C5" s="29">
        <f t="shared" ref="C5:R5" si="0">C6+C12+C13</f>
        <v>26290000</v>
      </c>
      <c r="D5" s="29">
        <f t="shared" si="0"/>
        <v>24308300</v>
      </c>
      <c r="E5" s="29">
        <f t="shared" si="0"/>
        <v>0</v>
      </c>
      <c r="F5" s="30">
        <f t="shared" si="0"/>
        <v>1793772.3599999999</v>
      </c>
      <c r="G5" s="30">
        <f t="shared" si="0"/>
        <v>1880011.5199999998</v>
      </c>
      <c r="H5" s="30">
        <f t="shared" si="0"/>
        <v>1836557.38</v>
      </c>
      <c r="I5" s="30">
        <f t="shared" si="0"/>
        <v>1957128.3299999998</v>
      </c>
      <c r="J5" s="30">
        <f t="shared" si="0"/>
        <v>1922011.6000000003</v>
      </c>
      <c r="K5" s="30">
        <f t="shared" si="0"/>
        <v>1863040.4699999997</v>
      </c>
      <c r="L5" s="30">
        <f t="shared" si="0"/>
        <v>1952768.7300000004</v>
      </c>
      <c r="M5" s="30">
        <f t="shared" si="0"/>
        <v>1830513.6799999992</v>
      </c>
      <c r="N5" s="30">
        <f t="shared" si="0"/>
        <v>1787703.4300000004</v>
      </c>
      <c r="O5" s="30">
        <f t="shared" si="0"/>
        <v>1819667.4200000004</v>
      </c>
      <c r="P5" s="30">
        <f t="shared" si="0"/>
        <v>1887164.9300000006</v>
      </c>
      <c r="Q5" s="30">
        <f t="shared" si="0"/>
        <v>3418936.4999999986</v>
      </c>
      <c r="R5" s="30">
        <f t="shared" si="0"/>
        <v>23949276.350000001</v>
      </c>
      <c r="S5" s="22">
        <f t="shared" ref="S5:S57" si="1">R5/D5*100</f>
        <v>98.523040895496607</v>
      </c>
    </row>
    <row r="6" spans="1:19" ht="19.5" customHeight="1" x14ac:dyDescent="0.2">
      <c r="A6" s="24"/>
      <c r="B6" s="28" t="s">
        <v>1</v>
      </c>
      <c r="C6" s="29">
        <f t="shared" ref="C6" si="2">SUM(C7:C11)</f>
        <v>25970000</v>
      </c>
      <c r="D6" s="29">
        <f t="shared" ref="D6:R6" si="3">SUM(D7:D11)</f>
        <v>23994500</v>
      </c>
      <c r="E6" s="29">
        <f t="shared" si="3"/>
        <v>0</v>
      </c>
      <c r="F6" s="30">
        <f t="shared" si="3"/>
        <v>1770469.13</v>
      </c>
      <c r="G6" s="30">
        <f t="shared" si="3"/>
        <v>1857905.0999999999</v>
      </c>
      <c r="H6" s="30">
        <f t="shared" si="3"/>
        <v>1832057.38</v>
      </c>
      <c r="I6" s="30">
        <f t="shared" si="3"/>
        <v>1914275.5299999998</v>
      </c>
      <c r="J6" s="30">
        <f t="shared" si="3"/>
        <v>1895726.9200000004</v>
      </c>
      <c r="K6" s="30">
        <f t="shared" si="3"/>
        <v>1860060.4699999997</v>
      </c>
      <c r="L6" s="30">
        <f t="shared" si="3"/>
        <v>1944179.7300000004</v>
      </c>
      <c r="M6" s="30">
        <f t="shared" si="3"/>
        <v>1830513.6799999992</v>
      </c>
      <c r="N6" s="30">
        <f t="shared" si="3"/>
        <v>1787603.4300000004</v>
      </c>
      <c r="O6" s="30">
        <f t="shared" si="3"/>
        <v>1811911.6800000004</v>
      </c>
      <c r="P6" s="30">
        <f t="shared" si="3"/>
        <v>1887164.9300000006</v>
      </c>
      <c r="Q6" s="30">
        <f t="shared" si="3"/>
        <v>3243658.4999999986</v>
      </c>
      <c r="R6" s="30">
        <f t="shared" si="3"/>
        <v>23635526.48</v>
      </c>
      <c r="S6" s="22">
        <f t="shared" si="1"/>
        <v>98.503934151576402</v>
      </c>
    </row>
    <row r="7" spans="1:19" ht="19.5" customHeight="1" x14ac:dyDescent="0.2">
      <c r="A7" s="24"/>
      <c r="B7" s="28" t="s">
        <v>2</v>
      </c>
      <c r="C7" s="31">
        <f>C17</f>
        <v>18976000</v>
      </c>
      <c r="D7" s="31">
        <f>D17</f>
        <v>18033000</v>
      </c>
      <c r="E7" s="31">
        <f>E17</f>
        <v>0</v>
      </c>
      <c r="F7" s="32">
        <f t="shared" ref="F7:R7" si="4">F17</f>
        <v>1420133.01</v>
      </c>
      <c r="G7" s="32">
        <f t="shared" si="4"/>
        <v>1420172.74</v>
      </c>
      <c r="H7" s="32">
        <f t="shared" si="4"/>
        <v>1398126.7999999998</v>
      </c>
      <c r="I7" s="32">
        <f t="shared" si="4"/>
        <v>1414013.25</v>
      </c>
      <c r="J7" s="32">
        <f t="shared" si="4"/>
        <v>1433821.5700000003</v>
      </c>
      <c r="K7" s="32">
        <f t="shared" si="4"/>
        <v>1378284.0699999994</v>
      </c>
      <c r="L7" s="32">
        <f t="shared" si="4"/>
        <v>1466965.7200000007</v>
      </c>
      <c r="M7" s="32">
        <f t="shared" si="4"/>
        <v>1390534.2799999993</v>
      </c>
      <c r="N7" s="32">
        <f t="shared" si="4"/>
        <v>1396025.4100000001</v>
      </c>
      <c r="O7" s="32">
        <f t="shared" si="4"/>
        <v>1385649.8200000003</v>
      </c>
      <c r="P7" s="32">
        <f t="shared" si="4"/>
        <v>1357857.6400000006</v>
      </c>
      <c r="Q7" s="32">
        <f t="shared" si="4"/>
        <v>2336101.2699999977</v>
      </c>
      <c r="R7" s="32">
        <f t="shared" si="4"/>
        <v>17797685.579999998</v>
      </c>
      <c r="S7" s="22">
        <f t="shared" si="1"/>
        <v>98.695090001663615</v>
      </c>
    </row>
    <row r="8" spans="1:19" ht="19.5" customHeight="1" x14ac:dyDescent="0.2">
      <c r="A8" s="24"/>
      <c r="B8" s="28" t="s">
        <v>3</v>
      </c>
      <c r="C8" s="31">
        <f>C18+C27+C33+C39+C45+C51+C57+C63+C69+C75+C81+C87+C93</f>
        <v>6759000</v>
      </c>
      <c r="D8" s="31">
        <f>D18+D27+D33+D39+D45+D51+D57+D63+D69+D75+D81+D87+D93</f>
        <v>5570590</v>
      </c>
      <c r="E8" s="31">
        <f>E18+E27+E33+E39+E45+E51+E57+E63+E69+E75+E81+E87+E93</f>
        <v>0</v>
      </c>
      <c r="F8" s="32">
        <f t="shared" ref="F8:R8" si="5">F18+F27+F33+F39+F45+F51+F57+F63+F69+F75+F81</f>
        <v>286803.39999999997</v>
      </c>
      <c r="G8" s="32">
        <f t="shared" si="5"/>
        <v>411634.6399999999</v>
      </c>
      <c r="H8" s="32">
        <f t="shared" si="5"/>
        <v>408854.1700000001</v>
      </c>
      <c r="I8" s="32">
        <f t="shared" si="5"/>
        <v>470919.35999999981</v>
      </c>
      <c r="J8" s="32">
        <f t="shared" si="5"/>
        <v>440854.10000000009</v>
      </c>
      <c r="K8" s="32">
        <f t="shared" si="5"/>
        <v>457149.3200000003</v>
      </c>
      <c r="L8" s="32">
        <f t="shared" si="5"/>
        <v>449277.2799999998</v>
      </c>
      <c r="M8" s="32">
        <f t="shared" si="5"/>
        <v>420518.85999999975</v>
      </c>
      <c r="N8" s="32">
        <f t="shared" si="5"/>
        <v>370511.30000000028</v>
      </c>
      <c r="O8" s="32">
        <f t="shared" si="5"/>
        <v>392156.33000000007</v>
      </c>
      <c r="P8" s="32">
        <f t="shared" si="5"/>
        <v>484663.95000000007</v>
      </c>
      <c r="Q8" s="32">
        <f t="shared" si="5"/>
        <v>854807.54000000039</v>
      </c>
      <c r="R8" s="32">
        <f t="shared" si="5"/>
        <v>5448150.25</v>
      </c>
      <c r="S8" s="22">
        <f t="shared" si="1"/>
        <v>97.802032639271602</v>
      </c>
    </row>
    <row r="9" spans="1:19" ht="19.5" customHeight="1" x14ac:dyDescent="0.2">
      <c r="A9" s="24"/>
      <c r="B9" s="28" t="s">
        <v>27</v>
      </c>
      <c r="C9" s="31">
        <f t="shared" ref="C9:R9" si="6">C19</f>
        <v>3000</v>
      </c>
      <c r="D9" s="31">
        <f t="shared" si="6"/>
        <v>40000</v>
      </c>
      <c r="E9" s="31">
        <f t="shared" si="6"/>
        <v>0</v>
      </c>
      <c r="F9" s="32">
        <f t="shared" si="6"/>
        <v>39997.5</v>
      </c>
      <c r="G9" s="32">
        <f t="shared" si="6"/>
        <v>0</v>
      </c>
      <c r="H9" s="32">
        <f t="shared" si="6"/>
        <v>0</v>
      </c>
      <c r="I9" s="32">
        <f t="shared" si="6"/>
        <v>0</v>
      </c>
      <c r="J9" s="32">
        <f t="shared" si="6"/>
        <v>0</v>
      </c>
      <c r="K9" s="32">
        <f t="shared" si="6"/>
        <v>0</v>
      </c>
      <c r="L9" s="32">
        <f t="shared" si="6"/>
        <v>0</v>
      </c>
      <c r="M9" s="32">
        <f t="shared" si="6"/>
        <v>0</v>
      </c>
      <c r="N9" s="32">
        <f t="shared" si="6"/>
        <v>0</v>
      </c>
      <c r="O9" s="32">
        <f t="shared" si="6"/>
        <v>0</v>
      </c>
      <c r="P9" s="32">
        <f t="shared" si="6"/>
        <v>0</v>
      </c>
      <c r="Q9" s="32">
        <f t="shared" si="6"/>
        <v>0</v>
      </c>
      <c r="R9" s="32">
        <f t="shared" si="6"/>
        <v>39997.5</v>
      </c>
      <c r="S9" s="22">
        <f t="shared" si="1"/>
        <v>99.993750000000006</v>
      </c>
    </row>
    <row r="10" spans="1:19" ht="19.5" customHeight="1" x14ac:dyDescent="0.2">
      <c r="A10" s="24"/>
      <c r="B10" s="28" t="s">
        <v>4</v>
      </c>
      <c r="C10" s="31">
        <f>C20+C28+C34+C40+C52+C58+C64+C70+C76+C82+C46+C88+C94</f>
        <v>153000</v>
      </c>
      <c r="D10" s="31">
        <f>D20+D28+D34+D40+D52+D58+D64+D70+D76+D82+D46+D88+D94</f>
        <v>294700</v>
      </c>
      <c r="E10" s="31">
        <f>E20+E28+E34+E40+E52+E58+E64+E70+E76+E82+E46+E88+E94</f>
        <v>0</v>
      </c>
      <c r="F10" s="32">
        <f t="shared" ref="F10:R10" si="7">F20+F28+F34+F40+F52+F58+F64+F70+F76+F82+F46</f>
        <v>20273.59</v>
      </c>
      <c r="G10" s="32">
        <f t="shared" si="7"/>
        <v>21328.420000000002</v>
      </c>
      <c r="H10" s="32">
        <f t="shared" si="7"/>
        <v>20127.5</v>
      </c>
      <c r="I10" s="32">
        <f t="shared" si="7"/>
        <v>27226.79</v>
      </c>
      <c r="J10" s="32">
        <f t="shared" si="7"/>
        <v>19109.599999999991</v>
      </c>
      <c r="K10" s="32">
        <f t="shared" si="7"/>
        <v>18831.460000000006</v>
      </c>
      <c r="L10" s="32">
        <f t="shared" si="7"/>
        <v>23867.310000000012</v>
      </c>
      <c r="M10" s="32">
        <f t="shared" si="7"/>
        <v>16016.059999999998</v>
      </c>
      <c r="N10" s="32">
        <f t="shared" si="7"/>
        <v>17534.049999999988</v>
      </c>
      <c r="O10" s="32">
        <f t="shared" si="7"/>
        <v>30596.440000000002</v>
      </c>
      <c r="P10" s="32">
        <f t="shared" si="7"/>
        <v>32999.450000000012</v>
      </c>
      <c r="Q10" s="32">
        <f t="shared" si="7"/>
        <v>46672.47</v>
      </c>
      <c r="R10" s="32">
        <f t="shared" si="7"/>
        <v>294583.14</v>
      </c>
      <c r="S10" s="22">
        <f t="shared" si="1"/>
        <v>99.960346114692911</v>
      </c>
    </row>
    <row r="11" spans="1:19" ht="19.5" customHeight="1" x14ac:dyDescent="0.2">
      <c r="A11" s="24"/>
      <c r="B11" s="28" t="s">
        <v>5</v>
      </c>
      <c r="C11" s="31">
        <f>C21+C29+C35+C41+C47+C53+C59+C65+C71+C77+C83+C89+C95</f>
        <v>79000</v>
      </c>
      <c r="D11" s="31">
        <f>D21+D29+D35+D41+D47+D53+D59+D65+D71+D77+D83+D89+D95</f>
        <v>56210</v>
      </c>
      <c r="E11" s="31">
        <f>E21+E29+E35+E41+E47+E53+E59+E65+E71+E77+E83+E89+E95</f>
        <v>0</v>
      </c>
      <c r="F11" s="32">
        <f t="shared" ref="F11:H11" si="8">F21+F29+F35+F41+F47+F53+F59+F65+F71+F77+F83</f>
        <v>3261.63</v>
      </c>
      <c r="G11" s="32">
        <f t="shared" si="8"/>
        <v>4769.2999999999993</v>
      </c>
      <c r="H11" s="32">
        <f t="shared" si="8"/>
        <v>4948.9099999999989</v>
      </c>
      <c r="I11" s="32">
        <f>I21+I29+I35+I41+I47+I53+I59+I65+I71+I77+I83</f>
        <v>2116.1300000000006</v>
      </c>
      <c r="J11" s="32">
        <f t="shared" ref="J11:R11" si="9">J21+J29+J35+J41+J47+J53+J59+J65+J71+J77+J83</f>
        <v>1941.6500000000003</v>
      </c>
      <c r="K11" s="32">
        <f t="shared" si="9"/>
        <v>5795.62</v>
      </c>
      <c r="L11" s="32">
        <f t="shared" si="9"/>
        <v>4069.420000000001</v>
      </c>
      <c r="M11" s="32">
        <f t="shared" si="9"/>
        <v>3444.4800000000005</v>
      </c>
      <c r="N11" s="32">
        <f t="shared" si="9"/>
        <v>3532.6699999999987</v>
      </c>
      <c r="O11" s="32">
        <f t="shared" si="9"/>
        <v>3509.0899999999992</v>
      </c>
      <c r="P11" s="32">
        <f t="shared" si="9"/>
        <v>11643.889999999996</v>
      </c>
      <c r="Q11" s="32">
        <f t="shared" si="9"/>
        <v>6077.2200000000021</v>
      </c>
      <c r="R11" s="32">
        <f t="shared" si="9"/>
        <v>55110.01</v>
      </c>
      <c r="S11" s="22">
        <f t="shared" si="1"/>
        <v>98.043070628002141</v>
      </c>
    </row>
    <row r="12" spans="1:19" s="33" customFormat="1" ht="19.5" customHeight="1" x14ac:dyDescent="0.25">
      <c r="A12" s="24"/>
      <c r="B12" s="25" t="s">
        <v>6</v>
      </c>
      <c r="C12" s="29">
        <f t="shared" ref="C12:R13" si="10">C22</f>
        <v>320000</v>
      </c>
      <c r="D12" s="29">
        <f t="shared" si="10"/>
        <v>313800</v>
      </c>
      <c r="E12" s="29">
        <f t="shared" si="10"/>
        <v>0</v>
      </c>
      <c r="F12" s="30">
        <f t="shared" si="10"/>
        <v>23303.23</v>
      </c>
      <c r="G12" s="30">
        <f t="shared" si="10"/>
        <v>22106.420000000002</v>
      </c>
      <c r="H12" s="30">
        <f t="shared" si="10"/>
        <v>4500</v>
      </c>
      <c r="I12" s="30">
        <f t="shared" si="10"/>
        <v>42852.799999999996</v>
      </c>
      <c r="J12" s="30">
        <f t="shared" si="10"/>
        <v>26284.680000000008</v>
      </c>
      <c r="K12" s="30">
        <f t="shared" si="10"/>
        <v>2980</v>
      </c>
      <c r="L12" s="30">
        <f t="shared" si="10"/>
        <v>8589</v>
      </c>
      <c r="M12" s="30">
        <f t="shared" si="10"/>
        <v>0</v>
      </c>
      <c r="N12" s="30">
        <f t="shared" si="10"/>
        <v>100</v>
      </c>
      <c r="O12" s="30">
        <f t="shared" si="10"/>
        <v>7755.7399999999907</v>
      </c>
      <c r="P12" s="30">
        <f t="shared" si="10"/>
        <v>0</v>
      </c>
      <c r="Q12" s="30">
        <f t="shared" si="10"/>
        <v>175278</v>
      </c>
      <c r="R12" s="30">
        <f t="shared" si="10"/>
        <v>313749.87</v>
      </c>
      <c r="S12" s="22">
        <f t="shared" si="1"/>
        <v>99.984024856596548</v>
      </c>
    </row>
    <row r="13" spans="1:19" s="33" customFormat="1" ht="19.5" customHeight="1" x14ac:dyDescent="0.25">
      <c r="A13" s="24"/>
      <c r="B13" s="25" t="s">
        <v>7</v>
      </c>
      <c r="C13" s="26">
        <f t="shared" si="10"/>
        <v>0</v>
      </c>
      <c r="D13" s="26">
        <f t="shared" si="10"/>
        <v>0</v>
      </c>
      <c r="E13" s="26">
        <f t="shared" si="10"/>
        <v>0</v>
      </c>
      <c r="F13" s="27">
        <f t="shared" si="10"/>
        <v>0</v>
      </c>
      <c r="G13" s="27">
        <f t="shared" si="10"/>
        <v>0</v>
      </c>
      <c r="H13" s="27">
        <f t="shared" si="10"/>
        <v>0</v>
      </c>
      <c r="I13" s="27">
        <f t="shared" si="10"/>
        <v>0</v>
      </c>
      <c r="J13" s="27">
        <f t="shared" si="10"/>
        <v>0</v>
      </c>
      <c r="K13" s="27">
        <f t="shared" si="10"/>
        <v>0</v>
      </c>
      <c r="L13" s="27">
        <f t="shared" si="10"/>
        <v>0</v>
      </c>
      <c r="M13" s="27">
        <f t="shared" si="10"/>
        <v>0</v>
      </c>
      <c r="N13" s="27">
        <f t="shared" si="10"/>
        <v>0</v>
      </c>
      <c r="O13" s="27">
        <f t="shared" si="10"/>
        <v>0</v>
      </c>
      <c r="P13" s="27">
        <f t="shared" si="10"/>
        <v>0</v>
      </c>
      <c r="Q13" s="27">
        <f t="shared" si="10"/>
        <v>0</v>
      </c>
      <c r="R13" s="27">
        <f t="shared" si="10"/>
        <v>0</v>
      </c>
      <c r="S13" s="22"/>
    </row>
    <row r="14" spans="1:19" ht="43.5" customHeight="1" x14ac:dyDescent="0.2">
      <c r="A14" s="24" t="s">
        <v>36</v>
      </c>
      <c r="B14" s="25" t="s">
        <v>9</v>
      </c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2"/>
    </row>
    <row r="15" spans="1:19" ht="19.5" customHeight="1" x14ac:dyDescent="0.2">
      <c r="A15" s="24"/>
      <c r="B15" s="28" t="s">
        <v>0</v>
      </c>
      <c r="C15" s="34">
        <f>C16+C22</f>
        <v>25513000</v>
      </c>
      <c r="D15" s="34">
        <f>D16+D22</f>
        <v>23729070</v>
      </c>
      <c r="E15" s="34">
        <f>E16+E22</f>
        <v>0</v>
      </c>
      <c r="F15" s="35">
        <f>F16+F22+F23</f>
        <v>1734717.96</v>
      </c>
      <c r="G15" s="35">
        <f t="shared" ref="G15:R15" si="11">G16+G22+G23</f>
        <v>1807150.7299999997</v>
      </c>
      <c r="H15" s="35">
        <f t="shared" si="11"/>
        <v>1766413.42</v>
      </c>
      <c r="I15" s="35">
        <f t="shared" si="11"/>
        <v>1895282.82</v>
      </c>
      <c r="J15" s="35">
        <f t="shared" si="11"/>
        <v>1872746.1400000004</v>
      </c>
      <c r="K15" s="35">
        <f t="shared" si="11"/>
        <v>1836781.5299999996</v>
      </c>
      <c r="L15" s="35">
        <f t="shared" si="11"/>
        <v>1909780.5600000005</v>
      </c>
      <c r="M15" s="35">
        <f t="shared" si="11"/>
        <v>1800792.1199999992</v>
      </c>
      <c r="N15" s="35">
        <f t="shared" si="11"/>
        <v>1752996.7700000005</v>
      </c>
      <c r="O15" s="35">
        <f t="shared" si="11"/>
        <v>1790310.4600000002</v>
      </c>
      <c r="P15" s="35">
        <f t="shared" si="11"/>
        <v>1852359.9400000006</v>
      </c>
      <c r="Q15" s="35">
        <f t="shared" si="11"/>
        <v>3365026.0999999982</v>
      </c>
      <c r="R15" s="35">
        <f t="shared" si="11"/>
        <v>23384358.550000001</v>
      </c>
      <c r="S15" s="22">
        <f t="shared" si="1"/>
        <v>98.547303160216558</v>
      </c>
    </row>
    <row r="16" spans="1:19" ht="21" customHeight="1" x14ac:dyDescent="0.2">
      <c r="A16" s="24"/>
      <c r="B16" s="28" t="s">
        <v>1</v>
      </c>
      <c r="C16" s="36">
        <f>C17+C18+C19+C20+C21</f>
        <v>25193000</v>
      </c>
      <c r="D16" s="36">
        <f>D17+D18+D19+D20+D21</f>
        <v>23415270</v>
      </c>
      <c r="E16" s="36">
        <f>E17+E18+E19+E20+E21</f>
        <v>0</v>
      </c>
      <c r="F16" s="37">
        <f t="shared" ref="F16:R16" si="12">F17+F18+F19+F20+F21</f>
        <v>1711414.73</v>
      </c>
      <c r="G16" s="37">
        <f t="shared" si="12"/>
        <v>1785044.3099999998</v>
      </c>
      <c r="H16" s="37">
        <f t="shared" si="12"/>
        <v>1761913.42</v>
      </c>
      <c r="I16" s="37">
        <f t="shared" si="12"/>
        <v>1852430.02</v>
      </c>
      <c r="J16" s="37">
        <f t="shared" si="12"/>
        <v>1846461.4600000004</v>
      </c>
      <c r="K16" s="37">
        <f t="shared" si="12"/>
        <v>1833801.5299999996</v>
      </c>
      <c r="L16" s="37">
        <f t="shared" si="12"/>
        <v>1901191.5600000005</v>
      </c>
      <c r="M16" s="37">
        <f t="shared" si="12"/>
        <v>1800792.1199999992</v>
      </c>
      <c r="N16" s="37">
        <f t="shared" si="12"/>
        <v>1752896.7700000005</v>
      </c>
      <c r="O16" s="37">
        <f t="shared" si="12"/>
        <v>1782554.7200000002</v>
      </c>
      <c r="P16" s="37">
        <f t="shared" si="12"/>
        <v>1852359.9400000006</v>
      </c>
      <c r="Q16" s="37">
        <f t="shared" si="12"/>
        <v>3189748.0999999982</v>
      </c>
      <c r="R16" s="37">
        <f t="shared" si="12"/>
        <v>23070608.68</v>
      </c>
      <c r="S16" s="22">
        <f t="shared" si="1"/>
        <v>98.528048918504879</v>
      </c>
    </row>
    <row r="17" spans="1:19" ht="19.5" customHeight="1" x14ac:dyDescent="0.2">
      <c r="A17" s="24"/>
      <c r="B17" s="28" t="s">
        <v>2</v>
      </c>
      <c r="C17" s="2">
        <v>18976000</v>
      </c>
      <c r="D17" s="2">
        <v>18033000</v>
      </c>
      <c r="E17" s="1"/>
      <c r="F17" s="38">
        <v>1420133.01</v>
      </c>
      <c r="G17" s="38">
        <v>1420172.74</v>
      </c>
      <c r="H17" s="38">
        <v>1398126.7999999998</v>
      </c>
      <c r="I17" s="38">
        <v>1414013.25</v>
      </c>
      <c r="J17" s="38">
        <v>1433821.5700000003</v>
      </c>
      <c r="K17" s="38">
        <v>1378284.0699999994</v>
      </c>
      <c r="L17" s="38">
        <v>1466965.7200000007</v>
      </c>
      <c r="M17" s="38">
        <v>1390534.2799999993</v>
      </c>
      <c r="N17" s="38">
        <v>1396025.4100000001</v>
      </c>
      <c r="O17" s="38">
        <v>1385649.8200000003</v>
      </c>
      <c r="P17" s="38">
        <v>1357857.6400000006</v>
      </c>
      <c r="Q17" s="38">
        <v>2336101.2699999977</v>
      </c>
      <c r="R17" s="38">
        <f t="shared" ref="R17:R23" si="13">SUM(F17:Q17)</f>
        <v>17797685.579999998</v>
      </c>
      <c r="S17" s="22">
        <f t="shared" si="1"/>
        <v>98.695090001663615</v>
      </c>
    </row>
    <row r="18" spans="1:19" ht="19.5" customHeight="1" x14ac:dyDescent="0.2">
      <c r="A18" s="24"/>
      <c r="B18" s="28" t="s">
        <v>3</v>
      </c>
      <c r="C18" s="2">
        <v>6000000</v>
      </c>
      <c r="D18" s="2">
        <v>5004970</v>
      </c>
      <c r="E18" s="1"/>
      <c r="F18" s="38">
        <v>228080.22</v>
      </c>
      <c r="G18" s="38">
        <v>340562.87</v>
      </c>
      <c r="H18" s="38">
        <v>339669.18000000005</v>
      </c>
      <c r="I18" s="38">
        <v>410010.36999999988</v>
      </c>
      <c r="J18" s="38">
        <v>392451.54000000004</v>
      </c>
      <c r="K18" s="38">
        <v>431813.69000000018</v>
      </c>
      <c r="L18" s="38">
        <v>407623.64999999991</v>
      </c>
      <c r="M18" s="38">
        <v>391725.23999999976</v>
      </c>
      <c r="N18" s="38">
        <v>336894.78000000026</v>
      </c>
      <c r="O18" s="38">
        <v>363803</v>
      </c>
      <c r="P18" s="38">
        <v>451336.54000000004</v>
      </c>
      <c r="Q18" s="38">
        <v>802168.78000000026</v>
      </c>
      <c r="R18" s="38">
        <f t="shared" si="13"/>
        <v>4896139.8600000003</v>
      </c>
      <c r="S18" s="22">
        <f t="shared" si="1"/>
        <v>97.825558594756828</v>
      </c>
    </row>
    <row r="19" spans="1:19" ht="19.5" customHeight="1" x14ac:dyDescent="0.2">
      <c r="A19" s="24"/>
      <c r="B19" s="28" t="s">
        <v>28</v>
      </c>
      <c r="C19" s="2">
        <v>3000</v>
      </c>
      <c r="D19" s="2">
        <v>40000</v>
      </c>
      <c r="E19" s="1"/>
      <c r="F19" s="38">
        <v>39997.5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f t="shared" si="13"/>
        <v>39997.5</v>
      </c>
      <c r="S19" s="22">
        <f t="shared" si="1"/>
        <v>99.993750000000006</v>
      </c>
    </row>
    <row r="20" spans="1:19" ht="20.25" customHeight="1" x14ac:dyDescent="0.2">
      <c r="A20" s="24"/>
      <c r="B20" s="28" t="s">
        <v>4</v>
      </c>
      <c r="C20" s="2">
        <v>149000</v>
      </c>
      <c r="D20" s="2">
        <v>294700</v>
      </c>
      <c r="E20" s="1"/>
      <c r="F20" s="38">
        <v>20273.59</v>
      </c>
      <c r="G20" s="38">
        <v>21328.420000000002</v>
      </c>
      <c r="H20" s="38">
        <v>20127.5</v>
      </c>
      <c r="I20" s="38">
        <v>27226.79</v>
      </c>
      <c r="J20" s="38">
        <v>19109.599999999991</v>
      </c>
      <c r="K20" s="38">
        <v>18831.460000000006</v>
      </c>
      <c r="L20" s="38">
        <v>23867.310000000012</v>
      </c>
      <c r="M20" s="38">
        <v>16016.059999999998</v>
      </c>
      <c r="N20" s="38">
        <v>17534.049999999988</v>
      </c>
      <c r="O20" s="38">
        <v>30596.440000000002</v>
      </c>
      <c r="P20" s="38">
        <v>32999.450000000012</v>
      </c>
      <c r="Q20" s="38">
        <v>46672.47</v>
      </c>
      <c r="R20" s="38">
        <f t="shared" si="13"/>
        <v>294583.14</v>
      </c>
      <c r="S20" s="22">
        <f t="shared" si="1"/>
        <v>99.960346114692911</v>
      </c>
    </row>
    <row r="21" spans="1:19" ht="19.5" customHeight="1" x14ac:dyDescent="0.2">
      <c r="A21" s="24"/>
      <c r="B21" s="28" t="s">
        <v>5</v>
      </c>
      <c r="C21" s="2">
        <v>65000</v>
      </c>
      <c r="D21" s="2">
        <v>42600</v>
      </c>
      <c r="E21" s="1"/>
      <c r="F21" s="38">
        <v>2930.41</v>
      </c>
      <c r="G21" s="38">
        <v>2980.2799999999997</v>
      </c>
      <c r="H21" s="38">
        <v>3989.9399999999996</v>
      </c>
      <c r="I21" s="38">
        <v>1179.6100000000006</v>
      </c>
      <c r="J21" s="38">
        <v>1078.75</v>
      </c>
      <c r="K21" s="38">
        <v>4872.3099999999995</v>
      </c>
      <c r="L21" s="38">
        <v>2734.880000000001</v>
      </c>
      <c r="M21" s="38">
        <v>2516.5400000000009</v>
      </c>
      <c r="N21" s="38">
        <v>2442.5299999999988</v>
      </c>
      <c r="O21" s="38">
        <v>2505.4599999999991</v>
      </c>
      <c r="P21" s="38">
        <v>10166.309999999998</v>
      </c>
      <c r="Q21" s="38">
        <v>4805.5800000000017</v>
      </c>
      <c r="R21" s="38">
        <f t="shared" si="13"/>
        <v>42202.6</v>
      </c>
      <c r="S21" s="22">
        <f t="shared" si="1"/>
        <v>99.067136150234731</v>
      </c>
    </row>
    <row r="22" spans="1:19" s="33" customFormat="1" ht="19.5" customHeight="1" x14ac:dyDescent="0.25">
      <c r="A22" s="24"/>
      <c r="B22" s="25" t="s">
        <v>6</v>
      </c>
      <c r="C22" s="3">
        <v>320000</v>
      </c>
      <c r="D22" s="3">
        <v>313800</v>
      </c>
      <c r="E22" s="5"/>
      <c r="F22" s="38">
        <v>23303.23</v>
      </c>
      <c r="G22" s="38">
        <v>22106.420000000002</v>
      </c>
      <c r="H22" s="38">
        <v>4500</v>
      </c>
      <c r="I22" s="38">
        <v>42852.799999999996</v>
      </c>
      <c r="J22" s="38">
        <v>26284.680000000008</v>
      </c>
      <c r="K22" s="38">
        <v>2980</v>
      </c>
      <c r="L22" s="38">
        <v>8589</v>
      </c>
      <c r="M22" s="38">
        <v>0</v>
      </c>
      <c r="N22" s="38">
        <v>100</v>
      </c>
      <c r="O22" s="38">
        <v>7755.7399999999907</v>
      </c>
      <c r="P22" s="38">
        <v>0</v>
      </c>
      <c r="Q22" s="38">
        <v>175278</v>
      </c>
      <c r="R22" s="38">
        <f t="shared" si="13"/>
        <v>313749.87</v>
      </c>
      <c r="S22" s="22">
        <f t="shared" si="1"/>
        <v>99.984024856596548</v>
      </c>
    </row>
    <row r="23" spans="1:19" ht="19.5" customHeight="1" x14ac:dyDescent="0.2">
      <c r="A23" s="24"/>
      <c r="B23" s="28" t="s">
        <v>7</v>
      </c>
      <c r="C23" s="2">
        <v>0</v>
      </c>
      <c r="D23" s="2">
        <v>0</v>
      </c>
      <c r="E23" s="1"/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f t="shared" si="13"/>
        <v>0</v>
      </c>
      <c r="S23" s="22"/>
    </row>
    <row r="24" spans="1:19" ht="48.75" customHeight="1" x14ac:dyDescent="0.2">
      <c r="A24" s="24" t="s">
        <v>37</v>
      </c>
      <c r="B24" s="25" t="s">
        <v>47</v>
      </c>
      <c r="C24" s="39"/>
      <c r="D24" s="39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22"/>
    </row>
    <row r="25" spans="1:19" ht="19.5" customHeight="1" x14ac:dyDescent="0.2">
      <c r="A25" s="24"/>
      <c r="B25" s="28" t="s">
        <v>0</v>
      </c>
      <c r="C25" s="34">
        <f t="shared" ref="C25:R25" si="14">C26</f>
        <v>101000</v>
      </c>
      <c r="D25" s="34">
        <f t="shared" si="14"/>
        <v>101610</v>
      </c>
      <c r="E25" s="34">
        <f t="shared" si="14"/>
        <v>0</v>
      </c>
      <c r="F25" s="35">
        <f t="shared" si="14"/>
        <v>10289.199999999999</v>
      </c>
      <c r="G25" s="35">
        <f t="shared" si="14"/>
        <v>11930.02</v>
      </c>
      <c r="H25" s="35">
        <f t="shared" si="14"/>
        <v>13805.440000000002</v>
      </c>
      <c r="I25" s="35">
        <f t="shared" si="14"/>
        <v>10963.86</v>
      </c>
      <c r="J25" s="35">
        <f t="shared" si="14"/>
        <v>8173.3600000000006</v>
      </c>
      <c r="K25" s="35">
        <f t="shared" si="14"/>
        <v>4444.1999999999971</v>
      </c>
      <c r="L25" s="35">
        <f t="shared" si="14"/>
        <v>5636.6100000000006</v>
      </c>
      <c r="M25" s="35">
        <f t="shared" si="14"/>
        <v>4922.7300000000032</v>
      </c>
      <c r="N25" s="35">
        <f t="shared" si="14"/>
        <v>7120.3600000000006</v>
      </c>
      <c r="O25" s="35">
        <f t="shared" si="14"/>
        <v>5810.3899999999994</v>
      </c>
      <c r="P25" s="35">
        <f t="shared" si="14"/>
        <v>8278.11</v>
      </c>
      <c r="Q25" s="35">
        <f t="shared" si="14"/>
        <v>9582.4399999999969</v>
      </c>
      <c r="R25" s="35">
        <f t="shared" si="14"/>
        <v>100956.72</v>
      </c>
      <c r="S25" s="22">
        <f t="shared" si="1"/>
        <v>99.35707115441393</v>
      </c>
    </row>
    <row r="26" spans="1:19" ht="19.5" customHeight="1" x14ac:dyDescent="0.2">
      <c r="A26" s="24"/>
      <c r="B26" s="28" t="s">
        <v>1</v>
      </c>
      <c r="C26" s="36">
        <f t="shared" ref="C26:R26" si="15">C27+C28+C29</f>
        <v>101000</v>
      </c>
      <c r="D26" s="36">
        <f t="shared" si="15"/>
        <v>101610</v>
      </c>
      <c r="E26" s="36">
        <f t="shared" si="15"/>
        <v>0</v>
      </c>
      <c r="F26" s="37">
        <f t="shared" si="15"/>
        <v>10289.199999999999</v>
      </c>
      <c r="G26" s="37">
        <f t="shared" si="15"/>
        <v>11930.02</v>
      </c>
      <c r="H26" s="37">
        <f t="shared" si="15"/>
        <v>13805.440000000002</v>
      </c>
      <c r="I26" s="37">
        <f t="shared" si="15"/>
        <v>10963.86</v>
      </c>
      <c r="J26" s="37">
        <f t="shared" si="15"/>
        <v>8173.3600000000006</v>
      </c>
      <c r="K26" s="37">
        <f t="shared" si="15"/>
        <v>4444.1999999999971</v>
      </c>
      <c r="L26" s="37">
        <f t="shared" si="15"/>
        <v>5636.6100000000006</v>
      </c>
      <c r="M26" s="37">
        <f t="shared" si="15"/>
        <v>4922.7300000000032</v>
      </c>
      <c r="N26" s="37">
        <f t="shared" si="15"/>
        <v>7120.3600000000006</v>
      </c>
      <c r="O26" s="37">
        <f t="shared" si="15"/>
        <v>5810.3899999999994</v>
      </c>
      <c r="P26" s="37">
        <f t="shared" si="15"/>
        <v>8278.11</v>
      </c>
      <c r="Q26" s="37">
        <f t="shared" si="15"/>
        <v>9582.4399999999969</v>
      </c>
      <c r="R26" s="37">
        <f t="shared" si="15"/>
        <v>100956.72</v>
      </c>
      <c r="S26" s="22">
        <f t="shared" si="1"/>
        <v>99.35707115441393</v>
      </c>
    </row>
    <row r="27" spans="1:19" ht="19.5" customHeight="1" x14ac:dyDescent="0.2">
      <c r="A27" s="24"/>
      <c r="B27" s="28" t="s">
        <v>3</v>
      </c>
      <c r="C27" s="2">
        <v>100000</v>
      </c>
      <c r="D27" s="2">
        <v>100010</v>
      </c>
      <c r="E27" s="1"/>
      <c r="F27" s="38">
        <v>10231.799999999999</v>
      </c>
      <c r="G27" s="38">
        <v>11847.52</v>
      </c>
      <c r="H27" s="38">
        <v>13682.940000000002</v>
      </c>
      <c r="I27" s="38">
        <v>10842.36</v>
      </c>
      <c r="J27" s="38">
        <v>8051.8600000000006</v>
      </c>
      <c r="K27" s="38">
        <v>4322.6999999999971</v>
      </c>
      <c r="L27" s="38">
        <v>5540.1100000000006</v>
      </c>
      <c r="M27" s="38">
        <v>4776.2300000000032</v>
      </c>
      <c r="N27" s="38">
        <v>6998.8600000000006</v>
      </c>
      <c r="O27" s="38">
        <v>5688.8899999999994</v>
      </c>
      <c r="P27" s="38">
        <v>8156.6100000000006</v>
      </c>
      <c r="Q27" s="38">
        <v>9386.8399999999965</v>
      </c>
      <c r="R27" s="38">
        <f>SUM(F27:Q27)</f>
        <v>99526.720000000001</v>
      </c>
      <c r="S27" s="22">
        <f t="shared" si="1"/>
        <v>99.516768323167682</v>
      </c>
    </row>
    <row r="28" spans="1:19" ht="19.5" customHeight="1" x14ac:dyDescent="0.2">
      <c r="A28" s="24"/>
      <c r="B28" s="28" t="s">
        <v>4</v>
      </c>
      <c r="C28" s="2">
        <v>0</v>
      </c>
      <c r="D28" s="2">
        <v>0</v>
      </c>
      <c r="E28" s="1"/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f>SUM(F28:Q28)</f>
        <v>0</v>
      </c>
      <c r="S28" s="22"/>
    </row>
    <row r="29" spans="1:19" ht="19.5" customHeight="1" x14ac:dyDescent="0.2">
      <c r="A29" s="24"/>
      <c r="B29" s="28" t="s">
        <v>5</v>
      </c>
      <c r="C29" s="2">
        <v>1000</v>
      </c>
      <c r="D29" s="2">
        <v>1600</v>
      </c>
      <c r="E29" s="1"/>
      <c r="F29" s="38">
        <v>57.4</v>
      </c>
      <c r="G29" s="38">
        <v>82.5</v>
      </c>
      <c r="H29" s="38">
        <v>122.49999999999997</v>
      </c>
      <c r="I29" s="38">
        <v>121.5</v>
      </c>
      <c r="J29" s="38">
        <v>121.5</v>
      </c>
      <c r="K29" s="38">
        <v>121.5</v>
      </c>
      <c r="L29" s="38">
        <v>96.5</v>
      </c>
      <c r="M29" s="38">
        <v>146.5</v>
      </c>
      <c r="N29" s="38">
        <v>121.5</v>
      </c>
      <c r="O29" s="38">
        <v>121.50000000000011</v>
      </c>
      <c r="P29" s="38">
        <v>121.5</v>
      </c>
      <c r="Q29" s="38">
        <v>195.59999999999991</v>
      </c>
      <c r="R29" s="38">
        <f>SUM(F29:Q29)</f>
        <v>1430</v>
      </c>
      <c r="S29" s="22">
        <f t="shared" si="1"/>
        <v>89.375</v>
      </c>
    </row>
    <row r="30" spans="1:19" ht="45" customHeight="1" x14ac:dyDescent="0.2">
      <c r="A30" s="24" t="s">
        <v>38</v>
      </c>
      <c r="B30" s="25" t="s">
        <v>48</v>
      </c>
      <c r="C30" s="2"/>
      <c r="D30" s="2"/>
      <c r="E30" s="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22"/>
    </row>
    <row r="31" spans="1:19" ht="19.5" customHeight="1" x14ac:dyDescent="0.2">
      <c r="A31" s="24"/>
      <c r="B31" s="28" t="s">
        <v>0</v>
      </c>
      <c r="C31" s="34">
        <f t="shared" ref="C31:R31" si="16">C32</f>
        <v>80000</v>
      </c>
      <c r="D31" s="34">
        <f t="shared" si="16"/>
        <v>92470</v>
      </c>
      <c r="E31" s="34">
        <f t="shared" si="16"/>
        <v>0</v>
      </c>
      <c r="F31" s="35">
        <f t="shared" si="16"/>
        <v>8781.75</v>
      </c>
      <c r="G31" s="35">
        <f t="shared" si="16"/>
        <v>10715.91</v>
      </c>
      <c r="H31" s="35">
        <f t="shared" si="16"/>
        <v>10709.49</v>
      </c>
      <c r="I31" s="35">
        <f t="shared" si="16"/>
        <v>9953.489999999998</v>
      </c>
      <c r="J31" s="35">
        <f t="shared" si="16"/>
        <v>6817.5800000000017</v>
      </c>
      <c r="K31" s="35">
        <f t="shared" si="16"/>
        <v>3606.7099999999991</v>
      </c>
      <c r="L31" s="35">
        <f t="shared" si="16"/>
        <v>9410.2200000000012</v>
      </c>
      <c r="M31" s="35">
        <f t="shared" si="16"/>
        <v>8116.429999999993</v>
      </c>
      <c r="N31" s="35">
        <f t="shared" si="16"/>
        <v>8427.8800000000047</v>
      </c>
      <c r="O31" s="35">
        <f t="shared" si="16"/>
        <v>3057.7600000000093</v>
      </c>
      <c r="P31" s="35">
        <f t="shared" si="16"/>
        <v>3200.1999999999971</v>
      </c>
      <c r="Q31" s="35">
        <f t="shared" si="16"/>
        <v>7405.9799999999987</v>
      </c>
      <c r="R31" s="35">
        <f t="shared" si="16"/>
        <v>90203.400000000009</v>
      </c>
      <c r="S31" s="22">
        <f t="shared" si="1"/>
        <v>97.548826646479952</v>
      </c>
    </row>
    <row r="32" spans="1:19" ht="19.5" customHeight="1" x14ac:dyDescent="0.2">
      <c r="A32" s="24"/>
      <c r="B32" s="28" t="s">
        <v>1</v>
      </c>
      <c r="C32" s="36">
        <f t="shared" ref="C32:R32" si="17">C33+C34+C35</f>
        <v>80000</v>
      </c>
      <c r="D32" s="36">
        <f t="shared" si="17"/>
        <v>92470</v>
      </c>
      <c r="E32" s="36">
        <f t="shared" si="17"/>
        <v>0</v>
      </c>
      <c r="F32" s="37">
        <f t="shared" si="17"/>
        <v>8781.75</v>
      </c>
      <c r="G32" s="37">
        <f t="shared" si="17"/>
        <v>10715.91</v>
      </c>
      <c r="H32" s="37">
        <f t="shared" si="17"/>
        <v>10709.49</v>
      </c>
      <c r="I32" s="37">
        <f t="shared" si="17"/>
        <v>9953.489999999998</v>
      </c>
      <c r="J32" s="37">
        <f t="shared" si="17"/>
        <v>6817.5800000000017</v>
      </c>
      <c r="K32" s="37">
        <f t="shared" si="17"/>
        <v>3606.7099999999991</v>
      </c>
      <c r="L32" s="37">
        <f t="shared" si="17"/>
        <v>9410.2200000000012</v>
      </c>
      <c r="M32" s="37">
        <f t="shared" si="17"/>
        <v>8116.429999999993</v>
      </c>
      <c r="N32" s="37">
        <f t="shared" si="17"/>
        <v>8427.8800000000047</v>
      </c>
      <c r="O32" s="37">
        <f t="shared" si="17"/>
        <v>3057.7600000000093</v>
      </c>
      <c r="P32" s="37">
        <f t="shared" si="17"/>
        <v>3200.1999999999971</v>
      </c>
      <c r="Q32" s="37">
        <f t="shared" si="17"/>
        <v>7405.9799999999987</v>
      </c>
      <c r="R32" s="37">
        <f t="shared" si="17"/>
        <v>90203.400000000009</v>
      </c>
      <c r="S32" s="22">
        <f t="shared" si="1"/>
        <v>97.548826646479952</v>
      </c>
    </row>
    <row r="33" spans="1:19" ht="19.5" customHeight="1" x14ac:dyDescent="0.2">
      <c r="A33" s="24"/>
      <c r="B33" s="28" t="s">
        <v>3</v>
      </c>
      <c r="C33" s="2">
        <v>79000</v>
      </c>
      <c r="D33" s="2">
        <v>91900</v>
      </c>
      <c r="E33" s="1"/>
      <c r="F33" s="38">
        <v>8781.75</v>
      </c>
      <c r="G33" s="38">
        <v>10635.91</v>
      </c>
      <c r="H33" s="38">
        <v>10649.09</v>
      </c>
      <c r="I33" s="38">
        <v>9913.489999999998</v>
      </c>
      <c r="J33" s="38">
        <v>6817.5800000000017</v>
      </c>
      <c r="K33" s="38">
        <v>3566.7099999999991</v>
      </c>
      <c r="L33" s="38">
        <v>9330.2200000000012</v>
      </c>
      <c r="M33" s="38">
        <v>8116.429999999993</v>
      </c>
      <c r="N33" s="38">
        <v>8347.8800000000047</v>
      </c>
      <c r="O33" s="38">
        <v>3057.7600000000093</v>
      </c>
      <c r="P33" s="38">
        <v>3160.1999999999971</v>
      </c>
      <c r="Q33" s="38">
        <v>7264.7799999999988</v>
      </c>
      <c r="R33" s="38">
        <f>SUM(F33:Q33)</f>
        <v>89641.8</v>
      </c>
      <c r="S33" s="22">
        <f t="shared" si="1"/>
        <v>97.542763873775854</v>
      </c>
    </row>
    <row r="34" spans="1:19" ht="19.5" customHeight="1" x14ac:dyDescent="0.2">
      <c r="A34" s="24"/>
      <c r="B34" s="28" t="s">
        <v>4</v>
      </c>
      <c r="C34" s="2">
        <v>0</v>
      </c>
      <c r="D34" s="2">
        <v>0</v>
      </c>
      <c r="E34" s="1"/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f>SUM(F34:Q34)</f>
        <v>0</v>
      </c>
      <c r="S34" s="22"/>
    </row>
    <row r="35" spans="1:19" ht="19.5" customHeight="1" x14ac:dyDescent="0.2">
      <c r="A35" s="24"/>
      <c r="B35" s="28" t="s">
        <v>5</v>
      </c>
      <c r="C35" s="2">
        <v>1000</v>
      </c>
      <c r="D35" s="2">
        <v>570</v>
      </c>
      <c r="E35" s="1"/>
      <c r="F35" s="38">
        <v>0</v>
      </c>
      <c r="G35" s="38">
        <v>80</v>
      </c>
      <c r="H35" s="38">
        <v>60.400000000000006</v>
      </c>
      <c r="I35" s="38">
        <v>40</v>
      </c>
      <c r="J35" s="38">
        <v>0</v>
      </c>
      <c r="K35" s="38">
        <v>40</v>
      </c>
      <c r="L35" s="38">
        <v>79.999999999999972</v>
      </c>
      <c r="M35" s="38">
        <v>0</v>
      </c>
      <c r="N35" s="38">
        <v>80</v>
      </c>
      <c r="O35" s="38">
        <v>0</v>
      </c>
      <c r="P35" s="38">
        <v>40</v>
      </c>
      <c r="Q35" s="38">
        <v>141.20000000000005</v>
      </c>
      <c r="R35" s="38">
        <f>SUM(F35:Q35)</f>
        <v>561.6</v>
      </c>
      <c r="S35" s="22">
        <f t="shared" si="1"/>
        <v>98.526315789473685</v>
      </c>
    </row>
    <row r="36" spans="1:19" ht="57" customHeight="1" x14ac:dyDescent="0.2">
      <c r="A36" s="24" t="s">
        <v>39</v>
      </c>
      <c r="B36" s="25" t="s">
        <v>49</v>
      </c>
      <c r="C36" s="39"/>
      <c r="D36" s="39"/>
      <c r="E36" s="39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22"/>
    </row>
    <row r="37" spans="1:19" ht="19.5" customHeight="1" x14ac:dyDescent="0.2">
      <c r="A37" s="24"/>
      <c r="B37" s="28" t="s">
        <v>0</v>
      </c>
      <c r="C37" s="34">
        <f t="shared" ref="C37:R37" si="18">C38</f>
        <v>80000</v>
      </c>
      <c r="D37" s="34">
        <f t="shared" si="18"/>
        <v>68780</v>
      </c>
      <c r="E37" s="34">
        <f t="shared" si="18"/>
        <v>0</v>
      </c>
      <c r="F37" s="35">
        <f t="shared" si="18"/>
        <v>8712.74</v>
      </c>
      <c r="G37" s="35">
        <f t="shared" si="18"/>
        <v>9310.0399999999991</v>
      </c>
      <c r="H37" s="35">
        <f t="shared" si="18"/>
        <v>8157.1900000000023</v>
      </c>
      <c r="I37" s="35">
        <f t="shared" si="18"/>
        <v>7555.6599999999962</v>
      </c>
      <c r="J37" s="35">
        <f t="shared" si="18"/>
        <v>6084.1500000000015</v>
      </c>
      <c r="K37" s="35">
        <f t="shared" si="18"/>
        <v>2000.6500000000015</v>
      </c>
      <c r="L37" s="35">
        <f t="shared" si="18"/>
        <v>4765.1299999999974</v>
      </c>
      <c r="M37" s="35">
        <f t="shared" si="18"/>
        <v>3613.6300000000047</v>
      </c>
      <c r="N37" s="35">
        <f t="shared" si="18"/>
        <v>3412.4300000000003</v>
      </c>
      <c r="O37" s="35">
        <f t="shared" si="18"/>
        <v>3115.4300000000003</v>
      </c>
      <c r="P37" s="35">
        <f t="shared" si="18"/>
        <v>3222.7999999999956</v>
      </c>
      <c r="Q37" s="35">
        <f t="shared" si="18"/>
        <v>7288.2699999999968</v>
      </c>
      <c r="R37" s="35">
        <f t="shared" si="18"/>
        <v>67238.12</v>
      </c>
      <c r="S37" s="22">
        <f t="shared" si="1"/>
        <v>97.758243675487051</v>
      </c>
    </row>
    <row r="38" spans="1:19" ht="19.5" customHeight="1" x14ac:dyDescent="0.2">
      <c r="A38" s="24"/>
      <c r="B38" s="28" t="s">
        <v>1</v>
      </c>
      <c r="C38" s="36">
        <f t="shared" ref="C38:R38" si="19">C41+C40+C39</f>
        <v>80000</v>
      </c>
      <c r="D38" s="36">
        <f t="shared" si="19"/>
        <v>68780</v>
      </c>
      <c r="E38" s="36">
        <f t="shared" si="19"/>
        <v>0</v>
      </c>
      <c r="F38" s="37">
        <f t="shared" si="19"/>
        <v>8712.74</v>
      </c>
      <c r="G38" s="37">
        <f t="shared" si="19"/>
        <v>9310.0399999999991</v>
      </c>
      <c r="H38" s="37">
        <f t="shared" si="19"/>
        <v>8157.1900000000023</v>
      </c>
      <c r="I38" s="37">
        <f t="shared" si="19"/>
        <v>7555.6599999999962</v>
      </c>
      <c r="J38" s="37">
        <f t="shared" si="19"/>
        <v>6084.1500000000015</v>
      </c>
      <c r="K38" s="37">
        <f t="shared" si="19"/>
        <v>2000.6500000000015</v>
      </c>
      <c r="L38" s="37">
        <f t="shared" si="19"/>
        <v>4765.1299999999974</v>
      </c>
      <c r="M38" s="37">
        <f t="shared" si="19"/>
        <v>3613.6300000000047</v>
      </c>
      <c r="N38" s="37">
        <f t="shared" si="19"/>
        <v>3412.4300000000003</v>
      </c>
      <c r="O38" s="37">
        <f t="shared" si="19"/>
        <v>3115.4300000000003</v>
      </c>
      <c r="P38" s="37">
        <f t="shared" si="19"/>
        <v>3222.7999999999956</v>
      </c>
      <c r="Q38" s="37">
        <f t="shared" si="19"/>
        <v>7288.2699999999968</v>
      </c>
      <c r="R38" s="37">
        <f t="shared" si="19"/>
        <v>67238.12</v>
      </c>
      <c r="S38" s="22">
        <f t="shared" si="1"/>
        <v>97.758243675487051</v>
      </c>
    </row>
    <row r="39" spans="1:19" ht="19.5" customHeight="1" x14ac:dyDescent="0.2">
      <c r="A39" s="24"/>
      <c r="B39" s="28" t="s">
        <v>3</v>
      </c>
      <c r="C39" s="2">
        <v>80000</v>
      </c>
      <c r="D39" s="2">
        <v>68780</v>
      </c>
      <c r="E39" s="1"/>
      <c r="F39" s="38">
        <v>8712.74</v>
      </c>
      <c r="G39" s="38">
        <v>9310.0399999999991</v>
      </c>
      <c r="H39" s="38">
        <v>8157.1900000000023</v>
      </c>
      <c r="I39" s="38">
        <v>7555.6599999999962</v>
      </c>
      <c r="J39" s="38">
        <v>6084.1500000000015</v>
      </c>
      <c r="K39" s="38">
        <v>2000.6500000000015</v>
      </c>
      <c r="L39" s="38">
        <v>4765.1299999999974</v>
      </c>
      <c r="M39" s="38">
        <v>3613.6300000000047</v>
      </c>
      <c r="N39" s="38">
        <v>3412.4300000000003</v>
      </c>
      <c r="O39" s="38">
        <v>3115.4300000000003</v>
      </c>
      <c r="P39" s="38">
        <v>3222.7999999999956</v>
      </c>
      <c r="Q39" s="38">
        <v>7288.2699999999968</v>
      </c>
      <c r="R39" s="38">
        <f>SUM(F39:Q39)</f>
        <v>67238.12</v>
      </c>
      <c r="S39" s="22">
        <f t="shared" si="1"/>
        <v>97.758243675487051</v>
      </c>
    </row>
    <row r="40" spans="1:19" ht="19.5" customHeight="1" x14ac:dyDescent="0.2">
      <c r="A40" s="24"/>
      <c r="B40" s="28" t="s">
        <v>4</v>
      </c>
      <c r="C40" s="2">
        <v>0</v>
      </c>
      <c r="D40" s="2">
        <v>0</v>
      </c>
      <c r="E40" s="1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f>SUM(F40:Q40)</f>
        <v>0</v>
      </c>
      <c r="S40" s="22"/>
    </row>
    <row r="41" spans="1:19" ht="19.5" customHeight="1" x14ac:dyDescent="0.2">
      <c r="A41" s="24"/>
      <c r="B41" s="28" t="s">
        <v>5</v>
      </c>
      <c r="C41" s="2">
        <v>0</v>
      </c>
      <c r="D41" s="2">
        <v>0</v>
      </c>
      <c r="E41" s="1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f>SUM(F41:Q41)</f>
        <v>0</v>
      </c>
      <c r="S41" s="22"/>
    </row>
    <row r="42" spans="1:19" ht="56.25" customHeight="1" x14ac:dyDescent="0.2">
      <c r="A42" s="24" t="s">
        <v>40</v>
      </c>
      <c r="B42" s="25" t="s">
        <v>50</v>
      </c>
      <c r="C42" s="39"/>
      <c r="D42" s="39"/>
      <c r="E42" s="39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22"/>
    </row>
    <row r="43" spans="1:19" ht="19.5" customHeight="1" x14ac:dyDescent="0.2">
      <c r="A43" s="24"/>
      <c r="B43" s="28" t="s">
        <v>0</v>
      </c>
      <c r="C43" s="34">
        <f t="shared" ref="C43:R43" si="20">C44</f>
        <v>47000</v>
      </c>
      <c r="D43" s="34">
        <f t="shared" si="20"/>
        <v>43720</v>
      </c>
      <c r="E43" s="34">
        <f t="shared" si="20"/>
        <v>0</v>
      </c>
      <c r="F43" s="35">
        <f t="shared" si="20"/>
        <v>4363.49</v>
      </c>
      <c r="G43" s="35">
        <f t="shared" si="20"/>
        <v>5094.92</v>
      </c>
      <c r="H43" s="35">
        <f t="shared" si="20"/>
        <v>5732.98</v>
      </c>
      <c r="I43" s="35">
        <f t="shared" si="20"/>
        <v>4443.6000000000022</v>
      </c>
      <c r="J43" s="35">
        <f t="shared" si="20"/>
        <v>4180.6499999999978</v>
      </c>
      <c r="K43" s="35">
        <f t="shared" si="20"/>
        <v>2146.1900000000014</v>
      </c>
      <c r="L43" s="35">
        <f t="shared" si="20"/>
        <v>4120.8299999999972</v>
      </c>
      <c r="M43" s="35">
        <f t="shared" si="20"/>
        <v>2692.260000000002</v>
      </c>
      <c r="N43" s="35">
        <f t="shared" si="20"/>
        <v>2452.17</v>
      </c>
      <c r="O43" s="35">
        <f t="shared" si="20"/>
        <v>1684.3300000000022</v>
      </c>
      <c r="P43" s="35">
        <f t="shared" si="20"/>
        <v>1880.0699999999997</v>
      </c>
      <c r="Q43" s="35">
        <f t="shared" si="20"/>
        <v>4151.4599999999991</v>
      </c>
      <c r="R43" s="35">
        <f t="shared" si="20"/>
        <v>42942.950000000004</v>
      </c>
      <c r="S43" s="22">
        <f t="shared" si="1"/>
        <v>98.222666971637707</v>
      </c>
    </row>
    <row r="44" spans="1:19" ht="19.5" customHeight="1" x14ac:dyDescent="0.2">
      <c r="A44" s="24"/>
      <c r="B44" s="28" t="s">
        <v>1</v>
      </c>
      <c r="C44" s="36">
        <f t="shared" ref="C44:R44" si="21">C45+C46+C47</f>
        <v>47000</v>
      </c>
      <c r="D44" s="36">
        <f t="shared" si="21"/>
        <v>43720</v>
      </c>
      <c r="E44" s="36">
        <f t="shared" si="21"/>
        <v>0</v>
      </c>
      <c r="F44" s="37">
        <f t="shared" si="21"/>
        <v>4363.49</v>
      </c>
      <c r="G44" s="37">
        <f t="shared" si="21"/>
        <v>5094.92</v>
      </c>
      <c r="H44" s="37">
        <f t="shared" si="21"/>
        <v>5732.98</v>
      </c>
      <c r="I44" s="37">
        <f t="shared" si="21"/>
        <v>4443.6000000000022</v>
      </c>
      <c r="J44" s="37">
        <f t="shared" si="21"/>
        <v>4180.6499999999978</v>
      </c>
      <c r="K44" s="37">
        <f t="shared" si="21"/>
        <v>2146.1900000000014</v>
      </c>
      <c r="L44" s="37">
        <f t="shared" si="21"/>
        <v>4120.8299999999972</v>
      </c>
      <c r="M44" s="37">
        <f t="shared" si="21"/>
        <v>2692.260000000002</v>
      </c>
      <c r="N44" s="37">
        <f t="shared" si="21"/>
        <v>2452.17</v>
      </c>
      <c r="O44" s="37">
        <f t="shared" si="21"/>
        <v>1684.3300000000022</v>
      </c>
      <c r="P44" s="37">
        <f t="shared" si="21"/>
        <v>1880.0699999999997</v>
      </c>
      <c r="Q44" s="37">
        <f t="shared" si="21"/>
        <v>4151.4599999999991</v>
      </c>
      <c r="R44" s="37">
        <f t="shared" si="21"/>
        <v>42942.950000000004</v>
      </c>
      <c r="S44" s="22">
        <f t="shared" si="1"/>
        <v>98.222666971637707</v>
      </c>
    </row>
    <row r="45" spans="1:19" ht="19.5" customHeight="1" x14ac:dyDescent="0.2">
      <c r="A45" s="24"/>
      <c r="B45" s="28" t="s">
        <v>3</v>
      </c>
      <c r="C45" s="2">
        <v>46000</v>
      </c>
      <c r="D45" s="2">
        <v>42420</v>
      </c>
      <c r="E45" s="1"/>
      <c r="F45" s="38">
        <v>4363.49</v>
      </c>
      <c r="G45" s="38">
        <v>4890.92</v>
      </c>
      <c r="H45" s="38">
        <v>5641</v>
      </c>
      <c r="I45" s="38">
        <v>4331.5800000000017</v>
      </c>
      <c r="J45" s="38">
        <v>4180.6499999999978</v>
      </c>
      <c r="K45" s="38">
        <v>2071.5600000000013</v>
      </c>
      <c r="L45" s="38">
        <v>3889.4699999999975</v>
      </c>
      <c r="M45" s="38">
        <v>2692.260000000002</v>
      </c>
      <c r="N45" s="38">
        <v>2294</v>
      </c>
      <c r="O45" s="38">
        <v>1559.6900000000023</v>
      </c>
      <c r="P45" s="38">
        <v>1880.0699999999997</v>
      </c>
      <c r="Q45" s="38">
        <v>3940.0999999999985</v>
      </c>
      <c r="R45" s="38">
        <f>SUM(F45:Q45)</f>
        <v>41734.79</v>
      </c>
      <c r="S45" s="22">
        <f t="shared" si="1"/>
        <v>98.384700612918436</v>
      </c>
    </row>
    <row r="46" spans="1:19" ht="19.5" customHeight="1" x14ac:dyDescent="0.2">
      <c r="A46" s="24"/>
      <c r="B46" s="28" t="s">
        <v>4</v>
      </c>
      <c r="C46" s="2">
        <v>0</v>
      </c>
      <c r="D46" s="2">
        <v>0</v>
      </c>
      <c r="E46" s="1"/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f>SUM(F46:Q46)</f>
        <v>0</v>
      </c>
      <c r="S46" s="22"/>
    </row>
    <row r="47" spans="1:19" ht="19.5" customHeight="1" x14ac:dyDescent="0.2">
      <c r="A47" s="24"/>
      <c r="B47" s="28" t="s">
        <v>5</v>
      </c>
      <c r="C47" s="2">
        <v>1000</v>
      </c>
      <c r="D47" s="2">
        <v>1300</v>
      </c>
      <c r="E47" s="1"/>
      <c r="F47" s="38">
        <v>0</v>
      </c>
      <c r="G47" s="38">
        <v>204</v>
      </c>
      <c r="H47" s="38">
        <v>91.980000000000018</v>
      </c>
      <c r="I47" s="38">
        <v>112.01999999999998</v>
      </c>
      <c r="J47" s="38">
        <v>0</v>
      </c>
      <c r="K47" s="38">
        <v>74.63</v>
      </c>
      <c r="L47" s="38">
        <v>231.36</v>
      </c>
      <c r="M47" s="38">
        <v>0</v>
      </c>
      <c r="N47" s="38">
        <v>158.16999999999996</v>
      </c>
      <c r="O47" s="38">
        <v>124.63999999999999</v>
      </c>
      <c r="P47" s="38">
        <v>0</v>
      </c>
      <c r="Q47" s="38">
        <v>211.36000000000013</v>
      </c>
      <c r="R47" s="38">
        <f>SUM(F47:Q47)</f>
        <v>1208.1600000000001</v>
      </c>
      <c r="S47" s="22">
        <f t="shared" si="1"/>
        <v>92.935384615384621</v>
      </c>
    </row>
    <row r="48" spans="1:19" ht="49.5" customHeight="1" x14ac:dyDescent="0.2">
      <c r="A48" s="24" t="s">
        <v>41</v>
      </c>
      <c r="B48" s="25" t="s">
        <v>51</v>
      </c>
      <c r="C48" s="39"/>
      <c r="D48" s="39"/>
      <c r="E48" s="39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22"/>
    </row>
    <row r="49" spans="1:19" ht="19.5" customHeight="1" x14ac:dyDescent="0.2">
      <c r="A49" s="24"/>
      <c r="B49" s="28" t="s">
        <v>0</v>
      </c>
      <c r="C49" s="34">
        <f t="shared" ref="C49:R49" si="22">C50</f>
        <v>59000</v>
      </c>
      <c r="D49" s="34">
        <f t="shared" si="22"/>
        <v>86860</v>
      </c>
      <c r="E49" s="34">
        <f t="shared" si="22"/>
        <v>0</v>
      </c>
      <c r="F49" s="35">
        <f t="shared" si="22"/>
        <v>7529.66</v>
      </c>
      <c r="G49" s="35">
        <f t="shared" si="22"/>
        <v>13927.23</v>
      </c>
      <c r="H49" s="35">
        <f t="shared" si="22"/>
        <v>8166.9000000000024</v>
      </c>
      <c r="I49" s="35">
        <f t="shared" si="22"/>
        <v>9574.82</v>
      </c>
      <c r="J49" s="35">
        <f t="shared" si="22"/>
        <v>9166.0899999999965</v>
      </c>
      <c r="K49" s="35">
        <f t="shared" si="22"/>
        <v>4488.7600000000029</v>
      </c>
      <c r="L49" s="35">
        <f t="shared" si="22"/>
        <v>6548.5499999999965</v>
      </c>
      <c r="M49" s="35">
        <f t="shared" si="22"/>
        <v>3863.0400000000013</v>
      </c>
      <c r="N49" s="35">
        <f t="shared" si="22"/>
        <v>4870.6699999999992</v>
      </c>
      <c r="O49" s="35">
        <f t="shared" si="22"/>
        <v>4474.3999999999951</v>
      </c>
      <c r="P49" s="35">
        <f t="shared" si="22"/>
        <v>4775.9800000000041</v>
      </c>
      <c r="Q49" s="35">
        <f t="shared" si="22"/>
        <v>8343.4000000000087</v>
      </c>
      <c r="R49" s="35">
        <f t="shared" si="22"/>
        <v>85729.5</v>
      </c>
      <c r="S49" s="22">
        <f t="shared" si="1"/>
        <v>98.698480313147599</v>
      </c>
    </row>
    <row r="50" spans="1:19" ht="19.5" customHeight="1" x14ac:dyDescent="0.2">
      <c r="A50" s="24"/>
      <c r="B50" s="28" t="s">
        <v>1</v>
      </c>
      <c r="C50" s="36">
        <f t="shared" ref="C50:R50" si="23">C51+C52+C53</f>
        <v>59000</v>
      </c>
      <c r="D50" s="36">
        <f t="shared" si="23"/>
        <v>86860</v>
      </c>
      <c r="E50" s="36">
        <f t="shared" si="23"/>
        <v>0</v>
      </c>
      <c r="F50" s="37">
        <f t="shared" si="23"/>
        <v>7529.66</v>
      </c>
      <c r="G50" s="37">
        <f t="shared" si="23"/>
        <v>13927.23</v>
      </c>
      <c r="H50" s="37">
        <f t="shared" si="23"/>
        <v>8166.9000000000024</v>
      </c>
      <c r="I50" s="37">
        <f t="shared" si="23"/>
        <v>9574.82</v>
      </c>
      <c r="J50" s="37">
        <f t="shared" si="23"/>
        <v>9166.0899999999965</v>
      </c>
      <c r="K50" s="37">
        <f t="shared" si="23"/>
        <v>4488.7600000000029</v>
      </c>
      <c r="L50" s="37">
        <f t="shared" si="23"/>
        <v>6548.5499999999965</v>
      </c>
      <c r="M50" s="37">
        <f t="shared" si="23"/>
        <v>3863.0400000000013</v>
      </c>
      <c r="N50" s="37">
        <f t="shared" si="23"/>
        <v>4870.6699999999992</v>
      </c>
      <c r="O50" s="37">
        <f t="shared" si="23"/>
        <v>4474.3999999999951</v>
      </c>
      <c r="P50" s="37">
        <f t="shared" si="23"/>
        <v>4775.9800000000041</v>
      </c>
      <c r="Q50" s="37">
        <f t="shared" si="23"/>
        <v>8343.4000000000087</v>
      </c>
      <c r="R50" s="37">
        <f t="shared" si="23"/>
        <v>85729.5</v>
      </c>
      <c r="S50" s="22">
        <f t="shared" si="1"/>
        <v>98.698480313147599</v>
      </c>
    </row>
    <row r="51" spans="1:19" ht="19.5" customHeight="1" x14ac:dyDescent="0.2">
      <c r="A51" s="24"/>
      <c r="B51" s="28" t="s">
        <v>3</v>
      </c>
      <c r="C51" s="2">
        <v>54000</v>
      </c>
      <c r="D51" s="2">
        <v>81050</v>
      </c>
      <c r="E51" s="1"/>
      <c r="F51" s="38">
        <v>7308.84</v>
      </c>
      <c r="G51" s="38">
        <v>13159.369999999999</v>
      </c>
      <c r="H51" s="38">
        <v>7648.6900000000023</v>
      </c>
      <c r="I51" s="38">
        <v>9056.61</v>
      </c>
      <c r="J51" s="38">
        <v>8647.8799999999974</v>
      </c>
      <c r="K51" s="38">
        <v>3970.5500000000029</v>
      </c>
      <c r="L51" s="38">
        <v>6030.3399999999965</v>
      </c>
      <c r="M51" s="38">
        <v>3344.8300000000017</v>
      </c>
      <c r="N51" s="38">
        <v>4352.4599999999991</v>
      </c>
      <c r="O51" s="38">
        <v>3956.1899999999951</v>
      </c>
      <c r="P51" s="38">
        <v>4257.7700000000041</v>
      </c>
      <c r="Q51" s="38">
        <v>8273.9300000000076</v>
      </c>
      <c r="R51" s="38">
        <f>SUM(F51:Q51)</f>
        <v>80007.460000000006</v>
      </c>
      <c r="S51" s="22">
        <f t="shared" si="1"/>
        <v>98.713707587908701</v>
      </c>
    </row>
    <row r="52" spans="1:19" ht="19.5" customHeight="1" x14ac:dyDescent="0.2">
      <c r="A52" s="24"/>
      <c r="B52" s="28" t="s">
        <v>4</v>
      </c>
      <c r="C52" s="2">
        <v>0</v>
      </c>
      <c r="D52" s="2">
        <v>0</v>
      </c>
      <c r="E52" s="1"/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f>SUM(F52:Q52)</f>
        <v>0</v>
      </c>
      <c r="S52" s="22"/>
    </row>
    <row r="53" spans="1:19" ht="19.5" customHeight="1" x14ac:dyDescent="0.2">
      <c r="A53" s="24"/>
      <c r="B53" s="28" t="s">
        <v>5</v>
      </c>
      <c r="C53" s="2">
        <v>5000</v>
      </c>
      <c r="D53" s="2">
        <v>5810</v>
      </c>
      <c r="E53" s="1"/>
      <c r="F53" s="38">
        <v>220.82</v>
      </c>
      <c r="G53" s="38">
        <v>767.8599999999999</v>
      </c>
      <c r="H53" s="38">
        <v>518.21000000000026</v>
      </c>
      <c r="I53" s="38">
        <v>518.20999999999981</v>
      </c>
      <c r="J53" s="38">
        <v>518.21</v>
      </c>
      <c r="K53" s="38">
        <v>518.21</v>
      </c>
      <c r="L53" s="38">
        <v>518.21</v>
      </c>
      <c r="M53" s="38">
        <v>518.20999999999958</v>
      </c>
      <c r="N53" s="38">
        <v>518.21</v>
      </c>
      <c r="O53" s="38">
        <v>518.21</v>
      </c>
      <c r="P53" s="38">
        <v>518.21</v>
      </c>
      <c r="Q53" s="38">
        <v>69.470000000000255</v>
      </c>
      <c r="R53" s="38">
        <f>SUM(F53:Q53)</f>
        <v>5722.04</v>
      </c>
      <c r="S53" s="22">
        <f t="shared" si="1"/>
        <v>98.48605851979346</v>
      </c>
    </row>
    <row r="54" spans="1:19" ht="44.25" customHeight="1" x14ac:dyDescent="0.2">
      <c r="A54" s="24" t="s">
        <v>42</v>
      </c>
      <c r="B54" s="25" t="s">
        <v>52</v>
      </c>
      <c r="C54" s="39"/>
      <c r="D54" s="39"/>
      <c r="E54" s="39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22"/>
    </row>
    <row r="55" spans="1:19" ht="19.5" customHeight="1" x14ac:dyDescent="0.2">
      <c r="A55" s="24"/>
      <c r="B55" s="28" t="s">
        <v>0</v>
      </c>
      <c r="C55" s="34">
        <f t="shared" ref="C55:R55" si="24">C56</f>
        <v>42000</v>
      </c>
      <c r="D55" s="34">
        <f t="shared" si="24"/>
        <v>37920</v>
      </c>
      <c r="E55" s="34">
        <f t="shared" si="24"/>
        <v>0</v>
      </c>
      <c r="F55" s="35">
        <f t="shared" si="24"/>
        <v>3936.17</v>
      </c>
      <c r="G55" s="35">
        <f t="shared" si="24"/>
        <v>4640.6499999999996</v>
      </c>
      <c r="H55" s="35">
        <f t="shared" si="24"/>
        <v>4871.68</v>
      </c>
      <c r="I55" s="35">
        <f t="shared" si="24"/>
        <v>4269.369999999999</v>
      </c>
      <c r="J55" s="35">
        <f t="shared" si="24"/>
        <v>3056.369999999999</v>
      </c>
      <c r="K55" s="35">
        <f t="shared" si="24"/>
        <v>2083.34</v>
      </c>
      <c r="L55" s="35">
        <f t="shared" si="24"/>
        <v>2202.7400000000016</v>
      </c>
      <c r="M55" s="35">
        <f t="shared" si="24"/>
        <v>1028.869999999999</v>
      </c>
      <c r="N55" s="35">
        <f t="shared" si="24"/>
        <v>1885.9500000000007</v>
      </c>
      <c r="O55" s="35">
        <f t="shared" si="24"/>
        <v>1520.91</v>
      </c>
      <c r="P55" s="35">
        <f t="shared" si="24"/>
        <v>3252.16</v>
      </c>
      <c r="Q55" s="35">
        <f t="shared" si="24"/>
        <v>4543.3100000000013</v>
      </c>
      <c r="R55" s="35">
        <f t="shared" si="24"/>
        <v>37291.520000000004</v>
      </c>
      <c r="S55" s="22">
        <f t="shared" si="1"/>
        <v>98.342616033755277</v>
      </c>
    </row>
    <row r="56" spans="1:19" ht="19.5" customHeight="1" x14ac:dyDescent="0.2">
      <c r="A56" s="24"/>
      <c r="B56" s="28" t="s">
        <v>1</v>
      </c>
      <c r="C56" s="36">
        <f t="shared" ref="C56:R56" si="25">C57+C58+C59</f>
        <v>42000</v>
      </c>
      <c r="D56" s="36">
        <f t="shared" si="25"/>
        <v>37920</v>
      </c>
      <c r="E56" s="36">
        <f t="shared" si="25"/>
        <v>0</v>
      </c>
      <c r="F56" s="37">
        <f t="shared" si="25"/>
        <v>3936.17</v>
      </c>
      <c r="G56" s="37">
        <f t="shared" si="25"/>
        <v>4640.6499999999996</v>
      </c>
      <c r="H56" s="37">
        <f t="shared" si="25"/>
        <v>4871.68</v>
      </c>
      <c r="I56" s="37">
        <f t="shared" si="25"/>
        <v>4269.369999999999</v>
      </c>
      <c r="J56" s="37">
        <f t="shared" si="25"/>
        <v>3056.369999999999</v>
      </c>
      <c r="K56" s="37">
        <f t="shared" si="25"/>
        <v>2083.34</v>
      </c>
      <c r="L56" s="37">
        <f t="shared" si="25"/>
        <v>2202.7400000000016</v>
      </c>
      <c r="M56" s="37">
        <f t="shared" si="25"/>
        <v>1028.869999999999</v>
      </c>
      <c r="N56" s="37">
        <f t="shared" si="25"/>
        <v>1885.9500000000007</v>
      </c>
      <c r="O56" s="37">
        <f t="shared" si="25"/>
        <v>1520.91</v>
      </c>
      <c r="P56" s="37">
        <f t="shared" si="25"/>
        <v>3252.16</v>
      </c>
      <c r="Q56" s="37">
        <f t="shared" si="25"/>
        <v>4543.3100000000013</v>
      </c>
      <c r="R56" s="37">
        <f t="shared" si="25"/>
        <v>37291.520000000004</v>
      </c>
      <c r="S56" s="22">
        <f t="shared" si="1"/>
        <v>98.342616033755277</v>
      </c>
    </row>
    <row r="57" spans="1:19" ht="19.5" customHeight="1" x14ac:dyDescent="0.2">
      <c r="A57" s="24"/>
      <c r="B57" s="28" t="s">
        <v>3</v>
      </c>
      <c r="C57" s="2">
        <v>41000</v>
      </c>
      <c r="D57" s="2">
        <v>36920</v>
      </c>
      <c r="E57" s="1"/>
      <c r="F57" s="38">
        <v>3907.17</v>
      </c>
      <c r="G57" s="38">
        <v>4494.33</v>
      </c>
      <c r="H57" s="38">
        <v>4784.0200000000004</v>
      </c>
      <c r="I57" s="38">
        <v>4181.7099999999991</v>
      </c>
      <c r="J57" s="38">
        <v>2968.7099999999991</v>
      </c>
      <c r="K57" s="38">
        <v>2054.34</v>
      </c>
      <c r="L57" s="38">
        <v>2115.0800000000017</v>
      </c>
      <c r="M57" s="38">
        <v>941.20999999999913</v>
      </c>
      <c r="N57" s="38">
        <v>1798.2900000000009</v>
      </c>
      <c r="O57" s="38">
        <v>1433.25</v>
      </c>
      <c r="P57" s="38">
        <v>3164.5</v>
      </c>
      <c r="Q57" s="38">
        <v>4455.6500000000015</v>
      </c>
      <c r="R57" s="38">
        <f>SUM(F57:Q57)</f>
        <v>36298.26</v>
      </c>
      <c r="S57" s="22">
        <f t="shared" si="1"/>
        <v>98.31598049837487</v>
      </c>
    </row>
    <row r="58" spans="1:19" ht="19.5" customHeight="1" x14ac:dyDescent="0.2">
      <c r="A58" s="24"/>
      <c r="B58" s="28" t="s">
        <v>4</v>
      </c>
      <c r="C58" s="2">
        <v>0</v>
      </c>
      <c r="D58" s="2">
        <v>0</v>
      </c>
      <c r="E58" s="1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f>SUM(F58:Q58)</f>
        <v>0</v>
      </c>
      <c r="S58" s="22"/>
    </row>
    <row r="59" spans="1:19" ht="19.5" customHeight="1" x14ac:dyDescent="0.2">
      <c r="A59" s="24"/>
      <c r="B59" s="28" t="s">
        <v>5</v>
      </c>
      <c r="C59" s="2">
        <v>1000</v>
      </c>
      <c r="D59" s="2">
        <v>1000</v>
      </c>
      <c r="E59" s="1"/>
      <c r="F59" s="38">
        <v>29</v>
      </c>
      <c r="G59" s="38">
        <v>146.32</v>
      </c>
      <c r="H59" s="38">
        <v>87.660000000000025</v>
      </c>
      <c r="I59" s="38">
        <v>87.659999999999968</v>
      </c>
      <c r="J59" s="38">
        <v>87.660000000000025</v>
      </c>
      <c r="K59" s="38">
        <v>29</v>
      </c>
      <c r="L59" s="38">
        <v>87.660000000000025</v>
      </c>
      <c r="M59" s="38">
        <v>87.659999999999968</v>
      </c>
      <c r="N59" s="38">
        <v>87.659999999999968</v>
      </c>
      <c r="O59" s="38">
        <v>87.660000000000082</v>
      </c>
      <c r="P59" s="38">
        <v>87.659999999999968</v>
      </c>
      <c r="Q59" s="38">
        <v>87.659999999999968</v>
      </c>
      <c r="R59" s="38">
        <f>SUM(F59:Q59)</f>
        <v>993.26</v>
      </c>
      <c r="S59" s="22">
        <f t="shared" ref="S59:S83" si="26">R59/D59*100</f>
        <v>99.326000000000008</v>
      </c>
    </row>
    <row r="60" spans="1:19" ht="46.5" customHeight="1" x14ac:dyDescent="0.2">
      <c r="A60" s="24" t="s">
        <v>43</v>
      </c>
      <c r="B60" s="25" t="s">
        <v>53</v>
      </c>
      <c r="C60" s="39"/>
      <c r="D60" s="39"/>
      <c r="E60" s="39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22"/>
    </row>
    <row r="61" spans="1:19" ht="19.5" customHeight="1" x14ac:dyDescent="0.2">
      <c r="A61" s="24"/>
      <c r="B61" s="28" t="s">
        <v>0</v>
      </c>
      <c r="C61" s="34">
        <f t="shared" ref="C61:R61" si="27">C62</f>
        <v>37000</v>
      </c>
      <c r="D61" s="34">
        <f t="shared" si="27"/>
        <v>45350</v>
      </c>
      <c r="E61" s="34">
        <f t="shared" si="27"/>
        <v>0</v>
      </c>
      <c r="F61" s="35">
        <f t="shared" si="27"/>
        <v>4931.99</v>
      </c>
      <c r="G61" s="35">
        <f t="shared" si="27"/>
        <v>5702.57</v>
      </c>
      <c r="H61" s="35">
        <f t="shared" si="27"/>
        <v>5095.9400000000005</v>
      </c>
      <c r="I61" s="35">
        <f t="shared" si="27"/>
        <v>4789.6099999999997</v>
      </c>
      <c r="J61" s="35">
        <f t="shared" si="27"/>
        <v>2294.7199999999984</v>
      </c>
      <c r="K61" s="35">
        <f t="shared" si="27"/>
        <v>1947.7500000000025</v>
      </c>
      <c r="L61" s="35">
        <f t="shared" si="27"/>
        <v>4367.0899999999992</v>
      </c>
      <c r="M61" s="35">
        <f t="shared" si="27"/>
        <v>1741.2299999999998</v>
      </c>
      <c r="N61" s="35">
        <f t="shared" si="27"/>
        <v>1464.7200000000012</v>
      </c>
      <c r="O61" s="35">
        <f t="shared" si="27"/>
        <v>4609.6400000000003</v>
      </c>
      <c r="P61" s="35">
        <f t="shared" si="27"/>
        <v>3061.7799999999952</v>
      </c>
      <c r="Q61" s="35">
        <f t="shared" si="27"/>
        <v>4628.9600000000046</v>
      </c>
      <c r="R61" s="35">
        <f t="shared" si="27"/>
        <v>44636</v>
      </c>
      <c r="S61" s="22">
        <f t="shared" si="26"/>
        <v>98.425578831312023</v>
      </c>
    </row>
    <row r="62" spans="1:19" ht="19.5" customHeight="1" x14ac:dyDescent="0.2">
      <c r="A62" s="24"/>
      <c r="B62" s="28" t="s">
        <v>1</v>
      </c>
      <c r="C62" s="36">
        <f t="shared" ref="C62:R62" si="28">C63+C64+C65</f>
        <v>37000</v>
      </c>
      <c r="D62" s="36">
        <f t="shared" si="28"/>
        <v>45350</v>
      </c>
      <c r="E62" s="36">
        <f t="shared" si="28"/>
        <v>0</v>
      </c>
      <c r="F62" s="37">
        <f t="shared" si="28"/>
        <v>4931.99</v>
      </c>
      <c r="G62" s="37">
        <f t="shared" si="28"/>
        <v>5702.57</v>
      </c>
      <c r="H62" s="37">
        <f t="shared" si="28"/>
        <v>5095.9400000000005</v>
      </c>
      <c r="I62" s="37">
        <f t="shared" si="28"/>
        <v>4789.6099999999997</v>
      </c>
      <c r="J62" s="37">
        <f t="shared" si="28"/>
        <v>2294.7199999999984</v>
      </c>
      <c r="K62" s="37">
        <f t="shared" si="28"/>
        <v>1947.7500000000025</v>
      </c>
      <c r="L62" s="37">
        <f t="shared" si="28"/>
        <v>4367.0899999999992</v>
      </c>
      <c r="M62" s="37">
        <f t="shared" si="28"/>
        <v>1741.2299999999998</v>
      </c>
      <c r="N62" s="37">
        <f t="shared" si="28"/>
        <v>1464.7200000000012</v>
      </c>
      <c r="O62" s="37">
        <f t="shared" si="28"/>
        <v>4609.6400000000003</v>
      </c>
      <c r="P62" s="37">
        <f t="shared" si="28"/>
        <v>3061.7799999999952</v>
      </c>
      <c r="Q62" s="37">
        <f t="shared" si="28"/>
        <v>4628.9600000000046</v>
      </c>
      <c r="R62" s="37">
        <f t="shared" si="28"/>
        <v>44636</v>
      </c>
      <c r="S62" s="22">
        <f t="shared" si="26"/>
        <v>98.425578831312023</v>
      </c>
    </row>
    <row r="63" spans="1:19" ht="19.5" customHeight="1" x14ac:dyDescent="0.2">
      <c r="A63" s="24"/>
      <c r="B63" s="28" t="s">
        <v>3</v>
      </c>
      <c r="C63" s="2">
        <v>36000</v>
      </c>
      <c r="D63" s="2">
        <v>44150</v>
      </c>
      <c r="E63" s="1"/>
      <c r="F63" s="38">
        <v>4931.99</v>
      </c>
      <c r="G63" s="38">
        <v>5461.23</v>
      </c>
      <c r="H63" s="38">
        <v>5070.6200000000008</v>
      </c>
      <c r="I63" s="38">
        <v>4759.4799999999996</v>
      </c>
      <c r="J63" s="38">
        <v>2252.0999999999985</v>
      </c>
      <c r="K63" s="38">
        <v>1834.7800000000025</v>
      </c>
      <c r="L63" s="38">
        <v>4268.4799999999996</v>
      </c>
      <c r="M63" s="38">
        <v>1592.6599999999999</v>
      </c>
      <c r="N63" s="38">
        <v>1464.7200000000012</v>
      </c>
      <c r="O63" s="38">
        <v>4485.0200000000004</v>
      </c>
      <c r="P63" s="38">
        <v>2910.3699999999953</v>
      </c>
      <c r="Q63" s="38">
        <v>4530.8800000000047</v>
      </c>
      <c r="R63" s="38">
        <f>SUM(F63:Q63)</f>
        <v>43562.33</v>
      </c>
      <c r="S63" s="22">
        <f t="shared" si="26"/>
        <v>98.668924122310315</v>
      </c>
    </row>
    <row r="64" spans="1:19" ht="19.5" customHeight="1" x14ac:dyDescent="0.2">
      <c r="A64" s="24"/>
      <c r="B64" s="28" t="s">
        <v>4</v>
      </c>
      <c r="C64" s="2">
        <v>0</v>
      </c>
      <c r="D64" s="2">
        <v>0</v>
      </c>
      <c r="E64" s="1"/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f>SUM(F64:Q64)</f>
        <v>0</v>
      </c>
      <c r="S64" s="22"/>
    </row>
    <row r="65" spans="1:19" ht="19.5" customHeight="1" x14ac:dyDescent="0.2">
      <c r="A65" s="24"/>
      <c r="B65" s="28" t="s">
        <v>5</v>
      </c>
      <c r="C65" s="2">
        <v>1000</v>
      </c>
      <c r="D65" s="2">
        <v>1200</v>
      </c>
      <c r="E65" s="1"/>
      <c r="F65" s="38">
        <v>0</v>
      </c>
      <c r="G65" s="38">
        <v>241.34</v>
      </c>
      <c r="H65" s="38">
        <v>25.320000000000022</v>
      </c>
      <c r="I65" s="38">
        <v>30.129999999999995</v>
      </c>
      <c r="J65" s="38">
        <v>42.620000000000005</v>
      </c>
      <c r="K65" s="38">
        <v>112.96999999999997</v>
      </c>
      <c r="L65" s="38">
        <v>98.610000000000014</v>
      </c>
      <c r="M65" s="38">
        <v>148.56999999999994</v>
      </c>
      <c r="N65" s="38">
        <v>0</v>
      </c>
      <c r="O65" s="38">
        <v>124.62</v>
      </c>
      <c r="P65" s="38">
        <v>151.41000000000008</v>
      </c>
      <c r="Q65" s="38">
        <v>98.080000000000041</v>
      </c>
      <c r="R65" s="38">
        <f>SUM(F65:Q65)</f>
        <v>1073.67</v>
      </c>
      <c r="S65" s="22">
        <f t="shared" si="26"/>
        <v>89.472500000000011</v>
      </c>
    </row>
    <row r="66" spans="1:19" ht="44.25" customHeight="1" x14ac:dyDescent="0.2">
      <c r="A66" s="24" t="s">
        <v>44</v>
      </c>
      <c r="B66" s="25" t="s">
        <v>54</v>
      </c>
      <c r="C66" s="39"/>
      <c r="D66" s="39"/>
      <c r="E66" s="39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22"/>
    </row>
    <row r="67" spans="1:19" ht="19.5" customHeight="1" x14ac:dyDescent="0.2">
      <c r="A67" s="24"/>
      <c r="B67" s="28" t="s">
        <v>0</v>
      </c>
      <c r="C67" s="34">
        <f t="shared" ref="C67:R67" si="29">C68</f>
        <v>22000</v>
      </c>
      <c r="D67" s="34">
        <f t="shared" si="29"/>
        <v>28330</v>
      </c>
      <c r="E67" s="34">
        <f t="shared" si="29"/>
        <v>0</v>
      </c>
      <c r="F67" s="35">
        <f t="shared" si="29"/>
        <v>2820.51</v>
      </c>
      <c r="G67" s="35">
        <f t="shared" si="29"/>
        <v>2880.9299999999994</v>
      </c>
      <c r="H67" s="35">
        <f t="shared" si="29"/>
        <v>3316.0299999999997</v>
      </c>
      <c r="I67" s="35">
        <f t="shared" si="29"/>
        <v>2863.16</v>
      </c>
      <c r="J67" s="35">
        <f t="shared" si="29"/>
        <v>2792.8000000000011</v>
      </c>
      <c r="K67" s="35">
        <f t="shared" si="29"/>
        <v>1642.3400000000001</v>
      </c>
      <c r="L67" s="35">
        <f t="shared" si="29"/>
        <v>1987.5499999999993</v>
      </c>
      <c r="M67" s="35">
        <f t="shared" si="29"/>
        <v>1252.2099999999991</v>
      </c>
      <c r="N67" s="35">
        <f t="shared" si="29"/>
        <v>1866.5699999999997</v>
      </c>
      <c r="O67" s="35">
        <f t="shared" si="29"/>
        <v>1173.8400000000001</v>
      </c>
      <c r="P67" s="35">
        <f t="shared" si="29"/>
        <v>1902.9300000000003</v>
      </c>
      <c r="Q67" s="35">
        <f t="shared" si="29"/>
        <v>2425.0400000000009</v>
      </c>
      <c r="R67" s="35">
        <f t="shared" si="29"/>
        <v>26923.91</v>
      </c>
      <c r="S67" s="22">
        <f t="shared" si="26"/>
        <v>95.036745499470527</v>
      </c>
    </row>
    <row r="68" spans="1:19" ht="19.5" customHeight="1" x14ac:dyDescent="0.2">
      <c r="A68" s="24"/>
      <c r="B68" s="28" t="s">
        <v>1</v>
      </c>
      <c r="C68" s="36">
        <f t="shared" ref="C68:R68" si="30">C69+C70+C71</f>
        <v>22000</v>
      </c>
      <c r="D68" s="36">
        <f t="shared" si="30"/>
        <v>28330</v>
      </c>
      <c r="E68" s="36">
        <f t="shared" si="30"/>
        <v>0</v>
      </c>
      <c r="F68" s="37">
        <f t="shared" si="30"/>
        <v>2820.51</v>
      </c>
      <c r="G68" s="37">
        <f t="shared" si="30"/>
        <v>2880.9299999999994</v>
      </c>
      <c r="H68" s="37">
        <f t="shared" si="30"/>
        <v>3316.0299999999997</v>
      </c>
      <c r="I68" s="37">
        <f t="shared" si="30"/>
        <v>2863.16</v>
      </c>
      <c r="J68" s="37">
        <f t="shared" si="30"/>
        <v>2792.8000000000011</v>
      </c>
      <c r="K68" s="37">
        <f t="shared" si="30"/>
        <v>1642.3400000000001</v>
      </c>
      <c r="L68" s="37">
        <f t="shared" si="30"/>
        <v>1987.5499999999993</v>
      </c>
      <c r="M68" s="37">
        <f t="shared" si="30"/>
        <v>1252.2099999999991</v>
      </c>
      <c r="N68" s="37">
        <f t="shared" si="30"/>
        <v>1866.5699999999997</v>
      </c>
      <c r="O68" s="37">
        <f t="shared" si="30"/>
        <v>1173.8400000000001</v>
      </c>
      <c r="P68" s="37">
        <f t="shared" si="30"/>
        <v>1902.9300000000003</v>
      </c>
      <c r="Q68" s="37">
        <f t="shared" si="30"/>
        <v>2425.0400000000009</v>
      </c>
      <c r="R68" s="37">
        <f t="shared" si="30"/>
        <v>26923.91</v>
      </c>
      <c r="S68" s="22">
        <f t="shared" si="26"/>
        <v>95.036745499470527</v>
      </c>
    </row>
    <row r="69" spans="1:19" ht="19.5" customHeight="1" x14ac:dyDescent="0.2">
      <c r="A69" s="24"/>
      <c r="B69" s="28" t="s">
        <v>3</v>
      </c>
      <c r="C69" s="2">
        <v>21000</v>
      </c>
      <c r="D69" s="2">
        <v>28000</v>
      </c>
      <c r="E69" s="1"/>
      <c r="F69" s="38">
        <v>2796.51</v>
      </c>
      <c r="G69" s="38">
        <v>2853.9299999999994</v>
      </c>
      <c r="H69" s="38">
        <v>3289.0299999999997</v>
      </c>
      <c r="I69" s="38">
        <v>2836.16</v>
      </c>
      <c r="J69" s="38">
        <v>2765.8000000000011</v>
      </c>
      <c r="K69" s="38">
        <v>1615.3400000000001</v>
      </c>
      <c r="L69" s="38">
        <v>1960.5499999999993</v>
      </c>
      <c r="M69" s="38">
        <v>1225.2099999999991</v>
      </c>
      <c r="N69" s="38">
        <v>1839.5699999999997</v>
      </c>
      <c r="O69" s="38">
        <v>1146.8400000000001</v>
      </c>
      <c r="P69" s="38">
        <v>1875.9300000000003</v>
      </c>
      <c r="Q69" s="38">
        <v>2398.0400000000009</v>
      </c>
      <c r="R69" s="38">
        <f>SUM(F69:Q69)</f>
        <v>26602.91</v>
      </c>
      <c r="S69" s="22">
        <f t="shared" si="26"/>
        <v>95.010392857142861</v>
      </c>
    </row>
    <row r="70" spans="1:19" ht="19.5" customHeight="1" x14ac:dyDescent="0.2">
      <c r="A70" s="24"/>
      <c r="B70" s="28" t="s">
        <v>4</v>
      </c>
      <c r="C70" s="2">
        <v>0</v>
      </c>
      <c r="D70" s="2">
        <v>0</v>
      </c>
      <c r="E70" s="1"/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f>SUM(F70:Q70)</f>
        <v>0</v>
      </c>
      <c r="S70" s="22"/>
    </row>
    <row r="71" spans="1:19" ht="19.5" customHeight="1" x14ac:dyDescent="0.2">
      <c r="A71" s="24"/>
      <c r="B71" s="28" t="s">
        <v>5</v>
      </c>
      <c r="C71" s="2">
        <v>1000</v>
      </c>
      <c r="D71" s="2">
        <v>330</v>
      </c>
      <c r="E71" s="1"/>
      <c r="F71" s="38">
        <v>24</v>
      </c>
      <c r="G71" s="38">
        <v>27</v>
      </c>
      <c r="H71" s="38">
        <v>27</v>
      </c>
      <c r="I71" s="38">
        <v>27</v>
      </c>
      <c r="J71" s="38">
        <v>27</v>
      </c>
      <c r="K71" s="38">
        <v>27</v>
      </c>
      <c r="L71" s="38">
        <v>27</v>
      </c>
      <c r="M71" s="38">
        <v>27</v>
      </c>
      <c r="N71" s="38">
        <v>27</v>
      </c>
      <c r="O71" s="38">
        <v>27</v>
      </c>
      <c r="P71" s="38">
        <v>27</v>
      </c>
      <c r="Q71" s="38">
        <v>27</v>
      </c>
      <c r="R71" s="38">
        <f>SUM(F71:Q71)</f>
        <v>321</v>
      </c>
      <c r="S71" s="22">
        <f t="shared" si="26"/>
        <v>97.27272727272728</v>
      </c>
    </row>
    <row r="72" spans="1:19" ht="56.25" customHeight="1" x14ac:dyDescent="0.2">
      <c r="A72" s="24" t="s">
        <v>45</v>
      </c>
      <c r="B72" s="25" t="s">
        <v>55</v>
      </c>
      <c r="C72" s="39"/>
      <c r="D72" s="39"/>
      <c r="E72" s="39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22"/>
    </row>
    <row r="73" spans="1:19" ht="19.5" customHeight="1" x14ac:dyDescent="0.2">
      <c r="A73" s="24"/>
      <c r="B73" s="28" t="s">
        <v>0</v>
      </c>
      <c r="C73" s="34">
        <f t="shared" ref="C73:R73" si="31">C74</f>
        <v>20000</v>
      </c>
      <c r="D73" s="34">
        <f t="shared" si="31"/>
        <v>25000</v>
      </c>
      <c r="E73" s="34">
        <f t="shared" si="31"/>
        <v>0</v>
      </c>
      <c r="F73" s="35">
        <f t="shared" si="31"/>
        <v>2680.12</v>
      </c>
      <c r="G73" s="35">
        <f t="shared" si="31"/>
        <v>2299.66</v>
      </c>
      <c r="H73" s="35">
        <f t="shared" si="31"/>
        <v>3162.1900000000005</v>
      </c>
      <c r="I73" s="35">
        <f t="shared" si="31"/>
        <v>2317.4899999999989</v>
      </c>
      <c r="J73" s="35">
        <f t="shared" si="31"/>
        <v>1941.6800000000003</v>
      </c>
      <c r="K73" s="35">
        <f t="shared" si="31"/>
        <v>1255.8900000000012</v>
      </c>
      <c r="L73" s="35">
        <f t="shared" si="31"/>
        <v>1037.5099999999995</v>
      </c>
      <c r="M73" s="35">
        <f t="shared" si="31"/>
        <v>873.47999999999956</v>
      </c>
      <c r="N73" s="35">
        <f t="shared" si="31"/>
        <v>916.65999999999951</v>
      </c>
      <c r="O73" s="35">
        <f t="shared" si="31"/>
        <v>795.98999999999978</v>
      </c>
      <c r="P73" s="35">
        <f t="shared" si="31"/>
        <v>1186</v>
      </c>
      <c r="Q73" s="35">
        <f t="shared" si="31"/>
        <v>2102.4100000000012</v>
      </c>
      <c r="R73" s="35">
        <f t="shared" si="31"/>
        <v>20569.080000000002</v>
      </c>
      <c r="S73" s="22">
        <f t="shared" si="26"/>
        <v>82.276319999999998</v>
      </c>
    </row>
    <row r="74" spans="1:19" ht="19.5" customHeight="1" x14ac:dyDescent="0.2">
      <c r="A74" s="24"/>
      <c r="B74" s="28" t="s">
        <v>1</v>
      </c>
      <c r="C74" s="36">
        <f t="shared" ref="C74:R74" si="32">C75+C76+C77</f>
        <v>20000</v>
      </c>
      <c r="D74" s="36">
        <f t="shared" si="32"/>
        <v>25000</v>
      </c>
      <c r="E74" s="36">
        <f t="shared" si="32"/>
        <v>0</v>
      </c>
      <c r="F74" s="37">
        <f t="shared" si="32"/>
        <v>2680.12</v>
      </c>
      <c r="G74" s="37">
        <f t="shared" si="32"/>
        <v>2299.66</v>
      </c>
      <c r="H74" s="37">
        <f t="shared" si="32"/>
        <v>3162.1900000000005</v>
      </c>
      <c r="I74" s="37">
        <f t="shared" si="32"/>
        <v>2317.4899999999989</v>
      </c>
      <c r="J74" s="37">
        <f t="shared" si="32"/>
        <v>1941.6800000000003</v>
      </c>
      <c r="K74" s="37">
        <f t="shared" si="32"/>
        <v>1255.8900000000012</v>
      </c>
      <c r="L74" s="37">
        <f t="shared" si="32"/>
        <v>1037.5099999999995</v>
      </c>
      <c r="M74" s="37">
        <f t="shared" si="32"/>
        <v>873.47999999999956</v>
      </c>
      <c r="N74" s="37">
        <f t="shared" si="32"/>
        <v>916.65999999999951</v>
      </c>
      <c r="O74" s="37">
        <f t="shared" si="32"/>
        <v>795.98999999999978</v>
      </c>
      <c r="P74" s="37">
        <f t="shared" si="32"/>
        <v>1186</v>
      </c>
      <c r="Q74" s="37">
        <f t="shared" si="32"/>
        <v>2102.4100000000012</v>
      </c>
      <c r="R74" s="37">
        <f t="shared" si="32"/>
        <v>20569.080000000002</v>
      </c>
      <c r="S74" s="22">
        <f t="shared" si="26"/>
        <v>82.276319999999998</v>
      </c>
    </row>
    <row r="75" spans="1:19" ht="19.5" customHeight="1" x14ac:dyDescent="0.2">
      <c r="A75" s="24"/>
      <c r="B75" s="28" t="s">
        <v>3</v>
      </c>
      <c r="C75" s="2">
        <v>20000</v>
      </c>
      <c r="D75" s="2">
        <v>24500</v>
      </c>
      <c r="E75" s="1"/>
      <c r="F75" s="38">
        <v>2680.12</v>
      </c>
      <c r="G75" s="38">
        <v>2299.66</v>
      </c>
      <c r="H75" s="38">
        <v>3162.1900000000005</v>
      </c>
      <c r="I75" s="38">
        <v>2317.4899999999989</v>
      </c>
      <c r="J75" s="38">
        <v>1941.6800000000003</v>
      </c>
      <c r="K75" s="38">
        <v>1255.8900000000012</v>
      </c>
      <c r="L75" s="38">
        <v>842.30999999999949</v>
      </c>
      <c r="M75" s="38">
        <v>873.47999999999956</v>
      </c>
      <c r="N75" s="38">
        <v>819.05999999999949</v>
      </c>
      <c r="O75" s="38">
        <v>795.98999999999978</v>
      </c>
      <c r="P75" s="38">
        <v>1186</v>
      </c>
      <c r="Q75" s="38">
        <v>2004.8100000000013</v>
      </c>
      <c r="R75" s="38">
        <f>SUM(F75:Q75)</f>
        <v>20178.68</v>
      </c>
      <c r="S75" s="22">
        <f t="shared" si="26"/>
        <v>82.361959183673477</v>
      </c>
    </row>
    <row r="76" spans="1:19" ht="19.5" customHeight="1" x14ac:dyDescent="0.2">
      <c r="A76" s="24"/>
      <c r="B76" s="28" t="s">
        <v>4</v>
      </c>
      <c r="C76" s="2">
        <v>0</v>
      </c>
      <c r="D76" s="2">
        <v>0</v>
      </c>
      <c r="E76" s="1"/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f>SUM(F76:Q76)</f>
        <v>0</v>
      </c>
      <c r="S76" s="22"/>
    </row>
    <row r="77" spans="1:19" ht="19.5" customHeight="1" x14ac:dyDescent="0.2">
      <c r="A77" s="24"/>
      <c r="B77" s="28" t="s">
        <v>5</v>
      </c>
      <c r="C77" s="2">
        <v>0</v>
      </c>
      <c r="D77" s="2">
        <v>500</v>
      </c>
      <c r="E77" s="1"/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195.2</v>
      </c>
      <c r="M77" s="38">
        <v>0</v>
      </c>
      <c r="N77" s="38">
        <v>97.600000000000023</v>
      </c>
      <c r="O77" s="38">
        <v>0</v>
      </c>
      <c r="P77" s="38">
        <v>0</v>
      </c>
      <c r="Q77" s="38">
        <v>97.599999999999966</v>
      </c>
      <c r="R77" s="38">
        <f>SUM(F77:Q77)</f>
        <v>390.4</v>
      </c>
      <c r="S77" s="22">
        <f t="shared" si="26"/>
        <v>78.08</v>
      </c>
    </row>
    <row r="78" spans="1:19" ht="38.25" customHeight="1" x14ac:dyDescent="0.2">
      <c r="A78" s="24" t="s">
        <v>46</v>
      </c>
      <c r="B78" s="25" t="s">
        <v>10</v>
      </c>
      <c r="C78" s="2"/>
      <c r="D78" s="2"/>
      <c r="E78" s="1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22"/>
    </row>
    <row r="79" spans="1:19" ht="19.5" customHeight="1" x14ac:dyDescent="0.2">
      <c r="A79" s="24"/>
      <c r="B79" s="28" t="s">
        <v>0</v>
      </c>
      <c r="C79" s="34">
        <f>C80</f>
        <v>45000</v>
      </c>
      <c r="D79" s="34">
        <f>D80</f>
        <v>49190</v>
      </c>
      <c r="E79" s="34">
        <f>E80</f>
        <v>0</v>
      </c>
      <c r="F79" s="35">
        <f t="shared" ref="F79:R79" si="33">SUM(F80)</f>
        <v>5008.7700000000004</v>
      </c>
      <c r="G79" s="35">
        <f t="shared" si="33"/>
        <v>6358.8599999999988</v>
      </c>
      <c r="H79" s="35">
        <f t="shared" si="33"/>
        <v>7126.119999999999</v>
      </c>
      <c r="I79" s="35">
        <f t="shared" si="33"/>
        <v>5114.4500000000007</v>
      </c>
      <c r="J79" s="35">
        <f t="shared" si="33"/>
        <v>4758.0600000000013</v>
      </c>
      <c r="K79" s="35">
        <f t="shared" si="33"/>
        <v>2643.1100000000006</v>
      </c>
      <c r="L79" s="35">
        <f t="shared" si="33"/>
        <v>2911.9399999999987</v>
      </c>
      <c r="M79" s="35">
        <f t="shared" si="33"/>
        <v>1617.6800000000003</v>
      </c>
      <c r="N79" s="35">
        <f t="shared" si="33"/>
        <v>2289.25</v>
      </c>
      <c r="O79" s="35">
        <f t="shared" si="33"/>
        <v>3114.2699999999968</v>
      </c>
      <c r="P79" s="35">
        <f t="shared" si="33"/>
        <v>4044.9600000000037</v>
      </c>
      <c r="Q79" s="35">
        <f t="shared" si="33"/>
        <v>3439.1299999999992</v>
      </c>
      <c r="R79" s="35">
        <f t="shared" si="33"/>
        <v>48426.6</v>
      </c>
      <c r="S79" s="22">
        <f t="shared" si="26"/>
        <v>98.448058548485463</v>
      </c>
    </row>
    <row r="80" spans="1:19" ht="19.5" customHeight="1" x14ac:dyDescent="0.2">
      <c r="A80" s="24"/>
      <c r="B80" s="28" t="s">
        <v>1</v>
      </c>
      <c r="C80" s="36">
        <f>C81+C82+C83</f>
        <v>45000</v>
      </c>
      <c r="D80" s="36">
        <f>D81+D82+D83</f>
        <v>49190</v>
      </c>
      <c r="E80" s="36">
        <f>E81+E82+E83</f>
        <v>0</v>
      </c>
      <c r="F80" s="37">
        <f t="shared" ref="F80:R80" si="34">SUM(F81:F83)</f>
        <v>5008.7700000000004</v>
      </c>
      <c r="G80" s="37">
        <f t="shared" si="34"/>
        <v>6358.8599999999988</v>
      </c>
      <c r="H80" s="37">
        <f t="shared" si="34"/>
        <v>7126.119999999999</v>
      </c>
      <c r="I80" s="37">
        <f t="shared" si="34"/>
        <v>5114.4500000000007</v>
      </c>
      <c r="J80" s="37">
        <f t="shared" si="34"/>
        <v>4758.0600000000013</v>
      </c>
      <c r="K80" s="37">
        <f t="shared" si="34"/>
        <v>2643.1100000000006</v>
      </c>
      <c r="L80" s="37">
        <f t="shared" si="34"/>
        <v>2911.9399999999987</v>
      </c>
      <c r="M80" s="37">
        <f t="shared" si="34"/>
        <v>1617.6800000000003</v>
      </c>
      <c r="N80" s="37">
        <f t="shared" si="34"/>
        <v>2289.25</v>
      </c>
      <c r="O80" s="37">
        <f t="shared" si="34"/>
        <v>3114.2699999999968</v>
      </c>
      <c r="P80" s="37">
        <f t="shared" si="34"/>
        <v>4044.9600000000037</v>
      </c>
      <c r="Q80" s="37">
        <f t="shared" si="34"/>
        <v>3439.1299999999992</v>
      </c>
      <c r="R80" s="37">
        <f t="shared" si="34"/>
        <v>48426.6</v>
      </c>
      <c r="S80" s="22">
        <f t="shared" si="26"/>
        <v>98.448058548485463</v>
      </c>
    </row>
    <row r="81" spans="1:19" ht="19.5" customHeight="1" x14ac:dyDescent="0.2">
      <c r="A81" s="24"/>
      <c r="B81" s="28" t="s">
        <v>3</v>
      </c>
      <c r="C81" s="2">
        <v>44000</v>
      </c>
      <c r="D81" s="2">
        <v>47890</v>
      </c>
      <c r="E81" s="1"/>
      <c r="F81" s="38">
        <v>5008.7700000000004</v>
      </c>
      <c r="G81" s="38">
        <v>6118.8599999999988</v>
      </c>
      <c r="H81" s="38">
        <v>7100.2199999999993</v>
      </c>
      <c r="I81" s="38">
        <v>5114.4500000000007</v>
      </c>
      <c r="J81" s="38">
        <v>4692.1500000000015</v>
      </c>
      <c r="K81" s="38">
        <v>2643.1100000000006</v>
      </c>
      <c r="L81" s="38">
        <v>2911.9399999999987</v>
      </c>
      <c r="M81" s="38">
        <v>1617.6800000000003</v>
      </c>
      <c r="N81" s="38">
        <v>2289.25</v>
      </c>
      <c r="O81" s="38">
        <v>3114.2699999999968</v>
      </c>
      <c r="P81" s="38">
        <v>3513.1600000000035</v>
      </c>
      <c r="Q81" s="38">
        <v>3095.4599999999991</v>
      </c>
      <c r="R81" s="38">
        <f>SUM(F81:Q81)</f>
        <v>47219.32</v>
      </c>
      <c r="S81" s="22">
        <f t="shared" si="26"/>
        <v>98.599540613906868</v>
      </c>
    </row>
    <row r="82" spans="1:19" ht="19.5" customHeight="1" x14ac:dyDescent="0.2">
      <c r="A82" s="24"/>
      <c r="B82" s="28" t="s">
        <v>4</v>
      </c>
      <c r="C82" s="2">
        <v>0</v>
      </c>
      <c r="D82" s="2">
        <v>0</v>
      </c>
      <c r="E82" s="1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f>SUM(F82:Q82)</f>
        <v>0</v>
      </c>
      <c r="S82" s="22"/>
    </row>
    <row r="83" spans="1:19" ht="19.5" customHeight="1" x14ac:dyDescent="0.2">
      <c r="A83" s="24"/>
      <c r="B83" s="28" t="s">
        <v>5</v>
      </c>
      <c r="C83" s="2">
        <v>1000</v>
      </c>
      <c r="D83" s="2">
        <v>1300</v>
      </c>
      <c r="E83" s="1"/>
      <c r="F83" s="38">
        <v>0</v>
      </c>
      <c r="G83" s="38">
        <v>240</v>
      </c>
      <c r="H83" s="38">
        <v>25.899999999999977</v>
      </c>
      <c r="I83" s="38">
        <v>0</v>
      </c>
      <c r="J83" s="38">
        <v>65.910000000000025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531.79999999999995</v>
      </c>
      <c r="Q83" s="38">
        <v>343.67000000000007</v>
      </c>
      <c r="R83" s="38">
        <f>SUM(F83:Q83)</f>
        <v>1207.28</v>
      </c>
      <c r="S83" s="22">
        <f t="shared" si="26"/>
        <v>92.867692307692309</v>
      </c>
    </row>
    <row r="84" spans="1:19" ht="38.25" customHeight="1" x14ac:dyDescent="0.2">
      <c r="A84" s="24" t="s">
        <v>29</v>
      </c>
      <c r="B84" s="42" t="s">
        <v>30</v>
      </c>
      <c r="C84" s="2"/>
      <c r="D84" s="2"/>
      <c r="E84" s="1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22"/>
    </row>
    <row r="85" spans="1:19" ht="19.5" customHeight="1" x14ac:dyDescent="0.2">
      <c r="A85" s="24"/>
      <c r="B85" s="28" t="s">
        <v>0</v>
      </c>
      <c r="C85" s="34">
        <f>C86</f>
        <v>92000</v>
      </c>
      <c r="D85" s="34">
        <f>D86</f>
        <v>0</v>
      </c>
      <c r="E85" s="34">
        <f>E86</f>
        <v>0</v>
      </c>
      <c r="F85" s="35">
        <f t="shared" ref="F85:R85" si="35">SUM(F86)</f>
        <v>0</v>
      </c>
      <c r="G85" s="35">
        <f t="shared" si="35"/>
        <v>0</v>
      </c>
      <c r="H85" s="35">
        <f t="shared" si="35"/>
        <v>0</v>
      </c>
      <c r="I85" s="35">
        <f t="shared" si="35"/>
        <v>0</v>
      </c>
      <c r="J85" s="35">
        <f t="shared" si="35"/>
        <v>0</v>
      </c>
      <c r="K85" s="35">
        <f t="shared" si="35"/>
        <v>0</v>
      </c>
      <c r="L85" s="35">
        <f t="shared" si="35"/>
        <v>0</v>
      </c>
      <c r="M85" s="35">
        <f t="shared" si="35"/>
        <v>0</v>
      </c>
      <c r="N85" s="35">
        <f t="shared" si="35"/>
        <v>0</v>
      </c>
      <c r="O85" s="35">
        <f t="shared" si="35"/>
        <v>0</v>
      </c>
      <c r="P85" s="35">
        <f t="shared" si="35"/>
        <v>0</v>
      </c>
      <c r="Q85" s="35">
        <f t="shared" si="35"/>
        <v>0</v>
      </c>
      <c r="R85" s="35">
        <f t="shared" si="35"/>
        <v>0</v>
      </c>
      <c r="S85" s="22"/>
    </row>
    <row r="86" spans="1:19" ht="19.5" customHeight="1" x14ac:dyDescent="0.2">
      <c r="A86" s="24"/>
      <c r="B86" s="28" t="s">
        <v>1</v>
      </c>
      <c r="C86" s="36">
        <f>C87+C88+C89</f>
        <v>92000</v>
      </c>
      <c r="D86" s="36">
        <f>D87+D88+D89</f>
        <v>0</v>
      </c>
      <c r="E86" s="36">
        <f>E87+E88+E89</f>
        <v>0</v>
      </c>
      <c r="F86" s="37">
        <f t="shared" ref="F86:R86" si="36">SUM(F87:F89)</f>
        <v>0</v>
      </c>
      <c r="G86" s="37">
        <f t="shared" si="36"/>
        <v>0</v>
      </c>
      <c r="H86" s="37">
        <f t="shared" si="36"/>
        <v>0</v>
      </c>
      <c r="I86" s="37">
        <f t="shared" si="36"/>
        <v>0</v>
      </c>
      <c r="J86" s="37">
        <f t="shared" si="36"/>
        <v>0</v>
      </c>
      <c r="K86" s="37">
        <f t="shared" si="36"/>
        <v>0</v>
      </c>
      <c r="L86" s="37">
        <f t="shared" si="36"/>
        <v>0</v>
      </c>
      <c r="M86" s="37">
        <f t="shared" si="36"/>
        <v>0</v>
      </c>
      <c r="N86" s="37">
        <f t="shared" si="36"/>
        <v>0</v>
      </c>
      <c r="O86" s="37">
        <f t="shared" si="36"/>
        <v>0</v>
      </c>
      <c r="P86" s="37">
        <f t="shared" si="36"/>
        <v>0</v>
      </c>
      <c r="Q86" s="37">
        <f t="shared" si="36"/>
        <v>0</v>
      </c>
      <c r="R86" s="37">
        <f t="shared" si="36"/>
        <v>0</v>
      </c>
      <c r="S86" s="22"/>
    </row>
    <row r="87" spans="1:19" ht="19.5" customHeight="1" x14ac:dyDescent="0.2">
      <c r="A87" s="24"/>
      <c r="B87" s="28" t="s">
        <v>3</v>
      </c>
      <c r="C87" s="2">
        <v>89000</v>
      </c>
      <c r="D87" s="2">
        <v>0</v>
      </c>
      <c r="E87" s="1"/>
      <c r="F87" s="41"/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/>
      <c r="Q87" s="41">
        <v>0</v>
      </c>
      <c r="R87" s="41">
        <f>SUM(F87:Q87)</f>
        <v>0</v>
      </c>
      <c r="S87" s="22"/>
    </row>
    <row r="88" spans="1:19" ht="19.5" customHeight="1" x14ac:dyDescent="0.2">
      <c r="A88" s="24"/>
      <c r="B88" s="28" t="s">
        <v>4</v>
      </c>
      <c r="C88" s="2">
        <v>2000</v>
      </c>
      <c r="D88" s="2">
        <v>0</v>
      </c>
      <c r="E88" s="1"/>
      <c r="F88" s="41"/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/>
      <c r="Q88" s="41">
        <v>0</v>
      </c>
      <c r="R88" s="41">
        <f>SUM(F88:Q88)</f>
        <v>0</v>
      </c>
      <c r="S88" s="22"/>
    </row>
    <row r="89" spans="1:19" ht="19.5" customHeight="1" x14ac:dyDescent="0.2">
      <c r="A89" s="24"/>
      <c r="B89" s="28" t="s">
        <v>5</v>
      </c>
      <c r="C89" s="2">
        <v>1000</v>
      </c>
      <c r="D89" s="2">
        <v>0</v>
      </c>
      <c r="E89" s="1"/>
      <c r="F89" s="41"/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/>
      <c r="Q89" s="41">
        <v>0</v>
      </c>
      <c r="R89" s="41">
        <f>SUM(F89:Q89)</f>
        <v>0</v>
      </c>
      <c r="S89" s="22"/>
    </row>
    <row r="90" spans="1:19" ht="38.25" customHeight="1" x14ac:dyDescent="0.2">
      <c r="A90" s="24" t="s">
        <v>31</v>
      </c>
      <c r="B90" s="42" t="s">
        <v>32</v>
      </c>
      <c r="C90" s="2"/>
      <c r="D90" s="2"/>
      <c r="E90" s="1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22"/>
    </row>
    <row r="91" spans="1:19" ht="19.5" customHeight="1" x14ac:dyDescent="0.2">
      <c r="A91" s="24"/>
      <c r="B91" s="28" t="s">
        <v>0</v>
      </c>
      <c r="C91" s="34">
        <f>C92</f>
        <v>152000</v>
      </c>
      <c r="D91" s="34">
        <f>D92</f>
        <v>0</v>
      </c>
      <c r="E91" s="34">
        <f>E92</f>
        <v>0</v>
      </c>
      <c r="F91" s="35">
        <f t="shared" ref="F91:R91" si="37">SUM(F92)</f>
        <v>0</v>
      </c>
      <c r="G91" s="35">
        <f t="shared" si="37"/>
        <v>0</v>
      </c>
      <c r="H91" s="35">
        <f t="shared" si="37"/>
        <v>0</v>
      </c>
      <c r="I91" s="35">
        <f t="shared" si="37"/>
        <v>0</v>
      </c>
      <c r="J91" s="35">
        <f t="shared" si="37"/>
        <v>0</v>
      </c>
      <c r="K91" s="35">
        <f t="shared" si="37"/>
        <v>0</v>
      </c>
      <c r="L91" s="35">
        <f t="shared" si="37"/>
        <v>0</v>
      </c>
      <c r="M91" s="35">
        <f t="shared" si="37"/>
        <v>0</v>
      </c>
      <c r="N91" s="35">
        <f t="shared" si="37"/>
        <v>0</v>
      </c>
      <c r="O91" s="35">
        <f t="shared" si="37"/>
        <v>0</v>
      </c>
      <c r="P91" s="35">
        <f t="shared" si="37"/>
        <v>0</v>
      </c>
      <c r="Q91" s="35">
        <f t="shared" si="37"/>
        <v>0</v>
      </c>
      <c r="R91" s="35">
        <f t="shared" si="37"/>
        <v>0</v>
      </c>
      <c r="S91" s="22"/>
    </row>
    <row r="92" spans="1:19" ht="19.5" customHeight="1" x14ac:dyDescent="0.2">
      <c r="A92" s="24"/>
      <c r="B92" s="28" t="s">
        <v>1</v>
      </c>
      <c r="C92" s="36">
        <f>C93+C94+C95</f>
        <v>152000</v>
      </c>
      <c r="D92" s="36">
        <f>D93+D94+D95</f>
        <v>0</v>
      </c>
      <c r="E92" s="36">
        <f>E93+E94+E95</f>
        <v>0</v>
      </c>
      <c r="F92" s="37">
        <f t="shared" ref="F92:R92" si="38">SUM(F93:F95)</f>
        <v>0</v>
      </c>
      <c r="G92" s="37">
        <f t="shared" si="38"/>
        <v>0</v>
      </c>
      <c r="H92" s="37">
        <f t="shared" si="38"/>
        <v>0</v>
      </c>
      <c r="I92" s="37">
        <f t="shared" si="38"/>
        <v>0</v>
      </c>
      <c r="J92" s="37">
        <f t="shared" si="38"/>
        <v>0</v>
      </c>
      <c r="K92" s="37">
        <f t="shared" si="38"/>
        <v>0</v>
      </c>
      <c r="L92" s="37">
        <f t="shared" si="38"/>
        <v>0</v>
      </c>
      <c r="M92" s="37">
        <f t="shared" si="38"/>
        <v>0</v>
      </c>
      <c r="N92" s="37">
        <f t="shared" si="38"/>
        <v>0</v>
      </c>
      <c r="O92" s="37">
        <f t="shared" si="38"/>
        <v>0</v>
      </c>
      <c r="P92" s="37">
        <f t="shared" si="38"/>
        <v>0</v>
      </c>
      <c r="Q92" s="37">
        <f t="shared" si="38"/>
        <v>0</v>
      </c>
      <c r="R92" s="37">
        <f t="shared" si="38"/>
        <v>0</v>
      </c>
      <c r="S92" s="22"/>
    </row>
    <row r="93" spans="1:19" ht="19.5" customHeight="1" x14ac:dyDescent="0.2">
      <c r="A93" s="24"/>
      <c r="B93" s="28" t="s">
        <v>3</v>
      </c>
      <c r="C93" s="2">
        <v>149000</v>
      </c>
      <c r="D93" s="2">
        <v>0</v>
      </c>
      <c r="E93" s="1"/>
      <c r="F93" s="41"/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/>
      <c r="P93" s="41"/>
      <c r="Q93" s="41">
        <v>0</v>
      </c>
      <c r="R93" s="41">
        <f>SUM(F93:Q93)</f>
        <v>0</v>
      </c>
      <c r="S93" s="22"/>
    </row>
    <row r="94" spans="1:19" ht="19.5" customHeight="1" x14ac:dyDescent="0.2">
      <c r="A94" s="24"/>
      <c r="B94" s="28" t="s">
        <v>4</v>
      </c>
      <c r="C94" s="2">
        <v>2000</v>
      </c>
      <c r="D94" s="2">
        <v>0</v>
      </c>
      <c r="E94" s="1"/>
      <c r="F94" s="41"/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/>
      <c r="P94" s="41"/>
      <c r="Q94" s="41">
        <v>0</v>
      </c>
      <c r="R94" s="41">
        <f>SUM(F94:Q94)</f>
        <v>0</v>
      </c>
      <c r="S94" s="22"/>
    </row>
    <row r="95" spans="1:19" ht="19.5" customHeight="1" x14ac:dyDescent="0.2">
      <c r="A95" s="24"/>
      <c r="B95" s="28" t="s">
        <v>5</v>
      </c>
      <c r="C95" s="2">
        <v>1000</v>
      </c>
      <c r="D95" s="2">
        <v>0</v>
      </c>
      <c r="E95" s="1"/>
      <c r="F95" s="41"/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/>
      <c r="P95" s="41"/>
      <c r="Q95" s="41">
        <v>0</v>
      </c>
      <c r="R95" s="41">
        <f>SUM(F95:Q95)</f>
        <v>0</v>
      </c>
      <c r="S95" s="22"/>
    </row>
  </sheetData>
  <autoFilter ref="A3:S95"/>
  <mergeCells count="8">
    <mergeCell ref="R1:R2"/>
    <mergeCell ref="S1:S2"/>
    <mergeCell ref="A1:A2"/>
    <mergeCell ref="B1:B2"/>
    <mergeCell ref="C1:C2"/>
    <mergeCell ref="D1:D2"/>
    <mergeCell ref="E1:E2"/>
    <mergeCell ref="F1:Q1"/>
  </mergeCells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2019 წელი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okasradze</dc:creator>
  <cp:lastModifiedBy>maia qimeridze</cp:lastModifiedBy>
  <cp:lastPrinted>2019-10-23T13:38:36Z</cp:lastPrinted>
  <dcterms:created xsi:type="dcterms:W3CDTF">2013-04-08T11:02:12Z</dcterms:created>
  <dcterms:modified xsi:type="dcterms:W3CDTF">2020-02-07T11:54:40Z</dcterms:modified>
</cp:coreProperties>
</file>