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885" windowWidth="14805" windowHeight="7230" activeTab="1"/>
  </bookViews>
  <sheets>
    <sheet name="შესყიდვები" sheetId="2" r:id="rId1"/>
    <sheet name="Sheet1" sheetId="8" r:id="rId2"/>
  </sheets>
  <calcPr calcId="162913"/>
</workbook>
</file>

<file path=xl/calcChain.xml><?xml version="1.0" encoding="utf-8"?>
<calcChain xmlns="http://schemas.openxmlformats.org/spreadsheetml/2006/main">
  <c r="S130" i="8" l="1"/>
  <c r="R130" i="8"/>
  <c r="R36" i="8"/>
  <c r="P79" i="8" l="1"/>
  <c r="Q79" i="8" s="1"/>
  <c r="Q81" i="8" l="1"/>
  <c r="Q82" i="8"/>
  <c r="Q83" i="8"/>
  <c r="Q80" i="8"/>
  <c r="G86" i="8"/>
  <c r="C79" i="8"/>
  <c r="P36" i="8" l="1"/>
  <c r="S36" i="8" s="1"/>
  <c r="S142" i="8" s="1"/>
  <c r="Q21" i="8"/>
  <c r="Q53" i="8"/>
  <c r="Q54" i="8"/>
  <c r="Q55" i="8"/>
  <c r="Q56" i="8"/>
  <c r="Q57" i="8"/>
  <c r="Q58" i="8"/>
  <c r="Q59" i="8"/>
  <c r="Q52" i="8"/>
  <c r="Q46" i="8"/>
  <c r="Q37" i="8"/>
  <c r="Q29" i="8"/>
  <c r="Q23" i="8"/>
  <c r="Q24" i="8"/>
  <c r="Q25" i="8"/>
  <c r="Q26" i="8"/>
  <c r="Q27" i="8"/>
  <c r="Q22" i="8"/>
  <c r="Q16" i="8"/>
  <c r="Q17" i="8"/>
  <c r="Q18" i="8"/>
  <c r="Q19" i="8"/>
  <c r="Q20" i="8"/>
  <c r="Q15" i="8"/>
  <c r="Q7" i="8"/>
  <c r="Q8" i="8"/>
  <c r="Q9" i="8"/>
  <c r="Q10" i="8"/>
  <c r="Q11" i="8"/>
  <c r="Q12" i="8"/>
  <c r="Q13" i="8"/>
  <c r="Q6" i="8"/>
  <c r="M142" i="8"/>
  <c r="K142" i="8"/>
  <c r="O125" i="8"/>
  <c r="O127" i="8"/>
  <c r="O128" i="8"/>
  <c r="O129" i="8"/>
  <c r="O126" i="8"/>
  <c r="N125" i="8"/>
  <c r="O121" i="8"/>
  <c r="O142" i="8" s="1"/>
  <c r="O123" i="8"/>
  <c r="O124" i="8"/>
  <c r="O122" i="8"/>
  <c r="N121" i="8"/>
  <c r="M139" i="8"/>
  <c r="M138" i="8"/>
  <c r="M137" i="8" s="1"/>
  <c r="L137" i="8"/>
  <c r="M132" i="8"/>
  <c r="M133" i="8"/>
  <c r="M131" i="8"/>
  <c r="M130" i="8" s="1"/>
  <c r="L130" i="8"/>
  <c r="K104" i="8"/>
  <c r="K105" i="8"/>
  <c r="K106" i="8"/>
  <c r="K107" i="8"/>
  <c r="K108" i="8"/>
  <c r="K103" i="8"/>
  <c r="K102" i="8" s="1"/>
  <c r="J102" i="8"/>
  <c r="I53" i="8"/>
  <c r="I54" i="8"/>
  <c r="I55" i="8"/>
  <c r="I56" i="8"/>
  <c r="I57" i="8"/>
  <c r="I58" i="8"/>
  <c r="I59" i="8"/>
  <c r="I52" i="8"/>
  <c r="I51" i="8" s="1"/>
  <c r="H51" i="8"/>
  <c r="I35" i="8"/>
  <c r="I34" i="8"/>
  <c r="I33" i="8" s="1"/>
  <c r="H33" i="8"/>
  <c r="I16" i="8"/>
  <c r="I17" i="8"/>
  <c r="I18" i="8"/>
  <c r="I19" i="8"/>
  <c r="I20" i="8"/>
  <c r="I15" i="8"/>
  <c r="I14" i="8" s="1"/>
  <c r="H14" i="8"/>
  <c r="I7" i="8"/>
  <c r="I8" i="8"/>
  <c r="I9" i="8"/>
  <c r="I10" i="8"/>
  <c r="I11" i="8"/>
  <c r="I12" i="8"/>
  <c r="I13" i="8"/>
  <c r="I6" i="8"/>
  <c r="I5" i="8" s="1"/>
  <c r="H5" i="8"/>
  <c r="E125" i="8"/>
  <c r="D137" i="8"/>
  <c r="Q48" i="8"/>
  <c r="Q49" i="8"/>
  <c r="Q50" i="8"/>
  <c r="Q45" i="8"/>
  <c r="Q38" i="8"/>
  <c r="Q39" i="8"/>
  <c r="Q40" i="8"/>
  <c r="Q41" i="8"/>
  <c r="Q42" i="8"/>
  <c r="Q43" i="8"/>
  <c r="Q36" i="8" s="1"/>
  <c r="Q44" i="8"/>
  <c r="Q30" i="8"/>
  <c r="Q31" i="8"/>
  <c r="Q32" i="8"/>
  <c r="P51" i="8"/>
  <c r="P45" i="8"/>
  <c r="P28" i="8"/>
  <c r="P21" i="8"/>
  <c r="C21" i="8"/>
  <c r="P14" i="8"/>
  <c r="P5" i="8"/>
  <c r="C5" i="8"/>
  <c r="Q28" i="8" l="1"/>
  <c r="I142" i="8"/>
  <c r="Q5" i="8"/>
  <c r="Q14" i="8"/>
  <c r="Q51" i="8"/>
  <c r="C130" i="8"/>
  <c r="Q142" i="8" l="1"/>
  <c r="G91" i="8"/>
  <c r="F68" i="8"/>
  <c r="G68" i="8" s="1"/>
  <c r="F67" i="8"/>
  <c r="G67" i="8" s="1"/>
  <c r="F66" i="8"/>
  <c r="G66" i="8" s="1"/>
  <c r="F65" i="8"/>
  <c r="G65" i="8" s="1"/>
  <c r="F64" i="8"/>
  <c r="G64" i="8" s="1"/>
  <c r="F63" i="8"/>
  <c r="G63" i="8" s="1"/>
  <c r="F62" i="8"/>
  <c r="G62" i="8" s="1"/>
  <c r="F61" i="8"/>
  <c r="G61" i="8" s="1"/>
  <c r="F93" i="8"/>
  <c r="G93" i="8" s="1"/>
  <c r="F92" i="8"/>
  <c r="G92" i="8" s="1"/>
  <c r="F90" i="8"/>
  <c r="G90" i="8" s="1"/>
  <c r="F89" i="8"/>
  <c r="G89" i="8" s="1"/>
  <c r="F88" i="8"/>
  <c r="G88" i="8" s="1"/>
  <c r="F87" i="8"/>
  <c r="G87" i="8" s="1"/>
  <c r="F86" i="8"/>
  <c r="C137" i="8"/>
  <c r="C134" i="8"/>
  <c r="C125" i="8"/>
  <c r="C121" i="8"/>
  <c r="C115" i="8"/>
  <c r="C112" i="8"/>
  <c r="C109" i="8" s="1"/>
  <c r="C102" i="8"/>
  <c r="C100" i="8"/>
  <c r="C94" i="8"/>
  <c r="C85" i="8"/>
  <c r="C69" i="8"/>
  <c r="C60" i="8"/>
  <c r="C51" i="8"/>
  <c r="C45" i="8"/>
  <c r="C36" i="8"/>
  <c r="C33" i="8"/>
  <c r="C28" i="8"/>
  <c r="C14" i="8"/>
  <c r="C4" i="8" l="1"/>
  <c r="G60" i="8"/>
  <c r="G85" i="8"/>
  <c r="G142" i="8" s="1"/>
  <c r="F85" i="8"/>
  <c r="F60" i="8"/>
  <c r="C84" i="8"/>
  <c r="C2" i="8" l="1"/>
  <c r="F35" i="2"/>
  <c r="C134" i="2" l="1"/>
  <c r="C128" i="2"/>
  <c r="C119" i="2"/>
  <c r="C123" i="2"/>
  <c r="C113" i="2"/>
  <c r="C110" i="2"/>
  <c r="C107" i="2" s="1"/>
  <c r="C98" i="2"/>
  <c r="C83" i="2"/>
  <c r="C67" i="2"/>
  <c r="C49" i="2"/>
  <c r="C43" i="2"/>
  <c r="C26" i="2"/>
  <c r="C5" i="2"/>
  <c r="C100" i="2" l="1"/>
  <c r="C58" i="2" l="1"/>
  <c r="C34" i="2" l="1"/>
  <c r="C13" i="2"/>
  <c r="C92" i="2" l="1"/>
  <c r="C131" i="2" l="1"/>
  <c r="C82" i="2" s="1"/>
  <c r="C31" i="2"/>
  <c r="C20" i="2"/>
  <c r="C4" i="2" s="1"/>
  <c r="C2" i="2" l="1"/>
</calcChain>
</file>

<file path=xl/sharedStrings.xml><?xml version="1.0" encoding="utf-8"?>
<sst xmlns="http://schemas.openxmlformats.org/spreadsheetml/2006/main" count="454" uniqueCount="219">
  <si>
    <t>პროგრამული კოდი</t>
  </si>
  <si>
    <t>დ ა ს ა ხ ე ლ ე ბ ა</t>
  </si>
  <si>
    <t>დაავადებათა ადრეული გამოვლენა და სკრინინგი</t>
  </si>
  <si>
    <t>იმუნიზაცია</t>
  </si>
  <si>
    <t>ვაქცინებისა და ასაცრელი მასალების შესყიდვა</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</si>
  <si>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</si>
  <si>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</si>
  <si>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</si>
  <si>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</si>
  <si>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ეპიდზედამხედველობა</t>
  </si>
  <si>
    <t>უსაფრთხო სისხლი</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</si>
  <si>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</si>
  <si>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ტუბერკულოზის მართვა</t>
  </si>
  <si>
    <t>აივ ინფექცია/შიდსი</t>
  </si>
  <si>
    <t>დედათა და ბავშვთა ჯანმრთელობა</t>
  </si>
  <si>
    <t>ჯანმრთელობის ხელშეწყობა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</si>
  <si>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</si>
  <si>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</si>
  <si>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C ჰეპატიტის მართვა</t>
  </si>
  <si>
    <t>სკრინინგის კომპონენტი</t>
  </si>
  <si>
    <t xml:space="preserve">C ჰეპატიტით დაავადებულ პირთა დიაგნოსტიკა </t>
  </si>
  <si>
    <t xml:space="preserve">C ჰეპატიტით დაავადებულ პირთა C ჰეპატიტის სამკურნალო ფარმაცევტული პროდუქტით უზრუნველყოფა </t>
  </si>
  <si>
    <t>მედიკამენტების ლოჯისტიკა</t>
  </si>
  <si>
    <t xml:space="preserve">ფსიქიკური ჯანმრთელობა </t>
  </si>
  <si>
    <t>დიაბეტის მართვა</t>
  </si>
  <si>
    <t>სპეციალურ სამკურნალო საშუალებათა ტრანსპორტირების, შენახვისა და გაცემის ხარჯები</t>
  </si>
  <si>
    <t>ბავშვთა ონკოჰემატოლოგიური მომსახურება</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</si>
  <si>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</si>
  <si>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დიალიზი და თირკმლის ტრანსპლანტაცია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</si>
  <si>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</si>
  <si>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</si>
  <si>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</si>
  <si>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</si>
  <si>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</si>
  <si>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</si>
  <si>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პალიატიური მზრუნველობა</t>
  </si>
  <si>
    <t>ინკურაბელურ პაციენტთა ამბულატორიული პალიატიური მზრუნველობა</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</si>
  <si>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</si>
  <si>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სასწრაფო გადაუდებელი დახმარება და სამედიცინო ტრანსპორტირება</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</si>
  <si>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</si>
  <si>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სოფლის ექიმი</t>
  </si>
  <si>
    <t>რეფერალური მომსახურება</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</si>
  <si>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</si>
  <si>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</si>
  <si>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სამხედრო ძალებში გასაწვევ მოქალაქეთა ამბულატორიული შემოწმების კომპონენტი</t>
  </si>
  <si>
    <t>სამხედრო ძალებში გასაწვევ მოქალაქეთა დამატებითი გამოკვლევის კომპონენტი</t>
  </si>
  <si>
    <t>„სახელმწიფო შესყიდვების შესახებ“ საქართველოს კანონის მოთხოვნათა შესაბამისად</t>
  </si>
  <si>
    <t>„სახელმწიფო შესყიდვების შესახებ" საქართველოს კანონის 101 მუხლის მე-3 პუნქტის „დ“ ქვეპუნქტის შესაბამისად.</t>
  </si>
  <si>
    <t>„სახელმწიფო შესყიდვების შესახებ" საქართველოს კანონის მოთხოვნათა შესაბამისად.</t>
  </si>
  <si>
    <t>„სახელმწიფო შესყიდვების შესახებ“ საქართველოს კანონის 101 მუხლის მე-3 პუნქტის „დ“ ქვეპუნქტის შესაბამისად, ადგილობრივი მუნიციპალური/საქალაქო სჯდ ცენტრებისგან</t>
  </si>
  <si>
    <t>„სახელმწიფო შესყიდვების შესახებ“ საქართველოს კანონის 101 მუხლის მე-3 პუნქტის „დ“ ქვეპუნქტის შესაბამისად.</t>
  </si>
  <si>
    <t>„სახელმწიფო შესყიდვების შესახებ“ საქართველოს კანონის 101 მუხლის მე-3 პუნქტის „დ“ ქვეპუნქტის შესაბამისად.;ტესტსისტემებისა და სახარჯი მასალის შესყიდვა ხორციელდება „სახელმწიფო შესყიდვების შესახებ“ საქართველოს კანონის მოთხოვნათა შესაბამისად.</t>
  </si>
  <si>
    <t>„სახელმწიფო შესყიდვების შესახებ" საქართველოს კანონის მოთხოვნათა დაცვით.</t>
  </si>
  <si>
    <t>არამატერიალიზებული ვაუჩერი</t>
  </si>
  <si>
    <t>არამატერიალიზებული ვაუჩერი (მ.შ. 12 500 ლარი თვეში-„სახელმწიფო შესყიდვების შესახებ" საქართველოს კანონის 101 მუხლის მე-3 პუნქტის „დ“ ქვეპუნქტის შესაბამისად, გეოგრაფიული ხელმისაწვდომობის პრინციპით, სს „ტუბერკულოზისა და ფილტვის დაავადებათა ეროვნული ცენტრისგან“)</t>
  </si>
  <si>
    <t>„სახელმწიფო შესყიდვების შესახებ" საქართველოს კანონის 101 მუხლის მე-3 პუნქტის „დ“ ქვეპუნქტის შესაბამისად, სს „ტუბერკულოზისა და ფილტვის დაავადებათა ეროვნული ცენტრისგან“</t>
  </si>
  <si>
    <t>აივ ინფექციის/შიდსის, ტუბერკულოზისა და მალარიის წინააღმდეგ ბრძოლის გლობალური ფონდის მიერ განსაზღვრული გაერთიანებული საერთაშორისო შესყიდვის აგენტების და მექანიზმების, მათ შორის აივ ინფექციის/შიდსის, ტუბერკულოზისა და მალარიის წინააღმდეგ ბრძოლის გლობალური ფონდის მიერ შესყიდვის ელექტრონული პლატფორმის საშუალებით</t>
  </si>
  <si>
    <t>მომსახურების შესყიდვა ხორციელდება სახელმწიფო პროგრამისთვის გამოყოფილი ასიგნებებიდან, „სახელმწიფო შესყიდვების შესახებ" საქართველოს კანონის 101 მუხლის მე-3 პუნქტის „დ“ ქვეპუნქტის შესაბამისად, გამარტივებული შესყიდვის გზით, სს „ინფექციური პათოლოგიის, შიდსისა და კლინიკური იმუნოლოგიის სამეცნიერო-პრაქტიკული ცენტრისგან" (2) „ა“ ქვეპუნქტის „ა.ე“ ქვეპუნქტებით განსაზღვრული მომსახურების შესყიდვა ხორციელდება სახელმწიფო პროგრამისთვის გამოყოფილი ასიგნებებიდან, „სახელმწიფო შესყიდვების შესახებ“ საქართველოს კანონის 101 მუხლის მე-3 პუნქტის „დ“ ქვეპუნქტის შესაბამისად, გამარტივებული შესყიდვის გზით, „С ჰეპატიტის მართვის პირველი ეტაპის ღონისძიებების უზრუნველყოფის თაობაზე სახელმწიფო პროგრამის" მიმწოდებელი დაწესებულებებისაგან; (3) ტესტსისტემებისა და სახარჯი მასალების შესყიდვა ხორციელდება „სახელმწიფო შესყიდვების შესახებ" საქართველოს კანონის მოთხოვნათა შესაბამისად.</t>
  </si>
  <si>
    <t>არამატერიალიზებული სამედიცინო ვაუჩერი</t>
  </si>
  <si>
    <t>აივ ინფექციის/შიდსის, ტუბერკულოზისა და მალარიის წინააღმდეგ ბრძოლის გლობალური ფონდის მიერ განსაზღვრული გაერთიანებული საერთაშორისო შესყიდვის აგენტების და მექანიზმების, მათ შორის აივ ინფექციის/შიდსის, ტუბერკულოზისა და მალარიის წინააღმდეგ ბრძოლის გლობალური ფონდის მიერ შესყიდვის ელექტრონული პლატფორმის  საშუალებით</t>
  </si>
  <si>
    <t>„სახელმწიფო შესყიდვების შესახებ" საქართველოს კანონის მოთხოვნათა შესაბამისად</t>
  </si>
  <si>
    <t>„სახელმწიფო შესყიდვების შესახებ“ საქართველოს კანონის მოთხოვნათა შესაბამისად.</t>
  </si>
  <si>
    <t xml:space="preserve">„სახელმწიფო შესყიდვების შესახებ" საქართველოს კანონის მოთხოვნათა შესაბამისად </t>
  </si>
  <si>
    <t xml:space="preserve"> „სახელმწიფო შესყიდვების შესახებ“ საქართველოს კანონის 101 მუხლის მე-3 პუნქტის „დ“ ქვეპუნქტის შესაბამისად.</t>
  </si>
  <si>
    <t>„სახელმწიფო შესყიდვების შესახებ“ საქართველოს კანონის 101 მუხლის მე-3 პუნქტის „დ“ ქვეპუნქტის გათვალისწინებით, გამარტივებული შესყიდვის საშუალებით.</t>
  </si>
  <si>
    <t>,,ცივი ჯაჭვის“ მოწყობილობების/ინვენტარის შესყიდვა და მონტაჟი</t>
  </si>
  <si>
    <t xml:space="preserve">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 </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</si>
  <si>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</si>
  <si>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</si>
  <si>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სასწრაფო სამედიცინო გადაუდებელი დახმარება და სამედიცინო ტრანსპორტირება მ.შ.:</t>
  </si>
  <si>
    <t>ბათუმის/ხელვაჩაურის მუნიციპალიტეტების ტერიტორიაზე  სასწრაფო სამედიცინო გადაუდებელი დახმარება</t>
  </si>
  <si>
    <t>„სახელმწიფო შესყიდვების შესახებ“ საქართველოს კანონის 101 მუხლის მე-3 პუნქტის „დ“ ქვეპუნქტის შესაბამისად, გამარტივებული შესყიდვის საშუალებით, სს „ნ.მახვილაძის სახელობის შრომის მედიცინისა და ეკოლოგიის სამეცნიერო-კვლევითი ინსტიტუტი“-სგან.</t>
  </si>
  <si>
    <t>ახორციელებს ცენტრი.</t>
  </si>
  <si>
    <t>„სახელმწიფო შესყიდვების შესახებ" საქართველოს კანონის 101 მუხლის მე-3 პუნქტის „დ“ ქვეპუნქტის შესაბამისად, შპს ..ფსიქიკური ჯანმრთელობის და ნარკომანიის პრეეენციის ცენტრი“.</t>
  </si>
  <si>
    <t xml:space="preserve">„სახელმწიფო შესყიდვების შესახებ“ საქართველოს კანონის 101 მუხლის მე-3 პუნქტის „დ“ ქვეპუნქტის შესაბამისად. </t>
  </si>
  <si>
    <t>განხორციელების მექანიზმი</t>
  </si>
  <si>
    <t>2.1.</t>
  </si>
  <si>
    <r>
      <rPr>
        <b/>
        <sz val="8"/>
        <color theme="1"/>
        <rFont val="Sylfaen"/>
        <family val="1"/>
      </rPr>
      <t>ნახველის/საკვლევი მასალის</t>
    </r>
    <r>
      <rPr>
        <sz val="8"/>
        <color theme="1"/>
        <rFont val="Sylfaen"/>
        <family val="1"/>
      </rPr>
      <t xml:space="preserve"> - მომსახურების ნაწილის შესყიდვა განხორციელდება „სახელმწიფო შესყიდვების შესახებ“ საქართველოს კანონის პირველი მუხლის 31 პუნქტის „ს“ ქვეპუნქტის გათვალისწინებით შპს „საქართველოს ფოსტისაგან“. ამასთან, მომსახურების ნაწილში, რომელიც არ არის უზრუნველყოფილი შპს „საქართველოს ფოსტის“ მიერ, მიმწოდებელი არის უშუალოდ ცენტრი, რა მიზნითაც, ცენტრი უზრუნველყოფს შესაბამისი საწვავის შესყიდვას.     </t>
    </r>
    <r>
      <rPr>
        <b/>
        <sz val="8"/>
        <color theme="1"/>
        <rFont val="Sylfaen"/>
        <family val="1"/>
      </rPr>
      <t>სპეციფიკურ ლაბორატორიულ კვლევებს</t>
    </r>
    <r>
      <rPr>
        <sz val="8"/>
        <color theme="1"/>
        <rFont val="Sylfaen"/>
        <family val="1"/>
      </rPr>
      <t xml:space="preserve">  - ცენტრის ლაბორატორიებისათვის საჭირო რეაგენტების და სხვა სახარჯი მასალების შესყიდვა (რომელთა მოწოდება არ ხორციელდება დონორი ორგანიზაციების დაფინანსებით) ხორციელდება „სახელმწიფო შესყიდვების შესახებ“ საქართველოს კანონის მოთხოვნათა შესაბამისად.                                                                      </t>
    </r>
    <r>
      <rPr>
        <b/>
        <sz val="8"/>
        <color theme="1"/>
        <rFont val="Sylfaen"/>
        <family val="1"/>
      </rPr>
      <t>„გ“ ქვეპუნქტის „გ.ბ“ ქვეპუნქტით განსაზღვრული მომსახურების</t>
    </r>
    <r>
      <rPr>
        <sz val="8"/>
        <color theme="1"/>
        <rFont val="Sylfaen"/>
        <family val="1"/>
      </rPr>
      <t xml:space="preserve"> (გარდა მომსახურების იმ მოცულობისა, რასაც ახორციელებს უშუალოდ ცენტრი) შესყიდვა ხორციელდება „სახელმწიფო შესყიდვების შესახებ“ საქართველოს კანონის 101 მუხლის მე-3 პუნქტის „დ“ ქვეპუნქტის შესაბამისად, სს „ტუბერკულოზისა და ფილტვის დაავადებათა ეროვნული ცენტრისგან“ და ცენტრის მიერ განსაზღვრული კრიტერიუმების საფუძველზე ჯინექსპერტ კვლევების პილოტურად განსახორციელებლად შერჩეული სამედიცინო დაწესებულებებისაგან.                                                                                                     </t>
    </r>
    <r>
      <rPr>
        <b/>
        <sz val="8"/>
        <color theme="1"/>
        <rFont val="Sylfaen"/>
        <family val="1"/>
      </rPr>
      <t xml:space="preserve">„გ“ ქვეპუნქტის „გ.დ“ და ,,გ.ე" ქვეპუნქტით განსაზღვრული მომსახურების </t>
    </r>
    <r>
      <rPr>
        <sz val="8"/>
        <color theme="1"/>
        <rFont val="Sylfaen"/>
        <family val="1"/>
      </rPr>
      <t xml:space="preserve">ფარგლებში მასალის შესყიდვა ხორციელდება „სახელმწიფო შესყიდვების შესახებ“ საქართველოს კანონის მოთხოვნათა შესაბამისად.,  </t>
    </r>
    <r>
      <rPr>
        <b/>
        <sz val="8"/>
        <color theme="1"/>
        <rFont val="Sylfaen"/>
        <family val="1"/>
      </rPr>
      <t/>
    </r>
  </si>
  <si>
    <t xml:space="preserve">კიბოს სკრინინგის კომპონენტი </t>
  </si>
  <si>
    <t xml:space="preserve">საშვილოსნოს ყელის ორგანიზებული სკრინინგი </t>
  </si>
  <si>
    <t xml:space="preserve">1-დან 6 წლამდე ასაკის ბავშვთა  მსუბუქი და საშუალო ხარისხის მენტალური განვითარების დარღვევების პრევენცია </t>
  </si>
  <si>
    <t xml:space="preserve">ეპილეფსიის დიაგნოსტიკა და ზედამხედველობა </t>
  </si>
  <si>
    <t xml:space="preserve">დღენაკლულთა რეტინოპათიის სკრინინგის პილოტი </t>
  </si>
  <si>
    <t xml:space="preserve">საინფორმაციო რეგისტრებისა და ელექტრონული მოდულების განვითარება </t>
  </si>
  <si>
    <t>პრევენციული ღონისძიებების პოპულარიზაცია და საინფორმაციო მხარდაჭერა</t>
  </si>
  <si>
    <r>
      <t>„სახელმწიფო შესყიდვების შესახებ" საქართველოს კანონის 10</t>
    </r>
    <r>
      <rPr>
        <sz val="8"/>
        <color theme="1"/>
        <rFont val="Sylfaen"/>
        <family val="1"/>
        <charset val="204"/>
      </rPr>
      <t>1</t>
    </r>
    <r>
      <rPr>
        <sz val="8"/>
        <color theme="1"/>
        <rFont val="Sylfaen"/>
        <family val="1"/>
      </rPr>
      <t xml:space="preserve"> მუხლის მე-3 პუნქტის „დ“ ქვეპუნქტის შესაბამისად. (კახეთის იონი)</t>
    </r>
  </si>
  <si>
    <t>დაავადებათა კონტროლის ცენტრი</t>
  </si>
  <si>
    <r>
      <t xml:space="preserve">„საქართველოს 2019 წლის სახელმწიფო ბიუჯეტის შესახებ“ საქართველოს კანონის </t>
    </r>
    <r>
      <rPr>
        <sz val="8"/>
        <color rgb="FFFF0000"/>
        <rFont val="Sylfaen"/>
        <family val="1"/>
      </rPr>
      <t>30-ე მუხლის მე-10 პუნქტის</t>
    </r>
    <r>
      <rPr>
        <sz val="8"/>
        <color theme="1"/>
        <rFont val="Sylfaen"/>
        <family val="1"/>
      </rPr>
      <t xml:space="preserve"> შესაბამისად, გაეროს ბავშვთა ფონდის (UNICEF) მეშვეობით, გამარტივებული შესყიდვით, ხოლო იმ ვაქცინებისა და შპრიცების შესყიდვა, რომელთა შესყიდვაც ვერ ხორციელდება გაეროს ბავშვთა ფონდის (UNICEF) მეშვეობით, - „სახელმწიფო შესყიდვების შესახებ" საქართველოს კანონის შესაბამისად.</t>
    </r>
  </si>
  <si>
    <r>
      <rPr>
        <sz val="8"/>
        <color rgb="FFFF0000"/>
        <rFont val="Sylfaen"/>
        <family val="1"/>
      </rPr>
      <t>ანტირაბიული ვაქცინა</t>
    </r>
    <r>
      <rPr>
        <sz val="8"/>
        <color theme="1"/>
        <rFont val="Sylfaen"/>
        <family val="1"/>
      </rPr>
      <t xml:space="preserve"> „საქართველოს 2019 წლის სახელმწიფო ბიუჯეტის შესახებ“ საქართველოს კანონის 30-ე მუხლის მე-10 პუნქტის შესაბამისად, გაეროს ბავშვთა ფონდის (UNICEF) მეშვეობით, გამარტივებული შესყიდვით, ხოლო იმ ვაქცინებისა და შპრიცების შესყიდვა, რომელთა შესყიდვაც ვერ ხორციელდება გაეროს ბავშვთა ფონდის (UNICEF) მეშვეობით, - „სახელმწიფო შესყიდვების შესახებ" საქართველოს კანონის შესაბამისად., ხოლო </t>
    </r>
    <r>
      <rPr>
        <sz val="8"/>
        <color rgb="FFFF0000"/>
        <rFont val="Sylfaen"/>
        <family val="1"/>
      </rPr>
      <t xml:space="preserve">ანტირაბიული იმუნოგლობულინი </t>
    </r>
    <r>
      <rPr>
        <sz val="8"/>
        <color theme="1"/>
        <rFont val="Sylfaen"/>
        <family val="1"/>
      </rPr>
      <t>„სახელმწიფო შესყიდვების შესახებ" საქართველოს კანონის მოთხოვნათა შესაბამისად.</t>
    </r>
  </si>
  <si>
    <t xml:space="preserve">ნოზოკომური ინფექციების ეპიდზედამხედველობა </t>
  </si>
  <si>
    <t xml:space="preserve">ვირუსული დიარეების კვლევა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</si>
  <si>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3600 ლარისა) </t>
  </si>
  <si>
    <t>„სახელმწიფო შესყიდვების შესახებ“ საქართველოს კანონის შესაბამისად, (მათ შორის მალარიის საწინააღმდეგო მედიკამენტები „საქართველოს 2019 წლის სახელმწიფო ბიუჯეტის შესახებ“ საქართველოს კანონის 30-ე მუხლის მე-10 პუნქტის შესაბამისად, გაეროს ბავშვთა ფონდის (UNICEF) მეშვეობით, გამარტივებული შესყიდვით, ხოლო იმ ვაქცინებისა და შპრიცების შესყიდვა, რომელთა შესყიდვაც ვერ ხორციელდება გაეროს ბავშვთა ფონდის (UNICEF) მეშვეობით, - „სახელმწიფო შესყიდვების შესახებ" საქართველოს კანონის შესაბამისად.)</t>
  </si>
  <si>
    <t>„სახელმწიფო შესყიდვების შესახებ“ საქართველოს კანონის 101 მუხლის მე-3 პუნქტის „დ“ ქვეპუნქტის შესაბამისად, აღმოსავლეთ საქართველოში საყრდენი პუნქტი შპს „მედკაპიტალი“-სგან, ხოლო დასავლეთ საქართველოში საყრდენი პუნქტი შპს აკადემიკოს ზ. ცხაკაიას სახელობის დასავლეთ საქართველოს ინტერვენციული მედიცინის ეროვნული ცენტრისგან, შპს ო. ჩხობაძის სახელობის ინვალიდთა და ხანდაზმულთა სამკურნალო სარეაბილიტაციო კლინიკური ცენტრისგან, შპს ქუთაისის საეკლესიო საავადმყოფო – წმინდა დავით აღმაშენებლის სახელობის ქსენონისგან.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</si>
  <si>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</si>
  <si>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კომპანიის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</si>
  <si>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სისხლის დონორთა ერთიანი ელექტრონული ბაზის ადმინისტრირება</t>
  </si>
  <si>
    <t>დონორული სისხლის კვლევა В და С ჰეპატიტზე, აივ-ინფექციასა/ შიდსსა და სიფილისზე</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</si>
  <si>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</si>
  <si>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 </t>
  </si>
  <si>
    <t>ლაბორატორიული კონტროლი და ნახველის ლოჯისტიკა, მ.შ:</t>
  </si>
  <si>
    <t>სს „ტუბერკულოზისა და ფილტვის დაავადებათა ეროვნული ცენტრის“ და პენიტენციური სისტემის ფარგლებში არსებული ლაბორატორიებისათვის პროგრამის მე-3 მუხლის „გ.დ“ ქვეპუნქტით გათვალისწინებული საქონლის შესყიდვა</t>
  </si>
  <si>
    <t xml:space="preserve">სტაციონარული მომსახურება </t>
  </si>
  <si>
    <t xml:space="preserve">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 </t>
  </si>
  <si>
    <t xml:space="preserve">ტუბერკულოზის პროგრამის რეგიონული მართვა და მონიტორინგი </t>
  </si>
  <si>
    <t xml:space="preserve">ტუბერკულოზის სამკურნალო პირველი და მეორე რიგის (სრული ღირებულების არა უმეტეს 75%) მედიკამენტების შესყიდვა </t>
  </si>
  <si>
    <t xml:space="preserve">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 </t>
  </si>
  <si>
    <t xml:space="preserve">ცენტრის მიერ „სახელმწიფო შესყიდვების შესახებ“ საქართველოს კანონის მოთხოვნათა შესაბამისად, ხოლო სს „ტუბერკულოზისა და ფილტვის დაავადებათა ეროვნული ცენტრის“ და პენიტენციური სისტემის ბაზაზე არსებული ლაბორატორიებისათვის - სს „ტუბერკულოზისა და ფილტვის დაავადებათა ეროვნული ცენტრის“ მიერ. </t>
  </si>
  <si>
    <t xml:space="preserve">აივ-ინფექციაზე/შიდსზე ნებაყოფლობითი კონსულტირება და ტესტირება, მათ შორის: </t>
  </si>
  <si>
    <t xml:space="preserve">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მასალებისშესყიდვა </t>
  </si>
  <si>
    <t xml:space="preserve">აივ-ინფექციით/შიდსით დაავადებულთა ამბულატორიული მომსახურებით უზრუნველყოფა </t>
  </si>
  <si>
    <t xml:space="preserve">აივ-ინფექციით/შიდსით დაავადებულთა სტაციონარული მომსახურებით უზრუნველყოფა </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</si>
  <si>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75%-ისა) მედიკამენტების შესყიდვა </t>
  </si>
  <si>
    <t>3,000.0 </t>
  </si>
  <si>
    <t xml:space="preserve">„სახელმწიფო შესყიდვების შესახებ" საქართველოს კანონის მოთხოვნათა შესაბამისად. </t>
  </si>
  <si>
    <t xml:space="preserve">ანტენატალური მეთვალყურეობა, მათ შორის: </t>
  </si>
  <si>
    <t xml:space="preserve"> სამედიცინო მომსახურება სიფილისზე ეჭვის შემთხვევაში </t>
  </si>
  <si>
    <t xml:space="preserve">გენეტიკური პათოლოგიების ადრეული გამოვლენა </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</si>
  <si>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</si>
  <si>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 xml:space="preserve">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 </t>
  </si>
  <si>
    <t xml:space="preserve">ახალშობილთა სმენის სკრინინგული გამოკვლევა </t>
  </si>
  <si>
    <t xml:space="preserve">მედიკამენტებითა და საკვები დანამატით უზრუნველყოფა, მათ შორის: </t>
  </si>
  <si>
    <t xml:space="preserve">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</si>
  <si>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45.0  </t>
  </si>
  <si>
    <t>ნარკომანიით დაავადებულ პაციენტთა მკურნალობა</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</si>
  <si>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</si>
  <si>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 xml:space="preserve">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მათ შორის: </t>
  </si>
  <si>
    <t xml:space="preserve">ფსიქო-სოციალური რეაბილიტაციის უზრუნველყოფა </t>
  </si>
  <si>
    <t xml:space="preserve">№2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t>
  </si>
  <si>
    <t xml:space="preserve">ჩამანაცვლებელი ფარმაცევტული პროდუქტის შესყიდვა </t>
  </si>
  <si>
    <t xml:space="preserve">ჩამანაცვლებელი ფარმაცევტული პროდუქტის ტრანსპორტირება, შენახვა და გაცემა </t>
  </si>
  <si>
    <t xml:space="preserve">ეფექტურობის შეფასების კომპონენტი </t>
  </si>
  <si>
    <t xml:space="preserve">ალკოჰოლის მიღებით გამოწვეული ფსიქიკური და ქცევითი აშლილობების სტაციონარული მომსახურება </t>
  </si>
  <si>
    <t xml:space="preserve">თამბაქოს მოხმარების კონტროლის გაძლიერება </t>
  </si>
  <si>
    <t xml:space="preserve">ფიზიკური აქტივობის ხელშეწყობა </t>
  </si>
  <si>
    <t xml:space="preserve">C ჰეპატიტის პრევენცია და მოსახლეობის განათლების ხელშეწყობა </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</si>
  <si>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</si>
  <si>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</si>
  <si>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გარემო და ჯანმრთელობა</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</si>
  <si>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 საეთერო დროის (მ.შ. სამედიცინო პროფილის) შესყიდვა ჯანმრთელობასთან დაკავშირებულ სხვადასხვა თემაზე) </t>
  </si>
  <si>
    <t>„სახელმწიფო შესყიდვების შესახებ" საქართველოს კანონის მოთხოვნათა შესაბამისად+ცენტრი  (ზოგიერთ კომპონენტზე)</t>
  </si>
  <si>
    <t xml:space="preserve">სათემო ამბულატორიული მომსახურება </t>
  </si>
  <si>
    <t xml:space="preserve">ფსიქოსოციალური რეაბილიტაცია </t>
  </si>
  <si>
    <t xml:space="preserve">ბავშვთა ფსიქიკური ჯანმრთელობა </t>
  </si>
  <si>
    <t xml:space="preserve">ფსიქიატრიული კრიზისული ინტერვენციის სამსახური მოზრდილთათვის </t>
  </si>
  <si>
    <t xml:space="preserve">თემზე დაფუძნებული მობილური გუნდის მომსახურება </t>
  </si>
  <si>
    <t xml:space="preserve">ფსიქიკური აშლილობის მქონე მოზრდილთა ფსიქიატრიული სტაციონარული მომსახურება </t>
  </si>
  <si>
    <t xml:space="preserve">ფსიქიკური აშლილობის მქონე ბავშვთა ფსიქიატრიული სტაციონარული მომსახურება </t>
  </si>
  <si>
    <t xml:space="preserve">ფსიქიკური დარღვევების მქონე შშმ პირთა თავშესაფრით უზრუნველყოფის კომპონენტი </t>
  </si>
  <si>
    <t>„სახელმწიფო შესყიდვების შესახებ“ საქართველოს კანონის 101 მუხლის მე-3 პუნქტის „დ“ ქვეპუნქტის შესაბამისად, დანართ 11.5-ში და 11.5 (1) მითითებული დაწესებულებებისგან.</t>
  </si>
  <si>
    <t>„სახელმწიფო შესყიდვების შესახებ“ საქართველოს კანონის 101 მუხლის მე-3 პუნქტის „დ“ ქვეპუნქტის შესაბამისად, დანართ 11.6-ში მითითებული დაწესებულებებისგან.</t>
  </si>
  <si>
    <t>„სახელმწიფო შესყიდვების შესახებ“ საქართველოს კანონის 101 მუხლის მე-3 პუნქტის „დ“ ქვეპუნქტის შესაბამისად, დანართ 11.7-ში მითითებული დაწესებულებებისგან.</t>
  </si>
  <si>
    <t>„სახელმწიფო შესყიდვების შესახებ“ საქართველოს კანონის 101 მუხლის მე-3 პუნქტის „დ“ ქვეპუნქტის შესაბამისად, დანართ 11.8-ში მითითებული დაწესებულებებისგან.</t>
  </si>
  <si>
    <t>„სახელმწიფო შესყიდვების შესახებ“ საქართველოს კანონის 101 მუხლის მე-3 პუნქტის „დ“ ქვეპუნქტის შესაბამისად, დანართ 11.9 და 11.10-ში მითითებული დაწესებულებებისგან.</t>
  </si>
  <si>
    <t>„სახელმწიფო შესყიდვების შესახებ“ საქართველოს კანონის 101 მუხლის მე-3 პუნქტის „დ“ ქვეპუნქტის შესაბამისად, დანართ 11.11-ში მითითებული დაწესებულებებისგან.</t>
  </si>
  <si>
    <t xml:space="preserve"> შაქრიანი დიაბეტით დაავადებულ ბავშვთა მომსახურება </t>
  </si>
  <si>
    <t xml:space="preserve"> სპეციალიზებული ამბულატორიული დახმარება </t>
  </si>
  <si>
    <t xml:space="preserve"> შაქრიანი დიაბეტით დაავადებულ პაციენტთა მედიკამენტებით უზრუნველყოფა </t>
  </si>
  <si>
    <t xml:space="preserve"> უშაქრო დიაბეტით დაავადებულთა მედიკამენტებით უზრუნველყოფა </t>
  </si>
  <si>
    <t xml:space="preserve"> სპეციალურ სამკურნალო საშუალებათა ტრანსპორტირების, შენახვისა და გაცემის ხარჯები </t>
  </si>
  <si>
    <t>ინკურაბელურ პაციენტთა სტაციონარული პალიატიური მზრუნველობა და სიმპტომური მკურნალობა</t>
  </si>
  <si>
    <t>ინკურაბელურ პაციენტთა მედიკამენტებით უზრუნველყოფა, მათ შორის:</t>
  </si>
  <si>
    <t>ინკურაბელურ პაციენტთა მედიკამენტებით უზრუნველყოფა</t>
  </si>
  <si>
    <t xml:space="preserve">იშვიათი დაავადებების მქონე 18 წლამდე ასაკის ბავშვთა ამბულატორიული მომსახურება </t>
  </si>
  <si>
    <t xml:space="preserve">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 </t>
  </si>
  <si>
    <t xml:space="preserve">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</si>
  <si>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</si>
  <si>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</si>
  <si>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 xml:space="preserve">გადაუდებელი დახმარების ცენტრი. </t>
  </si>
  <si>
    <t>პირველადი ჯანდაცვის მომსახურება სოფლად (მათ შორის, ამბულატორიული მომსახურებისათვის აუცილებელი მედიკამენტებისა და სამედიცინო დანიშნულების საგნების, ექიმის ჩანთისა და სამედიცინო დოკუმენტაციის ბეჭდვის მომსახურების შესყიდვა)</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</si>
  <si>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</si>
  <si>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</si>
  <si>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</si>
  <si>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თავდაცვის ძალებში გასაწვევ მოქალაქეთა სამედიცინო შემოწმება</t>
  </si>
  <si>
    <t>ქრონიკული დაავადებების სამკურნალო მედიკამენტებით უზრუნველყოფა</t>
  </si>
  <si>
    <t>27 03 03 11</t>
  </si>
  <si>
    <t>27 03 03 10</t>
  </si>
  <si>
    <t>27 03 03 09</t>
  </si>
  <si>
    <t>27 03 03 08</t>
  </si>
  <si>
    <t>27 03 03 07</t>
  </si>
  <si>
    <t>27 03 03 06</t>
  </si>
  <si>
    <t>27 03 03 05</t>
  </si>
  <si>
    <t>27 03 03 04</t>
  </si>
  <si>
    <t>27 03 03 03</t>
  </si>
  <si>
    <t>27 03 03 02</t>
  </si>
  <si>
    <t>27 03 03 01</t>
  </si>
  <si>
    <t>27 03 02 11</t>
  </si>
  <si>
    <t>27 03 02 10</t>
  </si>
  <si>
    <t>27 03 02 09</t>
  </si>
  <si>
    <t>27 03 02 08</t>
  </si>
  <si>
    <t>27 03 02 07</t>
  </si>
  <si>
    <t>27 03 02 05</t>
  </si>
  <si>
    <t>27 03 02 04</t>
  </si>
  <si>
    <t>27 03 02 03</t>
  </si>
  <si>
    <t>27 03 02 02</t>
  </si>
  <si>
    <t>27 03 02 01</t>
  </si>
  <si>
    <t>საზოგადოებრივი ჯანმრთელობის დაცვა</t>
  </si>
  <si>
    <t>მოსახლეობის საყოველთაო ჯანმრთელობის დაცვა</t>
  </si>
  <si>
    <t>მოსახლეობის ჯანმრთელობის დაცვა</t>
  </si>
  <si>
    <t>27 03</t>
  </si>
  <si>
    <t>27 03 01</t>
  </si>
  <si>
    <t>27 03 02</t>
  </si>
  <si>
    <t>მოსახლეობის სამედიცინო მომსახურების მიწოდება პრიორიტეტულ სფეროებში</t>
  </si>
  <si>
    <t>27 03 03</t>
  </si>
  <si>
    <t>27 03 04</t>
  </si>
  <si>
    <t>დიპლომისშემდგომი სამედიცინო განათლება</t>
  </si>
  <si>
    <t>27 03 02 06</t>
  </si>
  <si>
    <t xml:space="preserve">ფილტვის ქრონიკული დაავადებების რეაბილიტაციის კომპონენტი </t>
  </si>
  <si>
    <t>ბავშვთა სისხლში ტყვიის შემცველობის ბიომონიტორინგი</t>
  </si>
  <si>
    <t xml:space="preserve">B და C ჰეპატიტებზე ეპიდზედამხედველობა </t>
  </si>
  <si>
    <t>ლოჯისტიკის კომპონენტი</t>
  </si>
  <si>
    <t>1-ცვლილება</t>
  </si>
  <si>
    <t>2-ცვლილება</t>
  </si>
  <si>
    <t>3-ცვლილება</t>
  </si>
  <si>
    <t>4-ცვლილება</t>
  </si>
  <si>
    <t>5-ცვლილება</t>
  </si>
  <si>
    <t>6-ცვლილება</t>
  </si>
  <si>
    <t>7-ცვლილება</t>
  </si>
  <si>
    <t>8-ცვლილება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</si>
</sst>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0.0"/>
  </numFmts>
  <fonts count="18" x14ac:knownFonts="1">
    <font>
      <sz val="11"/>
      <color theme="1"/>
      <name val="Calibri"/>
      <family val="2"/>
      <scheme val="minor"/>
    </font>
    <font>
      <sz val="11"/>
      <color theme="1"/>
      <name val="Calibri"/>
      <family val="2"/>
      <scheme val="minor"/>
    </font>
    <font>
      <b/>
      <sz val="11"/>
      <color theme="1"/>
      <name val="Calibri"/>
      <family val="2"/>
      <charset val="204"/>
      <scheme val="minor"/>
    </font>
    <font>
      <b/>
      <sz val="11"/>
      <color theme="3"/>
      <name val="Calibri"/>
      <family val="2"/>
      <charset val="204"/>
      <scheme val="minor"/>
    </font>
    <font>
      <b/>
      <sz val="12"/>
      <color theme="3"/>
      <name val="Calibri"/>
      <family val="2"/>
      <scheme val="minor"/>
    </font>
    <font>
      <sz val="8"/>
      <name val="Sylfaen"/>
      <family val="1"/>
    </font>
    <font>
      <b/>
      <sz val="8"/>
      <color theme="1"/>
      <name val="Calibri"/>
      <family val="2"/>
      <charset val="204"/>
      <scheme val="minor"/>
    </font>
    <font>
      <b/>
      <sz val="8"/>
      <color theme="3"/>
      <name val="Calibri"/>
      <family val="2"/>
      <scheme val="minor"/>
    </font>
    <font>
      <sz val="8"/>
      <color theme="3" tint="-0.499984740745262"/>
      <name val="Sylfaen"/>
      <family val="1"/>
    </font>
    <font>
      <sz val="8"/>
      <color rgb="FF000000"/>
      <name val="Sylfaen"/>
      <family val="1"/>
    </font>
    <font>
      <sz val="8"/>
      <color theme="1"/>
      <name val="Calibri"/>
      <family val="2"/>
      <scheme val="minor"/>
    </font>
    <font>
      <sz val="8"/>
      <color theme="1"/>
      <name val="Sylfaen"/>
      <family val="1"/>
    </font>
    <font>
      <b/>
      <sz val="8"/>
      <color theme="1"/>
      <name val="Sylfaen"/>
      <family val="1"/>
    </font>
    <font>
      <sz val="8"/>
      <color rgb="FFFF0000"/>
      <name val="Sylfaen"/>
      <family val="1"/>
    </font>
    <font>
      <sz val="8"/>
      <color theme="1"/>
      <name val="Sylfaen"/>
      <family val="1"/>
      <charset val="204"/>
    </font>
    <font>
      <sz val="11"/>
      <name val="Sylfaen"/>
      <family val="1"/>
    </font>
    <font>
      <b/>
      <sz val="11"/>
      <color theme="4" tint="-0.499984740745262"/>
      <name val="Calibri"/>
      <family val="2"/>
      <charset val="204"/>
      <scheme val="minor"/>
    </font>
    <font>
      <b/>
      <sz val="8"/>
      <color theme="4" tint="-0.499984740745262"/>
      <name val="Calibri"/>
      <family val="2"/>
      <charset val="204"/>
      <scheme val="minor"/>
    </font>
  </fonts>
  <fills count="7">
    <fill>
      <patternFill patternType="none"/>
    </fill>
    <fill>
      <patternFill patternType="gray125"/>
    </fill>
    <fill>
      <gradientFill degree="90">
        <stop position="0">
          <color theme="0"/>
        </stop>
        <stop position="1">
          <color theme="6" tint="0.59999389629810485"/>
        </stop>
      </gradient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medium">
        <color indexed="64"/>
      </left>
      <right style="thin">
        <color theme="3" tint="-0.499984740745262"/>
      </right>
      <top style="double">
        <color theme="3" tint="-0.24994659260841701"/>
      </top>
      <bottom/>
      <diagonal/>
    </border>
    <border>
      <left style="medium">
        <color indexed="64"/>
      </left>
      <right style="thin">
        <color theme="3" tint="-0.499984740745262"/>
      </right>
      <top/>
      <bottom/>
      <diagonal/>
    </border>
    <border>
      <left style="thin">
        <color indexed="64"/>
      </left>
      <right/>
      <top style="thin">
        <color indexed="64"/>
      </top>
      <bottom style="thin">
        <color indexed="64"/>
      </bottom>
      <diagonal/>
    </border>
    <border>
      <left style="thin">
        <color theme="3" tint="-0.499984740745262"/>
      </left>
      <right style="thin">
        <color theme="3" tint="-0.499984740745262"/>
      </right>
      <top/>
      <bottom style="double">
        <color theme="3" tint="-0.24994659260841701"/>
      </bottom>
      <diagonal/>
    </border>
    <border>
      <left style="thin">
        <color theme="3" tint="-0.499984740745262"/>
      </left>
      <right/>
      <top/>
      <bottom style="double">
        <color theme="3" tint="-0.24994659260841701"/>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2" fillId="2" borderId="1" xfId="0" applyFont="1" applyFill="1" applyBorder="1" applyAlignment="1">
      <alignment horizontal="center" vertical="center" wrapText="1"/>
    </xf>
    <xf numFmtId="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3" fillId="3" borderId="1" xfId="0" applyFont="1" applyFill="1" applyBorder="1" applyAlignment="1">
      <alignment horizontal="center" vertical="center" wrapText="1"/>
    </xf>
    <xf numFmtId="164" fontId="0" fillId="0" borderId="0" xfId="1" applyFont="1"/>
    <xf numFmtId="164" fontId="0" fillId="0" borderId="0" xfId="0" applyNumberFormat="1"/>
    <xf numFmtId="0" fontId="0" fillId="0" borderId="1" xfId="0" applyBorder="1" applyAlignment="1">
      <alignment horizontal="center" vertical="center"/>
    </xf>
    <xf numFmtId="0" fontId="0" fillId="0" borderId="0" xfId="0" applyFill="1" applyBorder="1" applyAlignment="1">
      <alignment horizontal="center" vertical="center"/>
    </xf>
    <xf numFmtId="0" fontId="6" fillId="2" borderId="1" xfId="0" applyFont="1" applyFill="1" applyBorder="1" applyAlignment="1">
      <alignment horizontal="center" vertical="center" wrapText="1"/>
    </xf>
    <xf numFmtId="3" fontId="8" fillId="3" borderId="1" xfId="0" applyNumberFormat="1" applyFont="1" applyFill="1" applyBorder="1" applyAlignment="1">
      <alignment horizontal="left" vertical="center" wrapText="1"/>
    </xf>
    <xf numFmtId="3" fontId="8" fillId="0" borderId="1" xfId="0" applyNumberFormat="1" applyFont="1" applyFill="1" applyBorder="1" applyAlignment="1">
      <alignment horizontal="left" vertical="center" wrapText="1"/>
    </xf>
    <xf numFmtId="0" fontId="5" fillId="0" borderId="1" xfId="0" applyFont="1" applyBorder="1" applyAlignment="1">
      <alignment horizontal="justify" vertical="center" wrapText="1"/>
    </xf>
    <xf numFmtId="43" fontId="9" fillId="3" borderId="1" xfId="1" applyNumberFormat="1" applyFont="1" applyFill="1" applyBorder="1" applyAlignment="1">
      <alignment horizontal="left" vertical="center" wrapText="1"/>
    </xf>
    <xf numFmtId="0" fontId="10" fillId="0" borderId="0" xfId="0" applyFont="1"/>
    <xf numFmtId="0" fontId="11" fillId="0" borderId="1" xfId="0" applyFont="1" applyBorder="1" applyAlignment="1">
      <alignment horizontal="left" vertical="center" wrapText="1"/>
    </xf>
    <xf numFmtId="0" fontId="10" fillId="0" borderId="1" xfId="0" applyFont="1" applyBorder="1" applyAlignment="1">
      <alignment wrapText="1"/>
    </xf>
    <xf numFmtId="4" fontId="0" fillId="0" borderId="5" xfId="0" applyNumberFormat="1" applyBorder="1" applyAlignment="1">
      <alignment horizontal="center" vertical="center"/>
    </xf>
    <xf numFmtId="0" fontId="11" fillId="0" borderId="1" xfId="0" applyFont="1" applyBorder="1" applyAlignment="1">
      <alignment horizontal="justify" vertical="center"/>
    </xf>
    <xf numFmtId="0" fontId="15"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165" fontId="16" fillId="2" borderId="1"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165" fontId="7" fillId="4" borderId="6" xfId="0" applyNumberFormat="1" applyFont="1" applyFill="1" applyBorder="1" applyAlignment="1">
      <alignment horizontal="center" vertical="center" wrapText="1"/>
    </xf>
    <xf numFmtId="165" fontId="4" fillId="4" borderId="7" xfId="0" applyNumberFormat="1" applyFont="1" applyFill="1" applyBorder="1" applyAlignment="1">
      <alignment horizontal="center" vertical="center" wrapText="1"/>
    </xf>
    <xf numFmtId="0" fontId="10" fillId="4" borderId="1" xfId="0" applyFont="1" applyFill="1" applyBorder="1"/>
    <xf numFmtId="0" fontId="3" fillId="4" borderId="3" xfId="0" applyFont="1" applyFill="1" applyBorder="1" applyAlignment="1">
      <alignment horizontal="center" vertical="center" wrapText="1"/>
    </xf>
    <xf numFmtId="165" fontId="7" fillId="4" borderId="2" xfId="0" applyNumberFormat="1"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4" fontId="0" fillId="0" borderId="0" xfId="0" applyNumberFormat="1"/>
    <xf numFmtId="0" fontId="6" fillId="2" borderId="5" xfId="0" applyFont="1" applyFill="1" applyBorder="1" applyAlignment="1">
      <alignment horizontal="center" vertical="center" wrapText="1"/>
    </xf>
    <xf numFmtId="0" fontId="17" fillId="2" borderId="5" xfId="0" applyFont="1" applyFill="1" applyBorder="1" applyAlignment="1">
      <alignment horizontal="center" vertical="center" wrapText="1"/>
    </xf>
    <xf numFmtId="165" fontId="7" fillId="4" borderId="7" xfId="0" applyNumberFormat="1" applyFont="1" applyFill="1" applyBorder="1" applyAlignment="1">
      <alignment horizontal="center" vertical="center" wrapText="1"/>
    </xf>
    <xf numFmtId="3" fontId="8" fillId="3" borderId="5" xfId="0" applyNumberFormat="1" applyFont="1" applyFill="1" applyBorder="1" applyAlignment="1">
      <alignment horizontal="left" vertical="center" wrapText="1"/>
    </xf>
    <xf numFmtId="3" fontId="8" fillId="0" borderId="5" xfId="0" applyNumberFormat="1" applyFont="1" applyFill="1" applyBorder="1" applyAlignment="1">
      <alignment horizontal="left" vertical="center" wrapText="1"/>
    </xf>
    <xf numFmtId="0" fontId="5" fillId="0" borderId="5" xfId="0" applyFont="1" applyBorder="1" applyAlignment="1">
      <alignment horizontal="justify" vertical="center" wrapText="1"/>
    </xf>
    <xf numFmtId="43" fontId="9" fillId="3" borderId="5" xfId="1" applyNumberFormat="1" applyFont="1" applyFill="1" applyBorder="1" applyAlignment="1">
      <alignment horizontal="left" vertical="center" wrapText="1"/>
    </xf>
    <xf numFmtId="165" fontId="0" fillId="0" borderId="0" xfId="0" applyNumberFormat="1"/>
    <xf numFmtId="4" fontId="0" fillId="0" borderId="1" xfId="0" applyNumberFormat="1" applyBorder="1" applyAlignment="1">
      <alignment horizontal="center"/>
    </xf>
    <xf numFmtId="165" fontId="4" fillId="5"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4" fontId="16" fillId="2" borderId="5" xfId="0" applyNumberFormat="1" applyFont="1" applyFill="1" applyBorder="1" applyAlignment="1">
      <alignment horizontal="center" vertical="center" wrapText="1"/>
    </xf>
    <xf numFmtId="165" fontId="16" fillId="2" borderId="5" xfId="0" applyNumberFormat="1" applyFont="1" applyFill="1" applyBorder="1" applyAlignment="1">
      <alignment horizontal="center" vertical="center" wrapText="1"/>
    </xf>
    <xf numFmtId="165" fontId="4" fillId="4" borderId="5" xfId="0" applyNumberFormat="1" applyFont="1" applyFill="1" applyBorder="1" applyAlignment="1">
      <alignment horizontal="center" vertical="center" wrapText="1"/>
    </xf>
    <xf numFmtId="0" fontId="0" fillId="0" borderId="1" xfId="0" applyBorder="1"/>
    <xf numFmtId="0" fontId="0" fillId="5" borderId="1" xfId="0" applyFill="1" applyBorder="1"/>
    <xf numFmtId="4" fontId="0" fillId="0" borderId="1" xfId="0" applyNumberFormat="1" applyBorder="1"/>
    <xf numFmtId="164" fontId="0" fillId="0" borderId="1" xfId="1" applyFont="1" applyBorder="1"/>
    <xf numFmtId="0" fontId="0" fillId="6" borderId="1" xfId="0" applyFill="1" applyBorder="1"/>
    <xf numFmtId="165" fontId="4" fillId="5" borderId="5" xfId="0" applyNumberFormat="1" applyFont="1" applyFill="1" applyBorder="1" applyAlignment="1">
      <alignment horizontal="center" vertical="center" wrapText="1"/>
    </xf>
    <xf numFmtId="4" fontId="0" fillId="5" borderId="1" xfId="0" applyNumberFormat="1" applyFill="1" applyBorder="1"/>
    <xf numFmtId="4" fontId="0" fillId="5" borderId="1" xfId="0" applyNumberFormat="1" applyFill="1" applyBorder="1" applyAlignment="1">
      <alignment horizontal="center"/>
    </xf>
    <xf numFmtId="164" fontId="0" fillId="5" borderId="1" xfId="1" applyFont="1" applyFill="1" applyBorder="1"/>
    <xf numFmtId="0" fontId="0" fillId="0" borderId="1" xfId="0" applyFill="1" applyBorder="1"/>
    <xf numFmtId="4" fontId="0" fillId="0" borderId="1" xfId="0" applyNumberFormat="1" applyFill="1" applyBorder="1" applyAlignment="1">
      <alignment horizontal="center" vertical="center"/>
    </xf>
    <xf numFmtId="165" fontId="0" fillId="0" borderId="1" xfId="0" applyNumberFormat="1" applyFill="1" applyBorder="1" applyAlignment="1">
      <alignment horizontal="center" vertical="center"/>
    </xf>
    <xf numFmtId="164" fontId="0" fillId="0" borderId="1" xfId="0" applyNumberFormat="1" applyFill="1" applyBorder="1"/>
    <xf numFmtId="0" fontId="0" fillId="0" borderId="0" xfId="0" applyFill="1"/>
    <xf numFmtId="0" fontId="0" fillId="5" borderId="1" xfId="0" applyFill="1" applyBorder="1" applyAlignment="1">
      <alignment horizontal="center"/>
    </xf>
    <xf numFmtId="164" fontId="0" fillId="5" borderId="1" xfId="1" applyFont="1" applyFill="1" applyBorder="1" applyAlignment="1">
      <alignment horizontal="center"/>
    </xf>
    <xf numFmtId="0" fontId="0" fillId="0" borderId="0" xfId="0" applyAlignment="1">
      <alignment horizontal="center"/>
    </xf>
    <xf numFmtId="4" fontId="0" fillId="0" borderId="0" xfId="0" applyNumberFormat="1" applyFill="1" applyBorder="1"/>
    <xf numFmtId="0" fontId="0" fillId="6" borderId="1" xfId="0" applyFill="1" applyBorder="1" applyAlignment="1">
      <alignment horizont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zoomScaleNormal="100" workbookViewId="0">
      <selection activeCell="A69" sqref="A1:XFD1048576"/>
    </sheetView>
  </sheetViews>
  <sheetFormatPr defaultRowHeight="15" x14ac:dyDescent="0.25"/>
  <cols>
    <col min="1" max="1" width="16.140625" bestFit="1" customWidth="1"/>
    <col min="2" max="2" width="40.140625" style="15" customWidth="1"/>
    <col min="3" max="3" width="17.7109375" customWidth="1"/>
    <col min="4" max="4" width="60.7109375" style="15" customWidth="1"/>
    <col min="6" max="6" width="15" bestFit="1" customWidth="1"/>
    <col min="7" max="7" width="14.5703125" customWidth="1"/>
    <col min="8" max="8" width="14" bestFit="1" customWidth="1"/>
    <col min="9" max="9" width="12.42578125" bestFit="1" customWidth="1"/>
    <col min="10" max="10" width="14" bestFit="1" customWidth="1"/>
    <col min="12" max="12" width="10" bestFit="1" customWidth="1"/>
  </cols>
  <sheetData>
    <row r="1" spans="1:4" ht="30" x14ac:dyDescent="0.25">
      <c r="A1" s="1" t="s">
        <v>0</v>
      </c>
      <c r="B1" s="10" t="s">
        <v>1</v>
      </c>
      <c r="C1" s="1">
        <v>2018</v>
      </c>
      <c r="D1" s="10" t="s">
        <v>75</v>
      </c>
    </row>
    <row r="2" spans="1:4" x14ac:dyDescent="0.25">
      <c r="A2" s="21" t="s">
        <v>199</v>
      </c>
      <c r="B2" s="22" t="s">
        <v>198</v>
      </c>
      <c r="C2" s="23">
        <f>C3+C4+C82+C136</f>
        <v>1044565</v>
      </c>
      <c r="D2" s="10"/>
    </row>
    <row r="3" spans="1:4" ht="22.5" x14ac:dyDescent="0.25">
      <c r="A3" s="21" t="s">
        <v>200</v>
      </c>
      <c r="B3" s="22" t="s">
        <v>197</v>
      </c>
      <c r="C3" s="23">
        <v>754000</v>
      </c>
      <c r="D3" s="10"/>
    </row>
    <row r="4" spans="1:4" x14ac:dyDescent="0.25">
      <c r="A4" s="21" t="s">
        <v>201</v>
      </c>
      <c r="B4" s="22" t="s">
        <v>196</v>
      </c>
      <c r="C4" s="24">
        <f>C5+C13+C20+C26+C31+C34+C43+C49+C58+C67+C77</f>
        <v>89400</v>
      </c>
      <c r="D4" s="10"/>
    </row>
    <row r="5" spans="1:4" ht="23.25" thickBot="1" x14ac:dyDescent="0.3">
      <c r="A5" s="25" t="s">
        <v>195</v>
      </c>
      <c r="B5" s="26" t="s">
        <v>2</v>
      </c>
      <c r="C5" s="27">
        <f>C6+C7+C8+C9+C10+C11+C12</f>
        <v>1800</v>
      </c>
      <c r="D5" s="28"/>
    </row>
    <row r="6" spans="1:4" ht="23.25" thickTop="1" x14ac:dyDescent="0.25">
      <c r="A6" s="3">
        <v>1</v>
      </c>
      <c r="B6" s="11" t="s">
        <v>78</v>
      </c>
      <c r="C6" s="18">
        <v>920</v>
      </c>
      <c r="D6" s="16" t="s">
        <v>46</v>
      </c>
    </row>
    <row r="7" spans="1:4" ht="22.5" x14ac:dyDescent="0.25">
      <c r="A7" s="3">
        <v>2</v>
      </c>
      <c r="B7" s="11" t="s">
        <v>79</v>
      </c>
      <c r="C7" s="18">
        <v>33</v>
      </c>
      <c r="D7" s="16" t="s">
        <v>85</v>
      </c>
    </row>
    <row r="8" spans="1:4" ht="33.75" x14ac:dyDescent="0.25">
      <c r="A8" s="3">
        <v>3</v>
      </c>
      <c r="B8" s="11" t="s">
        <v>80</v>
      </c>
      <c r="C8" s="18">
        <v>83</v>
      </c>
      <c r="D8" s="16" t="s">
        <v>46</v>
      </c>
    </row>
    <row r="9" spans="1:4" ht="22.5" x14ac:dyDescent="0.25">
      <c r="A9" s="3">
        <v>4</v>
      </c>
      <c r="B9" s="11" t="s">
        <v>81</v>
      </c>
      <c r="C9" s="18">
        <v>345</v>
      </c>
      <c r="D9" s="16" t="s">
        <v>46</v>
      </c>
    </row>
    <row r="10" spans="1:4" ht="22.5" x14ac:dyDescent="0.25">
      <c r="A10" s="8">
        <v>5</v>
      </c>
      <c r="B10" s="11" t="s">
        <v>82</v>
      </c>
      <c r="C10" s="18">
        <v>117</v>
      </c>
      <c r="D10" s="16" t="s">
        <v>46</v>
      </c>
    </row>
    <row r="11" spans="1:4" ht="22.5" x14ac:dyDescent="0.25">
      <c r="A11" s="8">
        <v>6</v>
      </c>
      <c r="B11" s="11" t="s">
        <v>83</v>
      </c>
      <c r="C11" s="18">
        <v>202</v>
      </c>
      <c r="D11" s="16" t="s">
        <v>86</v>
      </c>
    </row>
    <row r="12" spans="1:4" ht="22.5" x14ac:dyDescent="0.25">
      <c r="A12" s="8">
        <v>7</v>
      </c>
      <c r="B12" s="11" t="s">
        <v>84</v>
      </c>
      <c r="C12" s="18">
        <v>100</v>
      </c>
      <c r="D12" s="16" t="s">
        <v>46</v>
      </c>
    </row>
    <row r="13" spans="1:4" ht="16.5" thickBot="1" x14ac:dyDescent="0.3">
      <c r="A13" s="25" t="s">
        <v>194</v>
      </c>
      <c r="B13" s="26" t="s">
        <v>3</v>
      </c>
      <c r="C13" s="27">
        <f>C14+C15+C16+C17+C18+C19</f>
        <v>22400</v>
      </c>
      <c r="D13" s="28"/>
    </row>
    <row r="14" spans="1:4" ht="113.25" customHeight="1" thickTop="1" x14ac:dyDescent="0.25">
      <c r="A14" s="4">
        <v>1</v>
      </c>
      <c r="B14" s="11" t="s">
        <v>4</v>
      </c>
      <c r="C14" s="18">
        <v>16410</v>
      </c>
      <c r="D14" s="16" t="s">
        <v>87</v>
      </c>
    </row>
    <row r="15" spans="1:4" ht="22.5" x14ac:dyDescent="0.25">
      <c r="A15" s="4">
        <v>2</v>
      </c>
      <c r="B15" s="11" t="s">
        <v>5</v>
      </c>
      <c r="C15" s="18">
        <v>160</v>
      </c>
      <c r="D15" s="16" t="s">
        <v>48</v>
      </c>
    </row>
    <row r="16" spans="1:4" ht="90" x14ac:dyDescent="0.25">
      <c r="A16" s="4">
        <v>3</v>
      </c>
      <c r="B16" s="11" t="s">
        <v>6</v>
      </c>
      <c r="C16" s="18">
        <v>4020</v>
      </c>
      <c r="D16" s="16" t="s">
        <v>88</v>
      </c>
    </row>
    <row r="17" spans="1:4" ht="22.5" x14ac:dyDescent="0.25">
      <c r="A17" s="4">
        <v>4</v>
      </c>
      <c r="B17" s="12" t="s">
        <v>7</v>
      </c>
      <c r="C17" s="18">
        <v>1280</v>
      </c>
      <c r="D17" s="16" t="s">
        <v>48</v>
      </c>
    </row>
    <row r="18" spans="1:4" ht="22.5" x14ac:dyDescent="0.25">
      <c r="A18" s="4">
        <v>5</v>
      </c>
      <c r="B18" s="12" t="s">
        <v>8</v>
      </c>
      <c r="C18" s="18">
        <v>30</v>
      </c>
      <c r="D18" s="16" t="s">
        <v>58</v>
      </c>
    </row>
    <row r="19" spans="1:4" ht="67.5" x14ac:dyDescent="0.25">
      <c r="A19" s="4">
        <v>6</v>
      </c>
      <c r="B19" s="12" t="s">
        <v>65</v>
      </c>
      <c r="C19" s="18">
        <v>500</v>
      </c>
      <c r="D19" s="16" t="s">
        <v>87</v>
      </c>
    </row>
    <row r="20" spans="1:4" ht="16.5" thickBot="1" x14ac:dyDescent="0.3">
      <c r="A20" s="25" t="s">
        <v>193</v>
      </c>
      <c r="B20" s="26" t="s">
        <v>9</v>
      </c>
      <c r="C20" s="27">
        <f>C21+C22+C23+C24+C25</f>
        <v>1700</v>
      </c>
      <c r="D20" s="28"/>
    </row>
    <row r="21" spans="1:4" ht="57" thickTop="1" x14ac:dyDescent="0.25">
      <c r="A21" s="4">
        <v>1</v>
      </c>
      <c r="B21" s="12" t="s">
        <v>66</v>
      </c>
      <c r="C21" s="18">
        <v>553.5</v>
      </c>
      <c r="D21" s="16" t="s">
        <v>49</v>
      </c>
    </row>
    <row r="22" spans="1:4" ht="90" x14ac:dyDescent="0.25">
      <c r="A22" s="4">
        <v>2</v>
      </c>
      <c r="B22" s="12" t="s">
        <v>67</v>
      </c>
      <c r="C22" s="18">
        <v>976.5</v>
      </c>
      <c r="D22" s="16" t="s">
        <v>92</v>
      </c>
    </row>
    <row r="23" spans="1:4" ht="22.5" x14ac:dyDescent="0.25">
      <c r="A23" s="4">
        <v>3</v>
      </c>
      <c r="B23" s="12" t="s">
        <v>89</v>
      </c>
      <c r="C23" s="18">
        <v>30</v>
      </c>
      <c r="D23" s="16" t="s">
        <v>47</v>
      </c>
    </row>
    <row r="24" spans="1:4" ht="22.5" x14ac:dyDescent="0.25">
      <c r="A24" s="4">
        <v>4</v>
      </c>
      <c r="B24" s="12" t="s">
        <v>90</v>
      </c>
      <c r="C24" s="18">
        <v>30</v>
      </c>
      <c r="D24" s="16" t="s">
        <v>47</v>
      </c>
    </row>
    <row r="25" spans="1:4" ht="101.25" x14ac:dyDescent="0.25">
      <c r="A25" s="4">
        <v>5</v>
      </c>
      <c r="B25" s="12" t="s">
        <v>91</v>
      </c>
      <c r="C25" s="18">
        <v>110</v>
      </c>
      <c r="D25" s="16" t="s">
        <v>93</v>
      </c>
    </row>
    <row r="26" spans="1:4" ht="16.5" thickBot="1" x14ac:dyDescent="0.3">
      <c r="A26" s="25" t="s">
        <v>192</v>
      </c>
      <c r="B26" s="26" t="s">
        <v>10</v>
      </c>
      <c r="C26" s="27">
        <f>C27+C28+C29+C30</f>
        <v>1800</v>
      </c>
      <c r="D26" s="28"/>
    </row>
    <row r="27" spans="1:4" ht="23.25" thickTop="1" x14ac:dyDescent="0.25">
      <c r="A27" s="4">
        <v>1</v>
      </c>
      <c r="B27" s="12" t="s">
        <v>97</v>
      </c>
      <c r="C27" s="18">
        <v>1460</v>
      </c>
      <c r="D27" s="16" t="s">
        <v>50</v>
      </c>
    </row>
    <row r="28" spans="1:4" ht="45" x14ac:dyDescent="0.25">
      <c r="A28" s="4">
        <v>2</v>
      </c>
      <c r="B28" s="12" t="s">
        <v>94</v>
      </c>
      <c r="C28" s="18">
        <v>128</v>
      </c>
      <c r="D28" s="16" t="s">
        <v>51</v>
      </c>
    </row>
    <row r="29" spans="1:4" ht="67.5" x14ac:dyDescent="0.25">
      <c r="A29" s="4">
        <v>3</v>
      </c>
      <c r="B29" s="12" t="s">
        <v>95</v>
      </c>
      <c r="C29" s="18">
        <v>200</v>
      </c>
      <c r="D29" s="16" t="s">
        <v>52</v>
      </c>
    </row>
    <row r="30" spans="1:4" ht="22.5" x14ac:dyDescent="0.25">
      <c r="A30" s="4">
        <v>4</v>
      </c>
      <c r="B30" s="12" t="s">
        <v>96</v>
      </c>
      <c r="C30" s="18">
        <v>12</v>
      </c>
      <c r="D30" s="16" t="s">
        <v>86</v>
      </c>
    </row>
    <row r="31" spans="1:4" ht="33.75" customHeight="1" thickBot="1" x14ac:dyDescent="0.3">
      <c r="A31" s="25" t="s">
        <v>191</v>
      </c>
      <c r="B31" s="26" t="s">
        <v>98</v>
      </c>
      <c r="C31" s="27">
        <f>C32+C33</f>
        <v>260</v>
      </c>
      <c r="D31" s="28"/>
    </row>
    <row r="32" spans="1:4" ht="45.75" thickTop="1" x14ac:dyDescent="0.25">
      <c r="A32" s="4">
        <v>1</v>
      </c>
      <c r="B32" s="13" t="s">
        <v>11</v>
      </c>
      <c r="C32" s="18">
        <v>170</v>
      </c>
      <c r="D32" s="16" t="s">
        <v>71</v>
      </c>
    </row>
    <row r="33" spans="1:6" ht="45" x14ac:dyDescent="0.25">
      <c r="A33" s="4">
        <v>2</v>
      </c>
      <c r="B33" s="13" t="s">
        <v>68</v>
      </c>
      <c r="C33" s="18">
        <v>90</v>
      </c>
      <c r="D33" s="19" t="s">
        <v>72</v>
      </c>
    </row>
    <row r="34" spans="1:6" ht="17.25" customHeight="1" thickBot="1" x14ac:dyDescent="0.3">
      <c r="A34" s="25" t="s">
        <v>206</v>
      </c>
      <c r="B34" s="26" t="s">
        <v>12</v>
      </c>
      <c r="C34" s="27">
        <f>C35+C36+C38+C39+C40+C41+C42</f>
        <v>15670</v>
      </c>
      <c r="D34" s="28"/>
    </row>
    <row r="35" spans="1:6" ht="79.5" customHeight="1" thickTop="1" x14ac:dyDescent="0.25">
      <c r="A35" s="4">
        <v>1</v>
      </c>
      <c r="B35" s="13" t="s">
        <v>99</v>
      </c>
      <c r="C35" s="18">
        <v>3121</v>
      </c>
      <c r="D35" s="16" t="s">
        <v>54</v>
      </c>
      <c r="F35" s="33">
        <f>C35+C38+C39</f>
        <v>12660.2</v>
      </c>
    </row>
    <row r="36" spans="1:6" ht="270" x14ac:dyDescent="0.25">
      <c r="A36" s="4">
        <v>2</v>
      </c>
      <c r="B36" s="13" t="s">
        <v>100</v>
      </c>
      <c r="C36" s="18">
        <v>1312</v>
      </c>
      <c r="D36" s="16" t="s">
        <v>77</v>
      </c>
    </row>
    <row r="37" spans="1:6" ht="67.5" x14ac:dyDescent="0.25">
      <c r="A37" s="4">
        <v>2.1</v>
      </c>
      <c r="B37" s="13" t="s">
        <v>101</v>
      </c>
      <c r="C37" s="18">
        <v>250</v>
      </c>
      <c r="D37" s="16" t="s">
        <v>107</v>
      </c>
    </row>
    <row r="38" spans="1:6" x14ac:dyDescent="0.25">
      <c r="A38" s="4">
        <v>3</v>
      </c>
      <c r="B38" s="13" t="s">
        <v>102</v>
      </c>
      <c r="C38" s="18">
        <v>9500</v>
      </c>
      <c r="D38" s="16" t="s">
        <v>53</v>
      </c>
    </row>
    <row r="39" spans="1:6" ht="33.75" x14ac:dyDescent="0.25">
      <c r="A39" s="4">
        <v>4</v>
      </c>
      <c r="B39" s="13" t="s">
        <v>103</v>
      </c>
      <c r="C39" s="18">
        <v>39.200000000000003</v>
      </c>
      <c r="D39" s="16" t="s">
        <v>55</v>
      </c>
    </row>
    <row r="40" spans="1:6" ht="33.75" x14ac:dyDescent="0.25">
      <c r="A40" s="4">
        <v>5</v>
      </c>
      <c r="B40" s="13" t="s">
        <v>104</v>
      </c>
      <c r="C40" s="18">
        <v>37.799999999999997</v>
      </c>
      <c r="D40" s="16" t="s">
        <v>55</v>
      </c>
    </row>
    <row r="41" spans="1:6" ht="67.5" x14ac:dyDescent="0.25">
      <c r="A41" s="4">
        <v>6</v>
      </c>
      <c r="B41" s="13" t="s">
        <v>105</v>
      </c>
      <c r="C41" s="18">
        <v>1250</v>
      </c>
      <c r="D41" s="16" t="s">
        <v>56</v>
      </c>
    </row>
    <row r="42" spans="1:6" ht="68.25" thickBot="1" x14ac:dyDescent="0.3">
      <c r="A42" s="4">
        <v>7</v>
      </c>
      <c r="B42" s="13" t="s">
        <v>106</v>
      </c>
      <c r="C42" s="18">
        <v>410</v>
      </c>
      <c r="D42" s="16"/>
    </row>
    <row r="43" spans="1:6" ht="17.25" thickTop="1" thickBot="1" x14ac:dyDescent="0.3">
      <c r="A43" s="29" t="s">
        <v>190</v>
      </c>
      <c r="B43" s="30" t="s">
        <v>13</v>
      </c>
      <c r="C43" s="31">
        <f>C44+C46+C47+C48</f>
        <v>12520</v>
      </c>
      <c r="D43" s="32"/>
    </row>
    <row r="44" spans="1:6" ht="158.25" thickTop="1" x14ac:dyDescent="0.25">
      <c r="A44" s="4">
        <v>1</v>
      </c>
      <c r="B44" s="13" t="s">
        <v>108</v>
      </c>
      <c r="C44" s="18">
        <v>3880</v>
      </c>
      <c r="D44" s="16" t="s">
        <v>57</v>
      </c>
    </row>
    <row r="45" spans="1:6" ht="56.25" x14ac:dyDescent="0.25">
      <c r="A45" s="4">
        <v>1.1000000000000001</v>
      </c>
      <c r="B45" s="13" t="s">
        <v>109</v>
      </c>
      <c r="C45" s="2" t="s">
        <v>113</v>
      </c>
      <c r="D45" s="16" t="s">
        <v>114</v>
      </c>
    </row>
    <row r="46" spans="1:6" ht="33.75" x14ac:dyDescent="0.25">
      <c r="A46" s="4">
        <v>2</v>
      </c>
      <c r="B46" s="13" t="s">
        <v>110</v>
      </c>
      <c r="C46" s="18">
        <v>4000</v>
      </c>
      <c r="D46" s="16" t="s">
        <v>58</v>
      </c>
    </row>
    <row r="47" spans="1:6" ht="22.5" x14ac:dyDescent="0.25">
      <c r="A47" s="4">
        <v>3</v>
      </c>
      <c r="B47" s="13" t="s">
        <v>111</v>
      </c>
      <c r="C47" s="18">
        <v>2450</v>
      </c>
      <c r="D47" s="16" t="s">
        <v>58</v>
      </c>
    </row>
    <row r="48" spans="1:6" ht="68.25" thickBot="1" x14ac:dyDescent="0.3">
      <c r="A48" s="4">
        <v>4</v>
      </c>
      <c r="B48" s="13" t="s">
        <v>112</v>
      </c>
      <c r="C48" s="18">
        <v>2190</v>
      </c>
      <c r="D48" s="16" t="s">
        <v>59</v>
      </c>
    </row>
    <row r="49" spans="1:4" ht="17.25" customHeight="1" thickTop="1" thickBot="1" x14ac:dyDescent="0.3">
      <c r="A49" s="29" t="s">
        <v>189</v>
      </c>
      <c r="B49" s="30" t="s">
        <v>14</v>
      </c>
      <c r="C49" s="31">
        <f>C50+C52+C53+C54+C55+C56</f>
        <v>8000</v>
      </c>
      <c r="D49" s="32"/>
    </row>
    <row r="50" spans="1:4" ht="35.25" customHeight="1" thickTop="1" x14ac:dyDescent="0.25">
      <c r="A50" s="20">
        <v>1</v>
      </c>
      <c r="B50" s="13" t="s">
        <v>115</v>
      </c>
      <c r="C50" s="18">
        <v>5963</v>
      </c>
      <c r="D50" s="16" t="s">
        <v>53</v>
      </c>
    </row>
    <row r="51" spans="1:4" ht="22.5" x14ac:dyDescent="0.25">
      <c r="A51" s="20">
        <v>1.1000000000000001</v>
      </c>
      <c r="B51" s="13" t="s">
        <v>116</v>
      </c>
      <c r="C51" s="18" t="s">
        <v>123</v>
      </c>
      <c r="D51" s="16" t="s">
        <v>60</v>
      </c>
    </row>
    <row r="52" spans="1:4" ht="22.5" x14ac:dyDescent="0.25">
      <c r="A52" s="20">
        <v>2</v>
      </c>
      <c r="B52" s="13" t="s">
        <v>117</v>
      </c>
      <c r="C52" s="18">
        <v>413</v>
      </c>
      <c r="D52" s="16" t="s">
        <v>60</v>
      </c>
    </row>
    <row r="53" spans="1:4" ht="56.25" x14ac:dyDescent="0.25">
      <c r="A53" s="20">
        <v>3</v>
      </c>
      <c r="B53" s="13" t="s">
        <v>118</v>
      </c>
      <c r="C53" s="18">
        <v>374</v>
      </c>
      <c r="D53" s="16" t="s">
        <v>60</v>
      </c>
    </row>
    <row r="54" spans="1:4" ht="33.75" x14ac:dyDescent="0.25">
      <c r="A54" s="20">
        <v>4</v>
      </c>
      <c r="B54" s="13" t="s">
        <v>119</v>
      </c>
      <c r="C54" s="18">
        <v>900</v>
      </c>
      <c r="D54" s="16" t="s">
        <v>60</v>
      </c>
    </row>
    <row r="55" spans="1:4" ht="22.5" x14ac:dyDescent="0.25">
      <c r="A55" s="20">
        <v>5</v>
      </c>
      <c r="B55" s="13" t="s">
        <v>120</v>
      </c>
      <c r="C55" s="18">
        <v>100</v>
      </c>
      <c r="D55" s="16" t="s">
        <v>60</v>
      </c>
    </row>
    <row r="56" spans="1:4" ht="22.5" x14ac:dyDescent="0.25">
      <c r="A56" s="20">
        <v>6</v>
      </c>
      <c r="B56" s="13" t="s">
        <v>121</v>
      </c>
      <c r="C56" s="18">
        <v>250</v>
      </c>
      <c r="D56" s="16" t="s">
        <v>46</v>
      </c>
    </row>
    <row r="57" spans="1:4" ht="79.5" thickBot="1" x14ac:dyDescent="0.3">
      <c r="A57" s="20">
        <v>6.1</v>
      </c>
      <c r="B57" s="13" t="s">
        <v>122</v>
      </c>
      <c r="C57" s="18">
        <v>81</v>
      </c>
      <c r="D57" s="16" t="s">
        <v>46</v>
      </c>
    </row>
    <row r="58" spans="1:4" ht="30" customHeight="1" thickTop="1" thickBot="1" x14ac:dyDescent="0.3">
      <c r="A58" s="29" t="s">
        <v>188</v>
      </c>
      <c r="B58" s="30" t="s">
        <v>124</v>
      </c>
      <c r="C58" s="31">
        <f>C59+C60+C62+C63+C64+C65+C66</f>
        <v>12150</v>
      </c>
      <c r="D58" s="32"/>
    </row>
    <row r="59" spans="1:4" ht="57" thickTop="1" x14ac:dyDescent="0.25">
      <c r="A59" s="20">
        <v>1</v>
      </c>
      <c r="B59" s="13" t="s">
        <v>125</v>
      </c>
      <c r="C59" s="18">
        <v>3200</v>
      </c>
      <c r="D59" s="16" t="s">
        <v>53</v>
      </c>
    </row>
    <row r="60" spans="1:4" ht="50.25" customHeight="1" x14ac:dyDescent="0.25">
      <c r="A60" s="20">
        <v>2</v>
      </c>
      <c r="B60" s="13" t="s">
        <v>126</v>
      </c>
      <c r="C60" s="18">
        <v>7140</v>
      </c>
      <c r="D60" s="16" t="s">
        <v>73</v>
      </c>
    </row>
    <row r="61" spans="1:4" ht="22.5" x14ac:dyDescent="0.25">
      <c r="A61" s="20" t="s">
        <v>76</v>
      </c>
      <c r="B61" s="13" t="s">
        <v>127</v>
      </c>
      <c r="C61" s="18">
        <v>360</v>
      </c>
      <c r="D61" s="16"/>
    </row>
    <row r="62" spans="1:4" ht="45" x14ac:dyDescent="0.25">
      <c r="A62" s="20">
        <v>3</v>
      </c>
      <c r="B62" s="13" t="s">
        <v>128</v>
      </c>
      <c r="C62" s="18">
        <v>300</v>
      </c>
      <c r="D62" s="16" t="s">
        <v>73</v>
      </c>
    </row>
    <row r="63" spans="1:4" ht="22.5" x14ac:dyDescent="0.25">
      <c r="A63" s="20">
        <v>4</v>
      </c>
      <c r="B63" s="13" t="s">
        <v>129</v>
      </c>
      <c r="C63" s="18">
        <v>1054</v>
      </c>
      <c r="D63" s="16" t="s">
        <v>48</v>
      </c>
    </row>
    <row r="64" spans="1:4" ht="22.5" x14ac:dyDescent="0.25">
      <c r="A64" s="20">
        <v>5</v>
      </c>
      <c r="B64" s="13" t="s">
        <v>130</v>
      </c>
      <c r="C64" s="18">
        <v>36</v>
      </c>
      <c r="D64" s="16" t="s">
        <v>48</v>
      </c>
    </row>
    <row r="65" spans="1:4" ht="33.75" x14ac:dyDescent="0.25">
      <c r="A65" s="20">
        <v>6</v>
      </c>
      <c r="B65" s="13" t="s">
        <v>131</v>
      </c>
      <c r="C65" s="18">
        <v>120</v>
      </c>
      <c r="D65" s="16" t="s">
        <v>73</v>
      </c>
    </row>
    <row r="66" spans="1:4" ht="34.5" thickBot="1" x14ac:dyDescent="0.3">
      <c r="A66" s="20">
        <v>7</v>
      </c>
      <c r="B66" s="13" t="s">
        <v>132</v>
      </c>
      <c r="C66" s="18">
        <v>300</v>
      </c>
      <c r="D66" s="16" t="s">
        <v>48</v>
      </c>
    </row>
    <row r="67" spans="1:4" ht="17.25" thickTop="1" thickBot="1" x14ac:dyDescent="0.3">
      <c r="A67" s="29" t="s">
        <v>187</v>
      </c>
      <c r="B67" s="30" t="s">
        <v>15</v>
      </c>
      <c r="C67" s="31">
        <f>C68+C69+C70+C71+C72+C73+C74+C75+C76</f>
        <v>2100</v>
      </c>
      <c r="D67" s="32"/>
    </row>
    <row r="68" spans="1:4" ht="23.25" thickTop="1" x14ac:dyDescent="0.25">
      <c r="A68" s="20">
        <v>1</v>
      </c>
      <c r="B68" s="13" t="s">
        <v>133</v>
      </c>
      <c r="C68" s="18">
        <v>900</v>
      </c>
      <c r="D68" s="16" t="s">
        <v>140</v>
      </c>
    </row>
    <row r="69" spans="1:4" ht="22.5" x14ac:dyDescent="0.25">
      <c r="A69" s="20">
        <v>2</v>
      </c>
      <c r="B69" s="13" t="s">
        <v>16</v>
      </c>
      <c r="C69" s="18">
        <v>90</v>
      </c>
      <c r="D69" s="16" t="s">
        <v>140</v>
      </c>
    </row>
    <row r="70" spans="1:4" ht="22.5" x14ac:dyDescent="0.25">
      <c r="A70" s="20">
        <v>3</v>
      </c>
      <c r="B70" s="13" t="s">
        <v>17</v>
      </c>
      <c r="C70" s="18">
        <v>90</v>
      </c>
      <c r="D70" s="16" t="s">
        <v>140</v>
      </c>
    </row>
    <row r="71" spans="1:4" ht="22.5" x14ac:dyDescent="0.25">
      <c r="A71" s="20">
        <v>4</v>
      </c>
      <c r="B71" s="13" t="s">
        <v>134</v>
      </c>
      <c r="C71" s="18">
        <v>100</v>
      </c>
      <c r="D71" s="16" t="s">
        <v>140</v>
      </c>
    </row>
    <row r="72" spans="1:4" ht="22.5" x14ac:dyDescent="0.25">
      <c r="A72" s="20">
        <v>5</v>
      </c>
      <c r="B72" s="13" t="s">
        <v>135</v>
      </c>
      <c r="C72" s="18">
        <v>250</v>
      </c>
      <c r="D72" s="16" t="s">
        <v>140</v>
      </c>
    </row>
    <row r="73" spans="1:4" ht="22.5" x14ac:dyDescent="0.25">
      <c r="A73" s="20">
        <v>6</v>
      </c>
      <c r="B73" s="13" t="s">
        <v>136</v>
      </c>
      <c r="C73" s="18">
        <v>140</v>
      </c>
      <c r="D73" s="16" t="s">
        <v>140</v>
      </c>
    </row>
    <row r="74" spans="1:4" ht="22.5" x14ac:dyDescent="0.25">
      <c r="A74" s="20">
        <v>7</v>
      </c>
      <c r="B74" s="13" t="s">
        <v>137</v>
      </c>
      <c r="C74" s="18">
        <v>180</v>
      </c>
      <c r="D74" s="16" t="s">
        <v>140</v>
      </c>
    </row>
    <row r="75" spans="1:4" ht="22.5" x14ac:dyDescent="0.25">
      <c r="A75" s="20">
        <v>8</v>
      </c>
      <c r="B75" s="13" t="s">
        <v>138</v>
      </c>
      <c r="C75" s="18">
        <v>70</v>
      </c>
      <c r="D75" s="16" t="s">
        <v>140</v>
      </c>
    </row>
    <row r="76" spans="1:4" ht="68.25" thickBot="1" x14ac:dyDescent="0.3">
      <c r="A76" s="20">
        <v>9</v>
      </c>
      <c r="B76" s="13" t="s">
        <v>139</v>
      </c>
      <c r="C76" s="18">
        <v>280</v>
      </c>
      <c r="D76" s="16" t="s">
        <v>140</v>
      </c>
    </row>
    <row r="77" spans="1:4" ht="17.25" thickTop="1" thickBot="1" x14ac:dyDescent="0.3">
      <c r="A77" s="29" t="s">
        <v>186</v>
      </c>
      <c r="B77" s="30" t="s">
        <v>18</v>
      </c>
      <c r="C77" s="31">
        <v>11000</v>
      </c>
      <c r="D77" s="32"/>
    </row>
    <row r="78" spans="1:4" ht="15.75" thickTop="1" x14ac:dyDescent="0.25">
      <c r="A78" s="4">
        <v>1</v>
      </c>
      <c r="B78" s="14" t="s">
        <v>19</v>
      </c>
      <c r="C78" s="2"/>
      <c r="D78" s="16"/>
    </row>
    <row r="79" spans="1:4" x14ac:dyDescent="0.25">
      <c r="A79" s="4">
        <v>2</v>
      </c>
      <c r="B79" s="14" t="s">
        <v>20</v>
      </c>
      <c r="C79" s="2"/>
      <c r="D79" s="16" t="s">
        <v>53</v>
      </c>
    </row>
    <row r="80" spans="1:4" ht="33.75" x14ac:dyDescent="0.25">
      <c r="A80" s="4">
        <v>3</v>
      </c>
      <c r="B80" s="14" t="s">
        <v>21</v>
      </c>
      <c r="C80" s="2"/>
      <c r="D80" s="16" t="s">
        <v>48</v>
      </c>
    </row>
    <row r="81" spans="1:4" ht="22.5" x14ac:dyDescent="0.25">
      <c r="A81" s="4">
        <v>4</v>
      </c>
      <c r="B81" s="14" t="s">
        <v>22</v>
      </c>
      <c r="C81" s="2"/>
      <c r="D81" s="16" t="s">
        <v>48</v>
      </c>
    </row>
    <row r="82" spans="1:4" ht="23.25" thickBot="1" x14ac:dyDescent="0.3">
      <c r="A82" s="21" t="s">
        <v>203</v>
      </c>
      <c r="B82" s="22" t="s">
        <v>202</v>
      </c>
      <c r="C82" s="24">
        <f>C83+C92+C98+C100+C107+C113+C119+C123+C128+C131+C134</f>
        <v>200365</v>
      </c>
      <c r="D82" s="22"/>
    </row>
    <row r="83" spans="1:4" ht="17.25" customHeight="1" thickTop="1" thickBot="1" x14ac:dyDescent="0.3">
      <c r="A83" s="29" t="s">
        <v>185</v>
      </c>
      <c r="B83" s="30" t="s">
        <v>23</v>
      </c>
      <c r="C83" s="31">
        <f>C84+C85+C86+C87+C88+C89+C90+C91</f>
        <v>24000</v>
      </c>
      <c r="D83" s="32"/>
    </row>
    <row r="84" spans="1:4" ht="34.5" thickTop="1" x14ac:dyDescent="0.25">
      <c r="A84" s="4">
        <v>1</v>
      </c>
      <c r="B84" s="14" t="s">
        <v>141</v>
      </c>
      <c r="C84" s="18">
        <v>6850</v>
      </c>
      <c r="D84" s="16" t="s">
        <v>149</v>
      </c>
    </row>
    <row r="85" spans="1:4" ht="33.75" x14ac:dyDescent="0.25">
      <c r="A85" s="4">
        <v>2</v>
      </c>
      <c r="B85" s="14" t="s">
        <v>142</v>
      </c>
      <c r="C85" s="18">
        <v>88</v>
      </c>
      <c r="D85" s="16" t="s">
        <v>150</v>
      </c>
    </row>
    <row r="86" spans="1:4" ht="22.5" x14ac:dyDescent="0.25">
      <c r="A86" s="4">
        <v>3</v>
      </c>
      <c r="B86" s="14" t="s">
        <v>143</v>
      </c>
      <c r="C86" s="18">
        <v>151</v>
      </c>
      <c r="D86" s="16" t="s">
        <v>48</v>
      </c>
    </row>
    <row r="87" spans="1:4" ht="33.75" x14ac:dyDescent="0.25">
      <c r="A87" s="4">
        <v>4</v>
      </c>
      <c r="B87" s="14" t="s">
        <v>144</v>
      </c>
      <c r="C87" s="18">
        <v>662.3</v>
      </c>
      <c r="D87" s="16" t="s">
        <v>151</v>
      </c>
    </row>
    <row r="88" spans="1:4" ht="33.75" x14ac:dyDescent="0.25">
      <c r="A88" s="4">
        <v>5</v>
      </c>
      <c r="B88" s="14" t="s">
        <v>145</v>
      </c>
      <c r="C88" s="18">
        <v>1718.2</v>
      </c>
      <c r="D88" s="16" t="s">
        <v>152</v>
      </c>
    </row>
    <row r="89" spans="1:4" ht="33.75" x14ac:dyDescent="0.25">
      <c r="A89" s="4">
        <v>6</v>
      </c>
      <c r="B89" s="14" t="s">
        <v>146</v>
      </c>
      <c r="C89" s="18">
        <v>13550</v>
      </c>
      <c r="D89" s="16" t="s">
        <v>153</v>
      </c>
    </row>
    <row r="90" spans="1:4" ht="33.75" x14ac:dyDescent="0.25">
      <c r="A90" s="4">
        <v>7</v>
      </c>
      <c r="B90" s="14" t="s">
        <v>147</v>
      </c>
      <c r="C90" s="18">
        <v>360</v>
      </c>
      <c r="D90" s="16" t="s">
        <v>154</v>
      </c>
    </row>
    <row r="91" spans="1:4" ht="23.25" thickBot="1" x14ac:dyDescent="0.3">
      <c r="A91" s="4">
        <v>8</v>
      </c>
      <c r="B91" s="14" t="s">
        <v>148</v>
      </c>
      <c r="C91" s="18">
        <v>620.5</v>
      </c>
      <c r="D91" s="16" t="s">
        <v>48</v>
      </c>
    </row>
    <row r="92" spans="1:4" ht="17.25" customHeight="1" thickTop="1" thickBot="1" x14ac:dyDescent="0.3">
      <c r="A92" s="29" t="s">
        <v>184</v>
      </c>
      <c r="B92" s="30" t="s">
        <v>24</v>
      </c>
      <c r="C92" s="31">
        <f>C93+C94+C95+C96+C97</f>
        <v>13500</v>
      </c>
      <c r="D92" s="32"/>
    </row>
    <row r="93" spans="1:4" ht="50.25" customHeight="1" thickTop="1" x14ac:dyDescent="0.25">
      <c r="A93" s="4">
        <v>1</v>
      </c>
      <c r="B93" s="14" t="s">
        <v>155</v>
      </c>
      <c r="C93" s="18">
        <v>1540</v>
      </c>
      <c r="D93" s="16" t="s">
        <v>53</v>
      </c>
    </row>
    <row r="94" spans="1:4" x14ac:dyDescent="0.25">
      <c r="A94" s="4">
        <v>2</v>
      </c>
      <c r="B94" s="14" t="s">
        <v>156</v>
      </c>
      <c r="C94" s="18">
        <v>810</v>
      </c>
      <c r="D94" s="16" t="s">
        <v>53</v>
      </c>
    </row>
    <row r="95" spans="1:4" ht="22.5" x14ac:dyDescent="0.25">
      <c r="A95" s="4">
        <v>3</v>
      </c>
      <c r="B95" s="14" t="s">
        <v>157</v>
      </c>
      <c r="C95" s="18">
        <v>10733</v>
      </c>
      <c r="D95" s="16" t="s">
        <v>61</v>
      </c>
    </row>
    <row r="96" spans="1:4" ht="22.5" x14ac:dyDescent="0.25">
      <c r="A96" s="4">
        <v>4</v>
      </c>
      <c r="B96" s="14" t="s">
        <v>158</v>
      </c>
      <c r="C96" s="18">
        <v>213</v>
      </c>
      <c r="D96" s="16" t="s">
        <v>61</v>
      </c>
    </row>
    <row r="97" spans="1:4" ht="34.5" thickBot="1" x14ac:dyDescent="0.3">
      <c r="A97" s="4">
        <v>5</v>
      </c>
      <c r="B97" s="14" t="s">
        <v>159</v>
      </c>
      <c r="C97" s="18">
        <v>204</v>
      </c>
      <c r="D97" s="16" t="s">
        <v>61</v>
      </c>
    </row>
    <row r="98" spans="1:4" ht="24" thickTop="1" thickBot="1" x14ac:dyDescent="0.3">
      <c r="A98" s="29" t="s">
        <v>183</v>
      </c>
      <c r="B98" s="30" t="s">
        <v>26</v>
      </c>
      <c r="C98" s="31">
        <f>C99</f>
        <v>2000</v>
      </c>
      <c r="D98" s="32"/>
    </row>
    <row r="99" spans="1:4" ht="35.25" thickTop="1" thickBot="1" x14ac:dyDescent="0.3">
      <c r="A99" s="9">
        <v>1</v>
      </c>
      <c r="B99" s="14" t="s">
        <v>27</v>
      </c>
      <c r="C99" s="18">
        <v>2000</v>
      </c>
      <c r="D99" s="16" t="s">
        <v>61</v>
      </c>
    </row>
    <row r="100" spans="1:4" ht="17.25" customHeight="1" thickTop="1" thickBot="1" x14ac:dyDescent="0.3">
      <c r="A100" s="29" t="s">
        <v>182</v>
      </c>
      <c r="B100" s="30" t="s">
        <v>28</v>
      </c>
      <c r="C100" s="31">
        <f>C101+C102+C103+C104+C105+C106</f>
        <v>36340</v>
      </c>
      <c r="D100" s="32"/>
    </row>
    <row r="101" spans="1:4" ht="15.75" thickTop="1" x14ac:dyDescent="0.25">
      <c r="A101" s="4">
        <v>1</v>
      </c>
      <c r="B101" s="14" t="s">
        <v>29</v>
      </c>
      <c r="C101" s="18">
        <v>15974</v>
      </c>
      <c r="D101" s="16" t="s">
        <v>58</v>
      </c>
    </row>
    <row r="102" spans="1:4" x14ac:dyDescent="0.25">
      <c r="A102" s="5">
        <v>2</v>
      </c>
      <c r="B102" s="14" t="s">
        <v>30</v>
      </c>
      <c r="C102" s="18">
        <v>110</v>
      </c>
      <c r="D102" s="16" t="s">
        <v>58</v>
      </c>
    </row>
    <row r="103" spans="1:4" ht="33.75" x14ac:dyDescent="0.25">
      <c r="A103" s="4">
        <v>3</v>
      </c>
      <c r="B103" s="14" t="s">
        <v>31</v>
      </c>
      <c r="C103" s="18">
        <v>19070</v>
      </c>
      <c r="D103" s="16" t="s">
        <v>62</v>
      </c>
    </row>
    <row r="104" spans="1:4" x14ac:dyDescent="0.25">
      <c r="A104" s="5">
        <v>4</v>
      </c>
      <c r="B104" s="14" t="s">
        <v>32</v>
      </c>
      <c r="C104" s="18">
        <v>500</v>
      </c>
      <c r="D104" s="16" t="s">
        <v>58</v>
      </c>
    </row>
    <row r="105" spans="1:4" ht="22.5" x14ac:dyDescent="0.25">
      <c r="A105" s="4">
        <v>5</v>
      </c>
      <c r="B105" s="14" t="s">
        <v>33</v>
      </c>
      <c r="C105" s="18">
        <v>650</v>
      </c>
      <c r="D105" s="16" t="s">
        <v>62</v>
      </c>
    </row>
    <row r="106" spans="1:4" ht="23.25" thickBot="1" x14ac:dyDescent="0.3">
      <c r="A106" s="5">
        <v>6</v>
      </c>
      <c r="B106" s="14" t="s">
        <v>34</v>
      </c>
      <c r="C106" s="18">
        <v>36</v>
      </c>
      <c r="D106" s="16" t="s">
        <v>62</v>
      </c>
    </row>
    <row r="107" spans="1:4" ht="24" customHeight="1" thickTop="1" thickBot="1" x14ac:dyDescent="0.3">
      <c r="A107" s="29" t="s">
        <v>181</v>
      </c>
      <c r="B107" s="30" t="s">
        <v>35</v>
      </c>
      <c r="C107" s="31">
        <f>C108+C109+C110</f>
        <v>3000</v>
      </c>
      <c r="D107" s="32"/>
    </row>
    <row r="108" spans="1:4" ht="23.25" thickTop="1" x14ac:dyDescent="0.25">
      <c r="A108" s="5">
        <v>1</v>
      </c>
      <c r="B108" s="14" t="s">
        <v>36</v>
      </c>
      <c r="C108" s="18">
        <v>364</v>
      </c>
      <c r="D108" s="16" t="s">
        <v>53</v>
      </c>
    </row>
    <row r="109" spans="1:4" ht="33.75" x14ac:dyDescent="0.25">
      <c r="A109" s="5">
        <v>2</v>
      </c>
      <c r="B109" s="14" t="s">
        <v>160</v>
      </c>
      <c r="C109" s="18">
        <v>1749</v>
      </c>
      <c r="D109" s="16" t="s">
        <v>53</v>
      </c>
    </row>
    <row r="110" spans="1:4" ht="22.5" x14ac:dyDescent="0.25">
      <c r="A110" s="5">
        <v>3</v>
      </c>
      <c r="B110" s="14" t="s">
        <v>161</v>
      </c>
      <c r="C110" s="18">
        <f>C111+C112</f>
        <v>887</v>
      </c>
      <c r="D110" s="16" t="s">
        <v>61</v>
      </c>
    </row>
    <row r="111" spans="1:4" ht="22.5" x14ac:dyDescent="0.25">
      <c r="A111" s="5">
        <v>3.1</v>
      </c>
      <c r="B111" s="14" t="s">
        <v>162</v>
      </c>
      <c r="C111" s="18">
        <v>601</v>
      </c>
      <c r="D111" s="16" t="s">
        <v>61</v>
      </c>
    </row>
    <row r="112" spans="1:4" ht="34.5" thickBot="1" x14ac:dyDescent="0.3">
      <c r="A112" s="5">
        <v>3.2</v>
      </c>
      <c r="B112" s="14" t="s">
        <v>25</v>
      </c>
      <c r="C112" s="18">
        <v>286</v>
      </c>
      <c r="D112" s="16" t="s">
        <v>61</v>
      </c>
    </row>
    <row r="113" spans="1:10" ht="46.5" customHeight="1" thickTop="1" thickBot="1" x14ac:dyDescent="0.3">
      <c r="A113" s="29" t="s">
        <v>180</v>
      </c>
      <c r="B113" s="30" t="s">
        <v>37</v>
      </c>
      <c r="C113" s="31">
        <f>C114+C115+C116+C117</f>
        <v>9800</v>
      </c>
      <c r="D113" s="32"/>
    </row>
    <row r="114" spans="1:10" ht="23.25" thickTop="1" x14ac:dyDescent="0.25">
      <c r="A114" s="5">
        <v>1</v>
      </c>
      <c r="B114" s="14" t="s">
        <v>163</v>
      </c>
      <c r="C114" s="18">
        <v>70</v>
      </c>
      <c r="D114" s="16" t="s">
        <v>61</v>
      </c>
    </row>
    <row r="115" spans="1:10" ht="45" x14ac:dyDescent="0.25">
      <c r="A115" s="5">
        <v>2</v>
      </c>
      <c r="B115" s="14" t="s">
        <v>164</v>
      </c>
      <c r="C115" s="18">
        <v>400</v>
      </c>
      <c r="D115" s="16" t="s">
        <v>58</v>
      </c>
    </row>
    <row r="116" spans="1:10" ht="45" x14ac:dyDescent="0.25">
      <c r="A116" s="5">
        <v>3</v>
      </c>
      <c r="B116" s="14" t="s">
        <v>165</v>
      </c>
      <c r="C116" s="18">
        <v>200</v>
      </c>
      <c r="D116" s="16" t="s">
        <v>61</v>
      </c>
    </row>
    <row r="117" spans="1:10" ht="33.75" x14ac:dyDescent="0.25">
      <c r="A117" s="5">
        <v>4</v>
      </c>
      <c r="B117" s="14" t="s">
        <v>166</v>
      </c>
      <c r="C117" s="18">
        <v>9130</v>
      </c>
      <c r="D117" s="16" t="s">
        <v>61</v>
      </c>
    </row>
    <row r="118" spans="1:10" ht="34.5" thickBot="1" x14ac:dyDescent="0.3">
      <c r="A118" s="5">
        <v>4.0999999999999996</v>
      </c>
      <c r="B118" s="14" t="s">
        <v>167</v>
      </c>
      <c r="C118" s="18">
        <v>240</v>
      </c>
      <c r="D118" s="16" t="s">
        <v>61</v>
      </c>
    </row>
    <row r="119" spans="1:10" ht="24" customHeight="1" thickTop="1" thickBot="1" x14ac:dyDescent="0.3">
      <c r="A119" s="29" t="s">
        <v>179</v>
      </c>
      <c r="B119" s="30" t="s">
        <v>38</v>
      </c>
      <c r="C119" s="31">
        <f>C120+C121</f>
        <v>44725</v>
      </c>
      <c r="D119" s="32"/>
      <c r="F119" s="6"/>
      <c r="G119" s="6"/>
    </row>
    <row r="120" spans="1:10" ht="34.5" thickTop="1" x14ac:dyDescent="0.25">
      <c r="A120" s="5">
        <v>1</v>
      </c>
      <c r="B120" s="14" t="s">
        <v>39</v>
      </c>
      <c r="C120" s="2">
        <v>725</v>
      </c>
      <c r="D120" s="16" t="s">
        <v>63</v>
      </c>
      <c r="F120" s="6"/>
      <c r="G120" s="7"/>
      <c r="J120" s="7"/>
    </row>
    <row r="121" spans="1:10" ht="22.5" x14ac:dyDescent="0.25">
      <c r="A121" s="5">
        <v>2</v>
      </c>
      <c r="B121" s="14" t="s">
        <v>69</v>
      </c>
      <c r="C121" s="2">
        <v>44000</v>
      </c>
      <c r="D121" s="17" t="s">
        <v>168</v>
      </c>
      <c r="F121" s="6"/>
      <c r="G121" s="7"/>
      <c r="H121" s="7"/>
      <c r="I121" s="7"/>
    </row>
    <row r="122" spans="1:10" ht="34.5" thickBot="1" x14ac:dyDescent="0.3">
      <c r="A122" s="8" t="s">
        <v>76</v>
      </c>
      <c r="B122" s="14" t="s">
        <v>70</v>
      </c>
      <c r="C122" s="2">
        <v>1227</v>
      </c>
      <c r="D122" s="17" t="s">
        <v>74</v>
      </c>
      <c r="F122" s="6"/>
      <c r="G122" s="7"/>
    </row>
    <row r="123" spans="1:10" ht="17.25" customHeight="1" thickTop="1" thickBot="1" x14ac:dyDescent="0.3">
      <c r="A123" s="29" t="s">
        <v>178</v>
      </c>
      <c r="B123" s="30" t="s">
        <v>40</v>
      </c>
      <c r="C123" s="31">
        <f>C124+C125+C126+C127</f>
        <v>26000</v>
      </c>
      <c r="D123" s="32"/>
    </row>
    <row r="124" spans="1:10" ht="79.5" thickTop="1" x14ac:dyDescent="0.25">
      <c r="A124" s="8">
        <v>1</v>
      </c>
      <c r="B124" s="14" t="s">
        <v>169</v>
      </c>
      <c r="C124" s="2">
        <v>19325.8</v>
      </c>
      <c r="D124" s="16" t="s">
        <v>50</v>
      </c>
    </row>
    <row r="125" spans="1:10" ht="33.75" x14ac:dyDescent="0.25">
      <c r="A125" s="8">
        <v>2</v>
      </c>
      <c r="B125" s="14" t="s">
        <v>170</v>
      </c>
      <c r="C125" s="2">
        <v>3738.5</v>
      </c>
      <c r="D125" s="16" t="s">
        <v>50</v>
      </c>
    </row>
    <row r="126" spans="1:10" ht="22.5" x14ac:dyDescent="0.25">
      <c r="A126" s="8">
        <v>3</v>
      </c>
      <c r="B126" s="14" t="s">
        <v>171</v>
      </c>
      <c r="C126" s="2">
        <v>209.7</v>
      </c>
      <c r="D126" s="16" t="s">
        <v>50</v>
      </c>
    </row>
    <row r="127" spans="1:10" ht="57" thickBot="1" x14ac:dyDescent="0.3">
      <c r="A127" s="8">
        <v>4</v>
      </c>
      <c r="B127" s="14" t="s">
        <v>172</v>
      </c>
      <c r="C127" s="2">
        <v>2726</v>
      </c>
      <c r="D127" s="16" t="s">
        <v>50</v>
      </c>
    </row>
    <row r="128" spans="1:10" ht="17.25" customHeight="1" thickTop="1" thickBot="1" x14ac:dyDescent="0.3">
      <c r="A128" s="29" t="s">
        <v>177</v>
      </c>
      <c r="B128" s="30" t="s">
        <v>41</v>
      </c>
      <c r="C128" s="31">
        <f>C129+C130</f>
        <v>20000</v>
      </c>
      <c r="D128" s="32"/>
    </row>
    <row r="129" spans="1:4" ht="68.25" thickTop="1" x14ac:dyDescent="0.25">
      <c r="A129" s="5">
        <v>1</v>
      </c>
      <c r="B129" s="14" t="s">
        <v>42</v>
      </c>
      <c r="C129" s="2">
        <v>19995</v>
      </c>
      <c r="D129" s="16" t="s">
        <v>53</v>
      </c>
    </row>
    <row r="130" spans="1:4" ht="34.5" thickBot="1" x14ac:dyDescent="0.3">
      <c r="A130" s="5">
        <v>3</v>
      </c>
      <c r="B130" s="14" t="s">
        <v>43</v>
      </c>
      <c r="C130" s="18">
        <v>5</v>
      </c>
      <c r="D130" s="16" t="s">
        <v>53</v>
      </c>
    </row>
    <row r="131" spans="1:4" ht="24" customHeight="1" thickTop="1" thickBot="1" x14ac:dyDescent="0.3">
      <c r="A131" s="29" t="s">
        <v>176</v>
      </c>
      <c r="B131" s="30" t="s">
        <v>173</v>
      </c>
      <c r="C131" s="31">
        <f>C132+C133</f>
        <v>1000</v>
      </c>
      <c r="D131" s="32"/>
    </row>
    <row r="132" spans="1:4" ht="34.5" thickTop="1" x14ac:dyDescent="0.25">
      <c r="A132" s="8">
        <v>1</v>
      </c>
      <c r="B132" s="14" t="s">
        <v>44</v>
      </c>
      <c r="C132" s="18">
        <v>800</v>
      </c>
      <c r="D132" s="16" t="s">
        <v>64</v>
      </c>
    </row>
    <row r="133" spans="1:4" ht="34.5" thickBot="1" x14ac:dyDescent="0.3">
      <c r="A133" s="8">
        <v>2</v>
      </c>
      <c r="B133" s="14" t="s">
        <v>45</v>
      </c>
      <c r="C133" s="18">
        <v>200</v>
      </c>
      <c r="D133" s="16" t="s">
        <v>64</v>
      </c>
    </row>
    <row r="134" spans="1:4" ht="35.25" customHeight="1" thickTop="1" thickBot="1" x14ac:dyDescent="0.3">
      <c r="A134" s="29" t="s">
        <v>175</v>
      </c>
      <c r="B134" s="30" t="s">
        <v>174</v>
      </c>
      <c r="C134" s="31">
        <f>C135</f>
        <v>20000</v>
      </c>
      <c r="D134" s="32"/>
    </row>
    <row r="135" spans="1:4" ht="34.5" customHeight="1" thickTop="1" x14ac:dyDescent="0.25">
      <c r="A135" s="5">
        <v>1</v>
      </c>
      <c r="B135" s="14" t="s">
        <v>174</v>
      </c>
      <c r="C135" s="18">
        <v>20000</v>
      </c>
      <c r="D135" s="16" t="s">
        <v>61</v>
      </c>
    </row>
    <row r="136" spans="1:4" ht="22.5" x14ac:dyDescent="0.25">
      <c r="A136" s="21" t="s">
        <v>204</v>
      </c>
      <c r="B136" s="22" t="s">
        <v>205</v>
      </c>
      <c r="C136" s="24">
        <v>800</v>
      </c>
      <c r="D136" s="22"/>
    </row>
  </sheetData>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2"/>
  <sheetViews>
    <sheetView tabSelected="1" topLeftCell="C1" workbookViewId="0">
      <selection activeCell="R59" sqref="R59"/>
    </sheetView>
  </sheetViews>
  <sheetFormatPr defaultRowHeight="15" x14ac:dyDescent="0.25"/>
  <cols>
    <col min="1" max="1" width="16.140625" bestFit="1" customWidth="1"/>
    <col min="2" max="2" width="40.140625" style="15" customWidth="1"/>
    <col min="3" max="3" width="17.7109375" customWidth="1"/>
    <col min="4" max="4" width="12.7109375" bestFit="1" customWidth="1"/>
    <col min="5" max="5" width="12.7109375" customWidth="1"/>
    <col min="6" max="6" width="13.5703125" customWidth="1"/>
    <col min="7" max="7" width="15" bestFit="1" customWidth="1"/>
    <col min="8" max="15" width="15" customWidth="1"/>
    <col min="16" max="16" width="12.42578125" style="61" bestFit="1" customWidth="1"/>
    <col min="17" max="17" width="14" style="64" bestFit="1" customWidth="1"/>
    <col min="18" max="18" width="15.85546875" customWidth="1"/>
    <col min="19" max="19" width="12.7109375" bestFit="1" customWidth="1"/>
  </cols>
  <sheetData>
    <row r="1" spans="1:17" ht="30" x14ac:dyDescent="0.25">
      <c r="A1" s="1" t="s">
        <v>0</v>
      </c>
      <c r="B1" s="34" t="s">
        <v>1</v>
      </c>
      <c r="C1" s="44">
        <v>2018</v>
      </c>
      <c r="D1" s="52" t="s">
        <v>211</v>
      </c>
      <c r="E1" s="52" t="s">
        <v>212</v>
      </c>
      <c r="F1" s="66" t="s">
        <v>213</v>
      </c>
      <c r="G1" s="66"/>
      <c r="H1" s="66" t="s">
        <v>214</v>
      </c>
      <c r="I1" s="66"/>
      <c r="J1" s="66" t="s">
        <v>215</v>
      </c>
      <c r="K1" s="66"/>
      <c r="L1" s="66" t="s">
        <v>216</v>
      </c>
      <c r="M1" s="66"/>
      <c r="N1" s="66" t="s">
        <v>217</v>
      </c>
      <c r="O1" s="66"/>
      <c r="P1" s="66" t="s">
        <v>218</v>
      </c>
      <c r="Q1" s="66"/>
    </row>
    <row r="2" spans="1:17" x14ac:dyDescent="0.25">
      <c r="A2" s="21" t="s">
        <v>199</v>
      </c>
      <c r="B2" s="35" t="s">
        <v>198</v>
      </c>
      <c r="C2" s="45">
        <f>C3+C4+C84+C140</f>
        <v>1044565</v>
      </c>
      <c r="D2" s="48"/>
      <c r="E2" s="48"/>
      <c r="F2" s="48"/>
      <c r="G2" s="49"/>
      <c r="H2" s="48"/>
      <c r="I2" s="49"/>
      <c r="J2" s="48"/>
      <c r="K2" s="49"/>
      <c r="L2" s="48"/>
      <c r="M2" s="49"/>
      <c r="N2" s="48"/>
      <c r="O2" s="49"/>
      <c r="P2" s="57"/>
      <c r="Q2" s="62"/>
    </row>
    <row r="3" spans="1:17" ht="22.5" x14ac:dyDescent="0.25">
      <c r="A3" s="21" t="s">
        <v>200</v>
      </c>
      <c r="B3" s="35" t="s">
        <v>197</v>
      </c>
      <c r="C3" s="45">
        <v>754000</v>
      </c>
      <c r="D3" s="48"/>
      <c r="E3" s="48"/>
      <c r="F3" s="48"/>
      <c r="G3" s="49"/>
      <c r="H3" s="48"/>
      <c r="I3" s="49"/>
      <c r="J3" s="48"/>
      <c r="K3" s="49"/>
      <c r="L3" s="48"/>
      <c r="M3" s="49"/>
      <c r="N3" s="48"/>
      <c r="O3" s="49"/>
      <c r="P3" s="57"/>
      <c r="Q3" s="62"/>
    </row>
    <row r="4" spans="1:17" x14ac:dyDescent="0.25">
      <c r="A4" s="21" t="s">
        <v>201</v>
      </c>
      <c r="B4" s="35" t="s">
        <v>196</v>
      </c>
      <c r="C4" s="46">
        <f>C5+C14+C21+C28+C33+C36+C45+C51+C60+C69+C79</f>
        <v>89400</v>
      </c>
      <c r="D4" s="48"/>
      <c r="E4" s="48"/>
      <c r="F4" s="48"/>
      <c r="G4" s="49"/>
      <c r="H4" s="48"/>
      <c r="I4" s="49"/>
      <c r="J4" s="48"/>
      <c r="K4" s="49"/>
      <c r="L4" s="48"/>
      <c r="M4" s="49"/>
      <c r="N4" s="48"/>
      <c r="O4" s="49"/>
      <c r="P4" s="57"/>
      <c r="Q4" s="62"/>
    </row>
    <row r="5" spans="1:17" ht="23.25" thickBot="1" x14ac:dyDescent="0.3">
      <c r="A5" s="25" t="s">
        <v>195</v>
      </c>
      <c r="B5" s="36" t="s">
        <v>2</v>
      </c>
      <c r="C5" s="47">
        <f>C6+C7+C8+C9+C10+C11+C12+C13</f>
        <v>1800</v>
      </c>
      <c r="D5" s="47"/>
      <c r="E5" s="47"/>
      <c r="F5" s="47"/>
      <c r="G5" s="47"/>
      <c r="H5" s="47">
        <f>H6+H7+H8+H9+H10+H11+H12+H13</f>
        <v>2485</v>
      </c>
      <c r="I5" s="47">
        <f>I6+I7+I8+I9+I10+I11+I12+I13</f>
        <v>685</v>
      </c>
      <c r="J5" s="47"/>
      <c r="K5" s="47"/>
      <c r="L5" s="47"/>
      <c r="M5" s="47"/>
      <c r="N5" s="47"/>
      <c r="O5" s="47"/>
      <c r="P5" s="47">
        <f>P6+P7+P8+P9+P10+P11+P12+P13</f>
        <v>2372</v>
      </c>
      <c r="Q5" s="47">
        <f>Q6+Q7+Q8+Q9+Q10+Q11+Q12+Q13</f>
        <v>-113</v>
      </c>
    </row>
    <row r="6" spans="1:17" ht="16.5" thickTop="1" x14ac:dyDescent="0.25">
      <c r="A6" s="8">
        <v>1</v>
      </c>
      <c r="B6" s="37" t="s">
        <v>78</v>
      </c>
      <c r="C6" s="18">
        <v>920</v>
      </c>
      <c r="D6" s="48"/>
      <c r="E6" s="48"/>
      <c r="F6" s="48"/>
      <c r="G6" s="49"/>
      <c r="H6" s="2">
        <v>885</v>
      </c>
      <c r="I6" s="53">
        <f>H6-C6</f>
        <v>-35</v>
      </c>
      <c r="J6" s="50"/>
      <c r="K6" s="53"/>
      <c r="L6" s="50"/>
      <c r="M6" s="53"/>
      <c r="N6" s="50"/>
      <c r="O6" s="53"/>
      <c r="P6" s="58">
        <v>885</v>
      </c>
      <c r="Q6" s="43">
        <f>P6-H6</f>
        <v>0</v>
      </c>
    </row>
    <row r="7" spans="1:17" x14ac:dyDescent="0.25">
      <c r="A7" s="8">
        <v>2</v>
      </c>
      <c r="B7" s="37" t="s">
        <v>79</v>
      </c>
      <c r="C7" s="18">
        <v>33</v>
      </c>
      <c r="D7" s="48"/>
      <c r="E7" s="48"/>
      <c r="F7" s="48"/>
      <c r="G7" s="49"/>
      <c r="H7" s="2">
        <v>20</v>
      </c>
      <c r="I7" s="49">
        <f t="shared" ref="I7:I13" si="0">H7-C7</f>
        <v>-13</v>
      </c>
      <c r="J7" s="50"/>
      <c r="K7" s="49"/>
      <c r="L7" s="50"/>
      <c r="M7" s="49"/>
      <c r="N7" s="50"/>
      <c r="O7" s="49"/>
      <c r="P7" s="58">
        <v>14</v>
      </c>
      <c r="Q7" s="62">
        <f t="shared" ref="Q7:Q13" si="1">P7-H7</f>
        <v>-6</v>
      </c>
    </row>
    <row r="8" spans="1:17" ht="33.75" x14ac:dyDescent="0.25">
      <c r="A8" s="8">
        <v>3</v>
      </c>
      <c r="B8" s="37" t="s">
        <v>80</v>
      </c>
      <c r="C8" s="18">
        <v>83</v>
      </c>
      <c r="D8" s="48"/>
      <c r="E8" s="48"/>
      <c r="F8" s="48"/>
      <c r="G8" s="49"/>
      <c r="H8" s="2">
        <v>83</v>
      </c>
      <c r="I8" s="49">
        <f t="shared" si="0"/>
        <v>0</v>
      </c>
      <c r="J8" s="50"/>
      <c r="K8" s="49"/>
      <c r="L8" s="50"/>
      <c r="M8" s="49"/>
      <c r="N8" s="50"/>
      <c r="O8" s="49"/>
      <c r="P8" s="58">
        <v>83</v>
      </c>
      <c r="Q8" s="62">
        <f t="shared" si="1"/>
        <v>0</v>
      </c>
    </row>
    <row r="9" spans="1:17" x14ac:dyDescent="0.25">
      <c r="A9" s="8">
        <v>4</v>
      </c>
      <c r="B9" s="37" t="s">
        <v>81</v>
      </c>
      <c r="C9" s="18">
        <v>345</v>
      </c>
      <c r="D9" s="48"/>
      <c r="E9" s="48"/>
      <c r="F9" s="48"/>
      <c r="G9" s="49"/>
      <c r="H9" s="2">
        <v>318</v>
      </c>
      <c r="I9" s="49">
        <f t="shared" si="0"/>
        <v>-27</v>
      </c>
      <c r="J9" s="50"/>
      <c r="K9" s="49"/>
      <c r="L9" s="50"/>
      <c r="M9" s="49"/>
      <c r="N9" s="50"/>
      <c r="O9" s="49"/>
      <c r="P9" s="58">
        <v>318</v>
      </c>
      <c r="Q9" s="62">
        <f t="shared" si="1"/>
        <v>0</v>
      </c>
    </row>
    <row r="10" spans="1:17" ht="22.5" x14ac:dyDescent="0.25">
      <c r="A10" s="8">
        <v>5</v>
      </c>
      <c r="B10" s="37" t="s">
        <v>82</v>
      </c>
      <c r="C10" s="18">
        <v>117</v>
      </c>
      <c r="D10" s="48"/>
      <c r="E10" s="48"/>
      <c r="F10" s="48"/>
      <c r="G10" s="49"/>
      <c r="H10" s="2">
        <v>117</v>
      </c>
      <c r="I10" s="49">
        <f t="shared" si="0"/>
        <v>0</v>
      </c>
      <c r="J10" s="50"/>
      <c r="K10" s="49"/>
      <c r="L10" s="50"/>
      <c r="M10" s="49"/>
      <c r="N10" s="50"/>
      <c r="O10" s="49"/>
      <c r="P10" s="58">
        <v>117</v>
      </c>
      <c r="Q10" s="62">
        <f t="shared" si="1"/>
        <v>0</v>
      </c>
    </row>
    <row r="11" spans="1:17" ht="22.5" x14ac:dyDescent="0.25">
      <c r="A11" s="8">
        <v>6</v>
      </c>
      <c r="B11" s="37" t="s">
        <v>83</v>
      </c>
      <c r="C11" s="18">
        <v>202</v>
      </c>
      <c r="D11" s="48"/>
      <c r="E11" s="48"/>
      <c r="F11" s="48"/>
      <c r="G11" s="49"/>
      <c r="H11" s="2">
        <v>202</v>
      </c>
      <c r="I11" s="49">
        <f t="shared" si="0"/>
        <v>0</v>
      </c>
      <c r="J11" s="50"/>
      <c r="K11" s="49"/>
      <c r="L11" s="50"/>
      <c r="M11" s="49"/>
      <c r="N11" s="50"/>
      <c r="O11" s="49"/>
      <c r="P11" s="58">
        <v>202</v>
      </c>
      <c r="Q11" s="62">
        <f t="shared" si="1"/>
        <v>0</v>
      </c>
    </row>
    <row r="12" spans="1:17" ht="22.5" x14ac:dyDescent="0.25">
      <c r="A12" s="8">
        <v>7</v>
      </c>
      <c r="B12" s="37" t="s">
        <v>84</v>
      </c>
      <c r="C12" s="18">
        <v>100</v>
      </c>
      <c r="D12" s="48"/>
      <c r="E12" s="48"/>
      <c r="F12" s="48"/>
      <c r="G12" s="49"/>
      <c r="H12" s="2">
        <v>100</v>
      </c>
      <c r="I12" s="49">
        <f t="shared" si="0"/>
        <v>0</v>
      </c>
      <c r="J12" s="50"/>
      <c r="K12" s="49"/>
      <c r="L12" s="50"/>
      <c r="M12" s="49"/>
      <c r="N12" s="50"/>
      <c r="O12" s="49"/>
      <c r="P12" s="58">
        <v>100</v>
      </c>
      <c r="Q12" s="62">
        <f t="shared" si="1"/>
        <v>0</v>
      </c>
    </row>
    <row r="13" spans="1:17" ht="22.5" x14ac:dyDescent="0.25">
      <c r="A13" s="8">
        <v>8</v>
      </c>
      <c r="B13" s="11" t="s">
        <v>208</v>
      </c>
      <c r="C13" s="18"/>
      <c r="D13" s="48"/>
      <c r="E13" s="48"/>
      <c r="F13" s="48"/>
      <c r="G13" s="49"/>
      <c r="H13" s="2">
        <v>760</v>
      </c>
      <c r="I13" s="49">
        <f t="shared" si="0"/>
        <v>760</v>
      </c>
      <c r="J13" s="50"/>
      <c r="K13" s="49"/>
      <c r="L13" s="50"/>
      <c r="M13" s="49"/>
      <c r="N13" s="50"/>
      <c r="O13" s="49"/>
      <c r="P13" s="58">
        <v>653</v>
      </c>
      <c r="Q13" s="62">
        <f t="shared" si="1"/>
        <v>-107</v>
      </c>
    </row>
    <row r="14" spans="1:17" ht="16.5" thickBot="1" x14ac:dyDescent="0.3">
      <c r="A14" s="25" t="s">
        <v>194</v>
      </c>
      <c r="B14" s="36" t="s">
        <v>3</v>
      </c>
      <c r="C14" s="47">
        <f>C15+C16+C17+C18+C19+C20</f>
        <v>22400</v>
      </c>
      <c r="D14" s="47"/>
      <c r="E14" s="47"/>
      <c r="F14" s="47"/>
      <c r="G14" s="47"/>
      <c r="H14" s="47">
        <f>H15+H16+H17+H18+H19+H20</f>
        <v>21956</v>
      </c>
      <c r="I14" s="47">
        <f>I15+I16+I17+I18+I19+I20</f>
        <v>-444</v>
      </c>
      <c r="J14" s="47"/>
      <c r="K14" s="47"/>
      <c r="L14" s="47"/>
      <c r="M14" s="47"/>
      <c r="N14" s="47"/>
      <c r="O14" s="47"/>
      <c r="P14" s="47">
        <f>P15+P16+P17+P18+P19+P20</f>
        <v>21956</v>
      </c>
      <c r="Q14" s="47">
        <f>Q15+Q16+Q17+Q18+Q19+Q20</f>
        <v>0</v>
      </c>
    </row>
    <row r="15" spans="1:17" ht="16.5" thickTop="1" x14ac:dyDescent="0.25">
      <c r="A15" s="4">
        <v>1</v>
      </c>
      <c r="B15" s="37" t="s">
        <v>4</v>
      </c>
      <c r="C15" s="18">
        <v>16410</v>
      </c>
      <c r="D15" s="48"/>
      <c r="E15" s="48"/>
      <c r="F15" s="48"/>
      <c r="G15" s="49"/>
      <c r="H15" s="2">
        <v>14366</v>
      </c>
      <c r="I15" s="53">
        <f>H15-C15</f>
        <v>-2044</v>
      </c>
      <c r="J15" s="50"/>
      <c r="K15" s="53"/>
      <c r="L15" s="50"/>
      <c r="M15" s="53"/>
      <c r="N15" s="50"/>
      <c r="O15" s="53"/>
      <c r="P15" s="58">
        <v>12515</v>
      </c>
      <c r="Q15" s="43">
        <f>P15-H15</f>
        <v>-1851</v>
      </c>
    </row>
    <row r="16" spans="1:17" x14ac:dyDescent="0.25">
      <c r="A16" s="4">
        <v>2</v>
      </c>
      <c r="B16" s="37" t="s">
        <v>5</v>
      </c>
      <c r="C16" s="18">
        <v>160</v>
      </c>
      <c r="D16" s="48"/>
      <c r="E16" s="48"/>
      <c r="F16" s="48"/>
      <c r="G16" s="49"/>
      <c r="H16" s="2">
        <v>160</v>
      </c>
      <c r="I16" s="49">
        <f t="shared" ref="I16:I20" si="2">H16-C16</f>
        <v>0</v>
      </c>
      <c r="J16" s="50"/>
      <c r="K16" s="49"/>
      <c r="L16" s="50"/>
      <c r="M16" s="49"/>
      <c r="N16" s="50"/>
      <c r="O16" s="49"/>
      <c r="P16" s="58">
        <v>157</v>
      </c>
      <c r="Q16" s="62">
        <f t="shared" ref="Q16:Q20" si="3">P16-H16</f>
        <v>-3</v>
      </c>
    </row>
    <row r="17" spans="1:19" ht="22.5" x14ac:dyDescent="0.25">
      <c r="A17" s="4">
        <v>3</v>
      </c>
      <c r="B17" s="37" t="s">
        <v>6</v>
      </c>
      <c r="C17" s="18">
        <v>4020</v>
      </c>
      <c r="D17" s="48"/>
      <c r="E17" s="48"/>
      <c r="F17" s="48"/>
      <c r="G17" s="49"/>
      <c r="H17" s="2">
        <v>5370</v>
      </c>
      <c r="I17" s="49">
        <f t="shared" si="2"/>
        <v>1350</v>
      </c>
      <c r="J17" s="50"/>
      <c r="K17" s="49"/>
      <c r="L17" s="50"/>
      <c r="M17" s="49"/>
      <c r="N17" s="50"/>
      <c r="O17" s="49"/>
      <c r="P17" s="58">
        <v>7643</v>
      </c>
      <c r="Q17" s="62">
        <f t="shared" si="3"/>
        <v>2273</v>
      </c>
    </row>
    <row r="18" spans="1:19" x14ac:dyDescent="0.25">
      <c r="A18" s="4">
        <v>4</v>
      </c>
      <c r="B18" s="38" t="s">
        <v>7</v>
      </c>
      <c r="C18" s="18">
        <v>1280</v>
      </c>
      <c r="D18" s="48"/>
      <c r="E18" s="48"/>
      <c r="F18" s="48"/>
      <c r="G18" s="49"/>
      <c r="H18" s="2">
        <v>1500</v>
      </c>
      <c r="I18" s="49">
        <f t="shared" si="2"/>
        <v>220</v>
      </c>
      <c r="J18" s="50"/>
      <c r="K18" s="49"/>
      <c r="L18" s="50"/>
      <c r="M18" s="49"/>
      <c r="N18" s="50"/>
      <c r="O18" s="49"/>
      <c r="P18" s="58">
        <v>1506</v>
      </c>
      <c r="Q18" s="62">
        <f t="shared" si="3"/>
        <v>6</v>
      </c>
    </row>
    <row r="19" spans="1:19" ht="22.5" x14ac:dyDescent="0.25">
      <c r="A19" s="4">
        <v>5</v>
      </c>
      <c r="B19" s="38" t="s">
        <v>8</v>
      </c>
      <c r="C19" s="18">
        <v>30</v>
      </c>
      <c r="D19" s="48"/>
      <c r="E19" s="48"/>
      <c r="F19" s="48"/>
      <c r="G19" s="49"/>
      <c r="H19" s="2">
        <v>60</v>
      </c>
      <c r="I19" s="49">
        <f t="shared" si="2"/>
        <v>30</v>
      </c>
      <c r="J19" s="50"/>
      <c r="K19" s="49"/>
      <c r="L19" s="50"/>
      <c r="M19" s="49"/>
      <c r="N19" s="50"/>
      <c r="O19" s="49"/>
      <c r="P19" s="58">
        <v>80</v>
      </c>
      <c r="Q19" s="62">
        <f t="shared" si="3"/>
        <v>20</v>
      </c>
    </row>
    <row r="20" spans="1:19" ht="22.5" x14ac:dyDescent="0.25">
      <c r="A20" s="4">
        <v>6</v>
      </c>
      <c r="B20" s="38" t="s">
        <v>65</v>
      </c>
      <c r="C20" s="18">
        <v>500</v>
      </c>
      <c r="D20" s="48"/>
      <c r="E20" s="48"/>
      <c r="F20" s="48"/>
      <c r="G20" s="49"/>
      <c r="H20" s="2">
        <v>500</v>
      </c>
      <c r="I20" s="49">
        <f t="shared" si="2"/>
        <v>0</v>
      </c>
      <c r="J20" s="50"/>
      <c r="K20" s="49"/>
      <c r="L20" s="50"/>
      <c r="M20" s="49"/>
      <c r="N20" s="50"/>
      <c r="O20" s="49"/>
      <c r="P20" s="58">
        <v>55</v>
      </c>
      <c r="Q20" s="62">
        <f t="shared" si="3"/>
        <v>-445</v>
      </c>
    </row>
    <row r="21" spans="1:19" ht="16.5" thickBot="1" x14ac:dyDescent="0.3">
      <c r="A21" s="25" t="s">
        <v>193</v>
      </c>
      <c r="B21" s="36" t="s">
        <v>9</v>
      </c>
      <c r="C21" s="47">
        <f>C22+C23+C24+C25+C27+C26</f>
        <v>1700</v>
      </c>
      <c r="D21" s="47"/>
      <c r="E21" s="47"/>
      <c r="F21" s="47"/>
      <c r="G21" s="47"/>
      <c r="H21" s="47"/>
      <c r="I21" s="47"/>
      <c r="J21" s="47"/>
      <c r="K21" s="47"/>
      <c r="L21" s="47"/>
      <c r="M21" s="47"/>
      <c r="N21" s="47"/>
      <c r="O21" s="47"/>
      <c r="P21" s="47">
        <f>P22+P23+P24+P25+P27+P26</f>
        <v>2100</v>
      </c>
      <c r="Q21" s="47">
        <f>Q22+Q23+Q24+Q25+Q27+Q26</f>
        <v>400</v>
      </c>
    </row>
    <row r="22" spans="1:19" ht="57" thickTop="1" x14ac:dyDescent="0.25">
      <c r="A22" s="4">
        <v>1</v>
      </c>
      <c r="B22" s="38" t="s">
        <v>66</v>
      </c>
      <c r="C22" s="18">
        <v>553.5</v>
      </c>
      <c r="D22" s="48"/>
      <c r="E22" s="48"/>
      <c r="F22" s="48"/>
      <c r="G22" s="49"/>
      <c r="H22" s="48"/>
      <c r="I22" s="53"/>
      <c r="J22" s="48"/>
      <c r="K22" s="53"/>
      <c r="L22" s="48"/>
      <c r="M22" s="53"/>
      <c r="N22" s="48"/>
      <c r="O22" s="53"/>
      <c r="P22" s="58">
        <v>553.5</v>
      </c>
      <c r="Q22" s="43">
        <f>P22-C22</f>
        <v>0</v>
      </c>
    </row>
    <row r="23" spans="1:19" ht="45" x14ac:dyDescent="0.25">
      <c r="A23" s="4">
        <v>2</v>
      </c>
      <c r="B23" s="38" t="s">
        <v>67</v>
      </c>
      <c r="C23" s="18">
        <v>976.5</v>
      </c>
      <c r="D23" s="48"/>
      <c r="E23" s="48"/>
      <c r="F23" s="48"/>
      <c r="G23" s="49"/>
      <c r="H23" s="48"/>
      <c r="I23" s="49"/>
      <c r="J23" s="48"/>
      <c r="K23" s="49"/>
      <c r="L23" s="48"/>
      <c r="M23" s="49"/>
      <c r="N23" s="48"/>
      <c r="O23" s="49"/>
      <c r="P23" s="58">
        <v>1303.5</v>
      </c>
      <c r="Q23" s="62">
        <f t="shared" ref="Q23:Q27" si="4">P23-C23</f>
        <v>327</v>
      </c>
    </row>
    <row r="24" spans="1:19" ht="22.5" x14ac:dyDescent="0.25">
      <c r="A24" s="4">
        <v>3</v>
      </c>
      <c r="B24" s="38" t="s">
        <v>89</v>
      </c>
      <c r="C24" s="18">
        <v>30</v>
      </c>
      <c r="D24" s="48"/>
      <c r="E24" s="48"/>
      <c r="F24" s="48"/>
      <c r="G24" s="49"/>
      <c r="H24" s="48"/>
      <c r="I24" s="49"/>
      <c r="J24" s="48"/>
      <c r="K24" s="49"/>
      <c r="L24" s="48"/>
      <c r="M24" s="49"/>
      <c r="N24" s="48"/>
      <c r="O24" s="49"/>
      <c r="P24" s="58">
        <v>22</v>
      </c>
      <c r="Q24" s="62">
        <f t="shared" si="4"/>
        <v>-8</v>
      </c>
    </row>
    <row r="25" spans="1:19" x14ac:dyDescent="0.25">
      <c r="A25" s="4">
        <v>4</v>
      </c>
      <c r="B25" s="38" t="s">
        <v>90</v>
      </c>
      <c r="C25" s="18">
        <v>30</v>
      </c>
      <c r="D25" s="48"/>
      <c r="E25" s="48"/>
      <c r="F25" s="48"/>
      <c r="G25" s="49"/>
      <c r="H25" s="48"/>
      <c r="I25" s="49"/>
      <c r="J25" s="48"/>
      <c r="K25" s="49"/>
      <c r="L25" s="48"/>
      <c r="M25" s="49"/>
      <c r="N25" s="48"/>
      <c r="O25" s="49"/>
      <c r="P25" s="58">
        <v>15</v>
      </c>
      <c r="Q25" s="62">
        <f t="shared" si="4"/>
        <v>-15</v>
      </c>
    </row>
    <row r="26" spans="1:19" x14ac:dyDescent="0.25">
      <c r="A26" s="4">
        <v>5</v>
      </c>
      <c r="B26" s="38" t="s">
        <v>209</v>
      </c>
      <c r="C26" s="18">
        <v>0</v>
      </c>
      <c r="D26" s="48"/>
      <c r="E26" s="48"/>
      <c r="F26" s="48"/>
      <c r="G26" s="49"/>
      <c r="H26" s="48"/>
      <c r="I26" s="49"/>
      <c r="J26" s="48"/>
      <c r="K26" s="49"/>
      <c r="L26" s="48"/>
      <c r="M26" s="49"/>
      <c r="N26" s="48"/>
      <c r="O26" s="49"/>
      <c r="P26" s="58">
        <v>28</v>
      </c>
      <c r="Q26" s="62">
        <f t="shared" si="4"/>
        <v>28</v>
      </c>
    </row>
    <row r="27" spans="1:19" ht="67.5" x14ac:dyDescent="0.25">
      <c r="A27" s="4">
        <v>6</v>
      </c>
      <c r="B27" s="38" t="s">
        <v>91</v>
      </c>
      <c r="C27" s="18">
        <v>110</v>
      </c>
      <c r="D27" s="48"/>
      <c r="E27" s="48"/>
      <c r="F27" s="48"/>
      <c r="G27" s="49"/>
      <c r="H27" s="48"/>
      <c r="I27" s="49"/>
      <c r="J27" s="48"/>
      <c r="K27" s="49"/>
      <c r="L27" s="48"/>
      <c r="M27" s="49"/>
      <c r="N27" s="48"/>
      <c r="O27" s="49"/>
      <c r="P27" s="58">
        <v>178</v>
      </c>
      <c r="Q27" s="62">
        <f t="shared" si="4"/>
        <v>68</v>
      </c>
    </row>
    <row r="28" spans="1:19" ht="16.5" thickBot="1" x14ac:dyDescent="0.3">
      <c r="A28" s="25" t="s">
        <v>192</v>
      </c>
      <c r="B28" s="36" t="s">
        <v>10</v>
      </c>
      <c r="C28" s="47">
        <f>C29+C30+C31+C32</f>
        <v>1800</v>
      </c>
      <c r="D28" s="47"/>
      <c r="E28" s="47"/>
      <c r="F28" s="47"/>
      <c r="G28" s="47"/>
      <c r="H28" s="47"/>
      <c r="I28" s="47"/>
      <c r="J28" s="47"/>
      <c r="K28" s="47"/>
      <c r="L28" s="47"/>
      <c r="M28" s="47"/>
      <c r="N28" s="47"/>
      <c r="O28" s="47"/>
      <c r="P28" s="47">
        <f>P29+P30+P31+P32</f>
        <v>2201</v>
      </c>
      <c r="Q28" s="47">
        <f>Q29+Q30+Q31+Q32</f>
        <v>401</v>
      </c>
    </row>
    <row r="29" spans="1:19" ht="23.25" thickTop="1" x14ac:dyDescent="0.25">
      <c r="A29" s="4">
        <v>1</v>
      </c>
      <c r="B29" s="38" t="s">
        <v>97</v>
      </c>
      <c r="C29" s="18">
        <v>1460</v>
      </c>
      <c r="D29" s="48"/>
      <c r="E29" s="48"/>
      <c r="F29" s="48"/>
      <c r="G29" s="49"/>
      <c r="H29" s="48"/>
      <c r="I29" s="53"/>
      <c r="J29" s="48"/>
      <c r="K29" s="53"/>
      <c r="L29" s="48"/>
      <c r="M29" s="53"/>
      <c r="N29" s="48"/>
      <c r="O29" s="53"/>
      <c r="P29" s="58">
        <v>1315</v>
      </c>
      <c r="Q29" s="43">
        <f>P29-C29</f>
        <v>-145</v>
      </c>
    </row>
    <row r="30" spans="1:19" ht="22.5" x14ac:dyDescent="0.25">
      <c r="A30" s="4">
        <v>2</v>
      </c>
      <c r="B30" s="38" t="s">
        <v>94</v>
      </c>
      <c r="C30" s="18">
        <v>128</v>
      </c>
      <c r="D30" s="48"/>
      <c r="E30" s="48"/>
      <c r="F30" s="48"/>
      <c r="G30" s="49"/>
      <c r="H30" s="48"/>
      <c r="I30" s="49"/>
      <c r="J30" s="48"/>
      <c r="K30" s="49"/>
      <c r="L30" s="48"/>
      <c r="M30" s="49"/>
      <c r="N30" s="48"/>
      <c r="O30" s="49"/>
      <c r="P30" s="58">
        <v>674</v>
      </c>
      <c r="Q30" s="62">
        <f>P30-C30</f>
        <v>546</v>
      </c>
    </row>
    <row r="31" spans="1:19" ht="67.5" x14ac:dyDescent="0.25">
      <c r="A31" s="4">
        <v>3</v>
      </c>
      <c r="B31" s="38" t="s">
        <v>95</v>
      </c>
      <c r="C31" s="18">
        <v>200</v>
      </c>
      <c r="D31" s="48"/>
      <c r="E31" s="48"/>
      <c r="F31" s="48"/>
      <c r="G31" s="49"/>
      <c r="H31" s="48"/>
      <c r="I31" s="49"/>
      <c r="J31" s="48"/>
      <c r="K31" s="49"/>
      <c r="L31" s="48"/>
      <c r="M31" s="49"/>
      <c r="N31" s="48"/>
      <c r="O31" s="49"/>
      <c r="P31" s="58">
        <v>200</v>
      </c>
      <c r="Q31" s="62">
        <f>P31-C31</f>
        <v>0</v>
      </c>
      <c r="S31" s="33"/>
    </row>
    <row r="32" spans="1:19" ht="22.5" x14ac:dyDescent="0.25">
      <c r="A32" s="4">
        <v>4</v>
      </c>
      <c r="B32" s="38" t="s">
        <v>96</v>
      </c>
      <c r="C32" s="18">
        <v>12</v>
      </c>
      <c r="D32" s="48"/>
      <c r="E32" s="48"/>
      <c r="F32" s="48"/>
      <c r="G32" s="49"/>
      <c r="H32" s="48"/>
      <c r="I32" s="49"/>
      <c r="J32" s="48"/>
      <c r="K32" s="49"/>
      <c r="L32" s="48"/>
      <c r="M32" s="49"/>
      <c r="N32" s="48"/>
      <c r="O32" s="49"/>
      <c r="P32" s="58">
        <v>12</v>
      </c>
      <c r="Q32" s="62">
        <f>P32-C32</f>
        <v>0</v>
      </c>
    </row>
    <row r="33" spans="1:19" ht="45.75" thickBot="1" x14ac:dyDescent="0.3">
      <c r="A33" s="25" t="s">
        <v>191</v>
      </c>
      <c r="B33" s="36" t="s">
        <v>98</v>
      </c>
      <c r="C33" s="47">
        <f>C34+C35</f>
        <v>260</v>
      </c>
      <c r="D33" s="47"/>
      <c r="E33" s="47"/>
      <c r="F33" s="47"/>
      <c r="G33" s="47"/>
      <c r="H33" s="47">
        <f>H34+H35</f>
        <v>238</v>
      </c>
      <c r="I33" s="47">
        <f>I34+I35</f>
        <v>-22</v>
      </c>
      <c r="J33" s="47"/>
      <c r="K33" s="47"/>
      <c r="L33" s="47"/>
      <c r="M33" s="47"/>
      <c r="N33" s="47"/>
      <c r="O33" s="47"/>
      <c r="P33" s="47"/>
      <c r="Q33" s="47"/>
    </row>
    <row r="34" spans="1:19" ht="45.75" thickTop="1" x14ac:dyDescent="0.25">
      <c r="A34" s="4">
        <v>1</v>
      </c>
      <c r="B34" s="39" t="s">
        <v>11</v>
      </c>
      <c r="C34" s="18">
        <v>170</v>
      </c>
      <c r="D34" s="48"/>
      <c r="E34" s="48"/>
      <c r="F34" s="48"/>
      <c r="G34" s="49"/>
      <c r="H34" s="2">
        <v>170</v>
      </c>
      <c r="I34" s="53">
        <f>H34-C34</f>
        <v>0</v>
      </c>
      <c r="J34" s="50"/>
      <c r="K34" s="53"/>
      <c r="L34" s="50"/>
      <c r="M34" s="53"/>
      <c r="N34" s="50"/>
      <c r="O34" s="53"/>
      <c r="P34" s="57"/>
      <c r="Q34" s="43"/>
    </row>
    <row r="35" spans="1:19" ht="45" x14ac:dyDescent="0.25">
      <c r="A35" s="4">
        <v>2</v>
      </c>
      <c r="B35" s="39" t="s">
        <v>68</v>
      </c>
      <c r="C35" s="18">
        <v>90</v>
      </c>
      <c r="D35" s="48"/>
      <c r="E35" s="48"/>
      <c r="F35" s="48"/>
      <c r="G35" s="49"/>
      <c r="H35" s="2">
        <v>68</v>
      </c>
      <c r="I35" s="49">
        <f>H35-C35</f>
        <v>-22</v>
      </c>
      <c r="J35" s="50"/>
      <c r="K35" s="49"/>
      <c r="L35" s="50"/>
      <c r="M35" s="49"/>
      <c r="N35" s="50"/>
      <c r="O35" s="49"/>
      <c r="P35" s="57"/>
      <c r="Q35" s="62"/>
    </row>
    <row r="36" spans="1:19" ht="16.5" thickBot="1" x14ac:dyDescent="0.3">
      <c r="A36" s="25" t="s">
        <v>206</v>
      </c>
      <c r="B36" s="36" t="s">
        <v>12</v>
      </c>
      <c r="C36" s="47">
        <f>C37+C38+C40+C41+C42+C43+C44</f>
        <v>15670</v>
      </c>
      <c r="D36" s="47"/>
      <c r="E36" s="47"/>
      <c r="F36" s="47"/>
      <c r="G36" s="47"/>
      <c r="H36" s="47"/>
      <c r="I36" s="47"/>
      <c r="J36" s="47"/>
      <c r="K36" s="47"/>
      <c r="L36" s="47"/>
      <c r="M36" s="47"/>
      <c r="N36" s="47"/>
      <c r="O36" s="47"/>
      <c r="P36" s="47">
        <f>P37+P38+P40+P41+P42+P43+P44</f>
        <v>15518</v>
      </c>
      <c r="Q36" s="47">
        <f>Q37+Q38+Q40+Q41+Q42+Q43+Q44</f>
        <v>-152</v>
      </c>
      <c r="R36" s="47">
        <f>R37+R38+R40+R41+R42+R43+R44</f>
        <v>15339.8</v>
      </c>
      <c r="S36" s="33">
        <f>R36-P36</f>
        <v>-178.20000000000073</v>
      </c>
    </row>
    <row r="37" spans="1:19" ht="57" thickTop="1" x14ac:dyDescent="0.25">
      <c r="A37" s="4">
        <v>1</v>
      </c>
      <c r="B37" s="39" t="s">
        <v>99</v>
      </c>
      <c r="C37" s="18">
        <v>3121</v>
      </c>
      <c r="D37" s="48"/>
      <c r="E37" s="48"/>
      <c r="F37" s="48"/>
      <c r="G37" s="54"/>
      <c r="H37" s="50"/>
      <c r="I37" s="53"/>
      <c r="J37" s="50"/>
      <c r="K37" s="53"/>
      <c r="L37" s="50"/>
      <c r="M37" s="53"/>
      <c r="N37" s="50"/>
      <c r="O37" s="53"/>
      <c r="P37" s="58">
        <v>3121</v>
      </c>
      <c r="Q37" s="43">
        <f t="shared" ref="Q37:Q44" si="5">P37-C37</f>
        <v>0</v>
      </c>
      <c r="R37" s="33">
        <v>3121</v>
      </c>
      <c r="S37" s="33"/>
    </row>
    <row r="38" spans="1:19" ht="22.5" x14ac:dyDescent="0.25">
      <c r="A38" s="4">
        <v>2</v>
      </c>
      <c r="B38" s="39" t="s">
        <v>100</v>
      </c>
      <c r="C38" s="18">
        <v>1312</v>
      </c>
      <c r="D38" s="48"/>
      <c r="E38" s="48"/>
      <c r="F38" s="48"/>
      <c r="G38" s="49"/>
      <c r="H38" s="48"/>
      <c r="I38" s="54"/>
      <c r="J38" s="48"/>
      <c r="K38" s="54"/>
      <c r="L38" s="48"/>
      <c r="M38" s="54"/>
      <c r="N38" s="48"/>
      <c r="O38" s="54"/>
      <c r="P38" s="58">
        <v>1160</v>
      </c>
      <c r="Q38" s="55">
        <f t="shared" si="5"/>
        <v>-152</v>
      </c>
      <c r="R38" s="33">
        <v>1160</v>
      </c>
      <c r="S38" s="33"/>
    </row>
    <row r="39" spans="1:19" ht="67.5" x14ac:dyDescent="0.25">
      <c r="A39" s="4">
        <v>2.1</v>
      </c>
      <c r="B39" s="39" t="s">
        <v>101</v>
      </c>
      <c r="C39" s="18">
        <v>250</v>
      </c>
      <c r="D39" s="48"/>
      <c r="E39" s="48"/>
      <c r="F39" s="48"/>
      <c r="G39" s="49"/>
      <c r="H39" s="48"/>
      <c r="I39" s="49"/>
      <c r="J39" s="48"/>
      <c r="K39" s="49"/>
      <c r="L39" s="48"/>
      <c r="M39" s="49"/>
      <c r="N39" s="48"/>
      <c r="O39" s="49"/>
      <c r="P39" s="58">
        <v>200</v>
      </c>
      <c r="Q39" s="62">
        <f t="shared" si="5"/>
        <v>-50</v>
      </c>
      <c r="R39">
        <v>200</v>
      </c>
    </row>
    <row r="40" spans="1:19" x14ac:dyDescent="0.25">
      <c r="A40" s="4">
        <v>3</v>
      </c>
      <c r="B40" s="39" t="s">
        <v>102</v>
      </c>
      <c r="C40" s="18">
        <v>9500</v>
      </c>
      <c r="D40" s="48"/>
      <c r="E40" s="48"/>
      <c r="F40" s="48"/>
      <c r="G40" s="49"/>
      <c r="H40" s="48"/>
      <c r="I40" s="49"/>
      <c r="J40" s="48"/>
      <c r="K40" s="49"/>
      <c r="L40" s="48"/>
      <c r="M40" s="49"/>
      <c r="N40" s="48"/>
      <c r="O40" s="49"/>
      <c r="P40" s="58">
        <v>9500</v>
      </c>
      <c r="Q40" s="62">
        <f t="shared" si="5"/>
        <v>0</v>
      </c>
      <c r="R40" s="33">
        <v>9321.7999999999993</v>
      </c>
    </row>
    <row r="41" spans="1:19" ht="33.75" x14ac:dyDescent="0.25">
      <c r="A41" s="4">
        <v>4</v>
      </c>
      <c r="B41" s="39" t="s">
        <v>103</v>
      </c>
      <c r="C41" s="18">
        <v>39.200000000000003</v>
      </c>
      <c r="D41" s="48"/>
      <c r="E41" s="48"/>
      <c r="F41" s="48"/>
      <c r="G41" s="49"/>
      <c r="H41" s="48"/>
      <c r="I41" s="49"/>
      <c r="J41" s="48"/>
      <c r="K41" s="49"/>
      <c r="L41" s="48"/>
      <c r="M41" s="49"/>
      <c r="N41" s="48"/>
      <c r="O41" s="49"/>
      <c r="P41" s="58">
        <v>39.200000000000003</v>
      </c>
      <c r="Q41" s="62">
        <f t="shared" si="5"/>
        <v>0</v>
      </c>
      <c r="R41" s="65">
        <v>39.200000000000003</v>
      </c>
    </row>
    <row r="42" spans="1:19" ht="22.5" x14ac:dyDescent="0.25">
      <c r="A42" s="4">
        <v>5</v>
      </c>
      <c r="B42" s="39" t="s">
        <v>104</v>
      </c>
      <c r="C42" s="18">
        <v>37.799999999999997</v>
      </c>
      <c r="D42" s="48"/>
      <c r="E42" s="48"/>
      <c r="F42" s="48"/>
      <c r="G42" s="49"/>
      <c r="H42" s="48"/>
      <c r="I42" s="49"/>
      <c r="J42" s="48"/>
      <c r="K42" s="49"/>
      <c r="L42" s="48"/>
      <c r="M42" s="49"/>
      <c r="N42" s="48"/>
      <c r="O42" s="49"/>
      <c r="P42" s="58">
        <v>37.799999999999997</v>
      </c>
      <c r="Q42" s="62">
        <f t="shared" si="5"/>
        <v>0</v>
      </c>
      <c r="R42" s="65">
        <v>37.799999999999997</v>
      </c>
    </row>
    <row r="43" spans="1:19" ht="33.75" x14ac:dyDescent="0.25">
      <c r="A43" s="4">
        <v>6</v>
      </c>
      <c r="B43" s="39" t="s">
        <v>105</v>
      </c>
      <c r="C43" s="18">
        <v>1250</v>
      </c>
      <c r="D43" s="48"/>
      <c r="E43" s="48"/>
      <c r="F43" s="48"/>
      <c r="G43" s="49"/>
      <c r="H43" s="48"/>
      <c r="I43" s="49"/>
      <c r="J43" s="48"/>
      <c r="K43" s="49"/>
      <c r="L43" s="48"/>
      <c r="M43" s="49"/>
      <c r="N43" s="48"/>
      <c r="O43" s="49"/>
      <c r="P43" s="58">
        <v>1380</v>
      </c>
      <c r="Q43" s="62">
        <f t="shared" si="5"/>
        <v>130</v>
      </c>
      <c r="R43" s="33">
        <v>1250</v>
      </c>
    </row>
    <row r="44" spans="1:19" ht="67.5" x14ac:dyDescent="0.25">
      <c r="A44" s="4">
        <v>7</v>
      </c>
      <c r="B44" s="39" t="s">
        <v>106</v>
      </c>
      <c r="C44" s="18">
        <v>410</v>
      </c>
      <c r="D44" s="48"/>
      <c r="E44" s="48"/>
      <c r="F44" s="48"/>
      <c r="G44" s="49"/>
      <c r="H44" s="48"/>
      <c r="I44" s="49"/>
      <c r="J44" s="48"/>
      <c r="K44" s="49"/>
      <c r="L44" s="48"/>
      <c r="M44" s="49"/>
      <c r="N44" s="48"/>
      <c r="O44" s="49"/>
      <c r="P44" s="58">
        <v>280</v>
      </c>
      <c r="Q44" s="62">
        <f t="shared" si="5"/>
        <v>-130</v>
      </c>
      <c r="R44" s="33">
        <v>410</v>
      </c>
    </row>
    <row r="45" spans="1:19" ht="16.5" thickBot="1" x14ac:dyDescent="0.3">
      <c r="A45" s="25" t="s">
        <v>190</v>
      </c>
      <c r="B45" s="36" t="s">
        <v>13</v>
      </c>
      <c r="C45" s="47">
        <f>C46+C48+C49+C50</f>
        <v>12520</v>
      </c>
      <c r="D45" s="47"/>
      <c r="E45" s="47"/>
      <c r="F45" s="47"/>
      <c r="G45" s="47"/>
      <c r="H45" s="47"/>
      <c r="I45" s="47"/>
      <c r="J45" s="47"/>
      <c r="K45" s="47"/>
      <c r="L45" s="47"/>
      <c r="M45" s="47"/>
      <c r="N45" s="47"/>
      <c r="O45" s="47"/>
      <c r="P45" s="47">
        <f>P46+P48+P49+P50</f>
        <v>11860</v>
      </c>
      <c r="Q45" s="47">
        <f>Q46+Q48+Q49+Q50</f>
        <v>-660</v>
      </c>
    </row>
    <row r="46" spans="1:19" ht="23.25" thickTop="1" x14ac:dyDescent="0.25">
      <c r="A46" s="4">
        <v>1</v>
      </c>
      <c r="B46" s="39" t="s">
        <v>108</v>
      </c>
      <c r="C46" s="18">
        <v>3880</v>
      </c>
      <c r="D46" s="48"/>
      <c r="E46" s="48"/>
      <c r="F46" s="48"/>
      <c r="G46" s="49"/>
      <c r="H46" s="48"/>
      <c r="I46" s="53"/>
      <c r="J46" s="48"/>
      <c r="K46" s="53"/>
      <c r="L46" s="48"/>
      <c r="M46" s="53"/>
      <c r="N46" s="48"/>
      <c r="O46" s="53"/>
      <c r="P46" s="58">
        <v>3220</v>
      </c>
      <c r="Q46" s="43">
        <f>P46-C46</f>
        <v>-660</v>
      </c>
    </row>
    <row r="47" spans="1:19" ht="56.25" x14ac:dyDescent="0.25">
      <c r="A47" s="4">
        <v>1.1000000000000001</v>
      </c>
      <c r="B47" s="39" t="s">
        <v>109</v>
      </c>
      <c r="C47" s="18" t="s">
        <v>113</v>
      </c>
      <c r="D47" s="48"/>
      <c r="E47" s="48"/>
      <c r="F47" s="48"/>
      <c r="G47" s="49"/>
      <c r="H47" s="48"/>
      <c r="I47" s="49"/>
      <c r="J47" s="48"/>
      <c r="K47" s="49"/>
      <c r="L47" s="48"/>
      <c r="M47" s="49"/>
      <c r="N47" s="48"/>
      <c r="O47" s="49"/>
      <c r="P47" s="58">
        <v>2500</v>
      </c>
      <c r="Q47" s="62"/>
    </row>
    <row r="48" spans="1:19" ht="33.75" x14ac:dyDescent="0.25">
      <c r="A48" s="4">
        <v>2</v>
      </c>
      <c r="B48" s="39" t="s">
        <v>110</v>
      </c>
      <c r="C48" s="18">
        <v>4000</v>
      </c>
      <c r="D48" s="48"/>
      <c r="E48" s="48"/>
      <c r="F48" s="48"/>
      <c r="G48" s="49"/>
      <c r="H48" s="48"/>
      <c r="I48" s="49"/>
      <c r="J48" s="48"/>
      <c r="K48" s="49"/>
      <c r="L48" s="48"/>
      <c r="M48" s="49"/>
      <c r="N48" s="48"/>
      <c r="O48" s="49"/>
      <c r="P48" s="58">
        <v>4000</v>
      </c>
      <c r="Q48" s="62">
        <f>P48-C48</f>
        <v>0</v>
      </c>
    </row>
    <row r="49" spans="1:17" ht="22.5" x14ac:dyDescent="0.25">
      <c r="A49" s="4">
        <v>3</v>
      </c>
      <c r="B49" s="39" t="s">
        <v>111</v>
      </c>
      <c r="C49" s="18">
        <v>2450</v>
      </c>
      <c r="D49" s="48"/>
      <c r="E49" s="48"/>
      <c r="F49" s="48"/>
      <c r="G49" s="49"/>
      <c r="H49" s="48"/>
      <c r="I49" s="49"/>
      <c r="J49" s="48"/>
      <c r="K49" s="49"/>
      <c r="L49" s="48"/>
      <c r="M49" s="49"/>
      <c r="N49" s="48"/>
      <c r="O49" s="49"/>
      <c r="P49" s="58">
        <v>2450</v>
      </c>
      <c r="Q49" s="62">
        <f>P49-C49</f>
        <v>0</v>
      </c>
    </row>
    <row r="50" spans="1:17" ht="45" x14ac:dyDescent="0.25">
      <c r="A50" s="4">
        <v>4</v>
      </c>
      <c r="B50" s="39" t="s">
        <v>112</v>
      </c>
      <c r="C50" s="18">
        <v>2190</v>
      </c>
      <c r="D50" s="48"/>
      <c r="E50" s="48"/>
      <c r="F50" s="48"/>
      <c r="G50" s="49"/>
      <c r="H50" s="48"/>
      <c r="I50" s="49"/>
      <c r="J50" s="48"/>
      <c r="K50" s="49"/>
      <c r="L50" s="48"/>
      <c r="M50" s="49"/>
      <c r="N50" s="48"/>
      <c r="O50" s="49"/>
      <c r="P50" s="58">
        <v>2190</v>
      </c>
      <c r="Q50" s="62">
        <f>P50-C50</f>
        <v>0</v>
      </c>
    </row>
    <row r="51" spans="1:17" ht="16.5" thickBot="1" x14ac:dyDescent="0.3">
      <c r="A51" s="25" t="s">
        <v>189</v>
      </c>
      <c r="B51" s="36" t="s">
        <v>14</v>
      </c>
      <c r="C51" s="47">
        <f>C52+C54+C55+C56+C57+C58</f>
        <v>8000</v>
      </c>
      <c r="D51" s="47"/>
      <c r="E51" s="47"/>
      <c r="F51" s="47"/>
      <c r="G51" s="47"/>
      <c r="H51" s="47">
        <f>H52+H54+H55+H56+H57+H58</f>
        <v>7781</v>
      </c>
      <c r="I51" s="47">
        <f>I52+I54+I55+I56+I57+I58</f>
        <v>-219</v>
      </c>
      <c r="J51" s="47"/>
      <c r="K51" s="47"/>
      <c r="L51" s="47"/>
      <c r="M51" s="47"/>
      <c r="N51" s="47"/>
      <c r="O51" s="47"/>
      <c r="P51" s="47">
        <f>P52+P54+P55+P56+P57+P58</f>
        <v>7733</v>
      </c>
      <c r="Q51" s="47">
        <f>Q52+Q54+Q55+Q56+Q57+Q58</f>
        <v>-48</v>
      </c>
    </row>
    <row r="52" spans="1:17" ht="16.5" thickTop="1" x14ac:dyDescent="0.25">
      <c r="A52" s="20">
        <v>1</v>
      </c>
      <c r="B52" s="39" t="s">
        <v>115</v>
      </c>
      <c r="C52" s="18">
        <v>5963</v>
      </c>
      <c r="D52" s="48"/>
      <c r="E52" s="48"/>
      <c r="F52" s="48"/>
      <c r="G52" s="49"/>
      <c r="H52" s="2">
        <v>5963</v>
      </c>
      <c r="I52" s="53">
        <f>H52-C52</f>
        <v>0</v>
      </c>
      <c r="J52" s="50"/>
      <c r="K52" s="53"/>
      <c r="L52" s="50"/>
      <c r="M52" s="53"/>
      <c r="N52" s="50"/>
      <c r="O52" s="53"/>
      <c r="P52" s="58">
        <v>5963</v>
      </c>
      <c r="Q52" s="43">
        <f>P52-H52</f>
        <v>0</v>
      </c>
    </row>
    <row r="53" spans="1:17" ht="22.5" x14ac:dyDescent="0.25">
      <c r="A53" s="20">
        <v>1.1000000000000001</v>
      </c>
      <c r="B53" s="39" t="s">
        <v>116</v>
      </c>
      <c r="C53" s="18" t="s">
        <v>123</v>
      </c>
      <c r="D53" s="48"/>
      <c r="E53" s="48"/>
      <c r="F53" s="48"/>
      <c r="G53" s="49"/>
      <c r="H53" s="2">
        <v>45</v>
      </c>
      <c r="I53" s="49" t="e">
        <f t="shared" ref="I53:I59" si="6">H53-C53</f>
        <v>#VALUE!</v>
      </c>
      <c r="J53" s="50"/>
      <c r="K53" s="49"/>
      <c r="L53" s="50"/>
      <c r="M53" s="49"/>
      <c r="N53" s="50"/>
      <c r="O53" s="49"/>
      <c r="P53" s="59">
        <v>45</v>
      </c>
      <c r="Q53" s="62">
        <f t="shared" ref="Q53:Q59" si="7">P53-H53</f>
        <v>0</v>
      </c>
    </row>
    <row r="54" spans="1:17" ht="22.5" x14ac:dyDescent="0.25">
      <c r="A54" s="20">
        <v>2</v>
      </c>
      <c r="B54" s="39" t="s">
        <v>117</v>
      </c>
      <c r="C54" s="18">
        <v>413</v>
      </c>
      <c r="D54" s="48"/>
      <c r="E54" s="48"/>
      <c r="F54" s="48"/>
      <c r="G54" s="49"/>
      <c r="H54" s="2">
        <v>413</v>
      </c>
      <c r="I54" s="49">
        <f t="shared" si="6"/>
        <v>0</v>
      </c>
      <c r="J54" s="50"/>
      <c r="K54" s="49"/>
      <c r="L54" s="50"/>
      <c r="M54" s="49"/>
      <c r="N54" s="50"/>
      <c r="O54" s="49"/>
      <c r="P54" s="58">
        <v>413</v>
      </c>
      <c r="Q54" s="62">
        <f t="shared" si="7"/>
        <v>0</v>
      </c>
    </row>
    <row r="55" spans="1:17" ht="56.25" x14ac:dyDescent="0.25">
      <c r="A55" s="20">
        <v>3</v>
      </c>
      <c r="B55" s="39" t="s">
        <v>118</v>
      </c>
      <c r="C55" s="18">
        <v>374</v>
      </c>
      <c r="D55" s="48"/>
      <c r="E55" s="48"/>
      <c r="F55" s="48"/>
      <c r="G55" s="49"/>
      <c r="H55" s="2">
        <v>165</v>
      </c>
      <c r="I55" s="49">
        <f t="shared" si="6"/>
        <v>-209</v>
      </c>
      <c r="J55" s="50"/>
      <c r="K55" s="49"/>
      <c r="L55" s="50"/>
      <c r="M55" s="49"/>
      <c r="N55" s="50"/>
      <c r="O55" s="49"/>
      <c r="P55" s="58">
        <v>157</v>
      </c>
      <c r="Q55" s="62">
        <f t="shared" si="7"/>
        <v>-8</v>
      </c>
    </row>
    <row r="56" spans="1:17" ht="33.75" x14ac:dyDescent="0.25">
      <c r="A56" s="20">
        <v>4</v>
      </c>
      <c r="B56" s="39" t="s">
        <v>119</v>
      </c>
      <c r="C56" s="18">
        <v>900</v>
      </c>
      <c r="D56" s="48"/>
      <c r="E56" s="48"/>
      <c r="F56" s="48"/>
      <c r="G56" s="49"/>
      <c r="H56" s="2">
        <v>900</v>
      </c>
      <c r="I56" s="49">
        <f t="shared" si="6"/>
        <v>0</v>
      </c>
      <c r="J56" s="50"/>
      <c r="K56" s="49"/>
      <c r="L56" s="50"/>
      <c r="M56" s="49"/>
      <c r="N56" s="50"/>
      <c r="O56" s="49"/>
      <c r="P56" s="58">
        <v>900</v>
      </c>
      <c r="Q56" s="62">
        <f t="shared" si="7"/>
        <v>0</v>
      </c>
    </row>
    <row r="57" spans="1:17" x14ac:dyDescent="0.25">
      <c r="A57" s="20">
        <v>5</v>
      </c>
      <c r="B57" s="39" t="s">
        <v>120</v>
      </c>
      <c r="C57" s="18">
        <v>100</v>
      </c>
      <c r="D57" s="48"/>
      <c r="E57" s="48"/>
      <c r="F57" s="48"/>
      <c r="G57" s="49"/>
      <c r="H57" s="2">
        <v>90</v>
      </c>
      <c r="I57" s="49">
        <f t="shared" si="6"/>
        <v>-10</v>
      </c>
      <c r="J57" s="50"/>
      <c r="K57" s="49"/>
      <c r="L57" s="50"/>
      <c r="M57" s="49"/>
      <c r="N57" s="50"/>
      <c r="O57" s="49"/>
      <c r="P57" s="58">
        <v>50</v>
      </c>
      <c r="Q57" s="62">
        <f t="shared" si="7"/>
        <v>-40</v>
      </c>
    </row>
    <row r="58" spans="1:17" ht="22.5" x14ac:dyDescent="0.25">
      <c r="A58" s="20">
        <v>6</v>
      </c>
      <c r="B58" s="39" t="s">
        <v>121</v>
      </c>
      <c r="C58" s="18">
        <v>250</v>
      </c>
      <c r="D58" s="48"/>
      <c r="E58" s="48"/>
      <c r="F58" s="48"/>
      <c r="G58" s="49"/>
      <c r="H58" s="2">
        <v>250</v>
      </c>
      <c r="I58" s="49">
        <f t="shared" si="6"/>
        <v>0</v>
      </c>
      <c r="J58" s="50"/>
      <c r="K58" s="49"/>
      <c r="L58" s="50"/>
      <c r="M58" s="49"/>
      <c r="N58" s="50"/>
      <c r="O58" s="49"/>
      <c r="P58" s="58">
        <v>250</v>
      </c>
      <c r="Q58" s="62">
        <f t="shared" si="7"/>
        <v>0</v>
      </c>
    </row>
    <row r="59" spans="1:17" ht="78.75" x14ac:dyDescent="0.25">
      <c r="A59" s="20">
        <v>6.1</v>
      </c>
      <c r="B59" s="39" t="s">
        <v>122</v>
      </c>
      <c r="C59" s="18">
        <v>81</v>
      </c>
      <c r="D59" s="48"/>
      <c r="E59" s="48"/>
      <c r="F59" s="48"/>
      <c r="G59" s="49"/>
      <c r="H59" s="2">
        <v>81</v>
      </c>
      <c r="I59" s="49">
        <f t="shared" si="6"/>
        <v>0</v>
      </c>
      <c r="J59" s="50"/>
      <c r="K59" s="49"/>
      <c r="L59" s="50"/>
      <c r="M59" s="49"/>
      <c r="N59" s="50"/>
      <c r="O59" s="49"/>
      <c r="P59" s="58">
        <v>81</v>
      </c>
      <c r="Q59" s="62">
        <f t="shared" si="7"/>
        <v>0</v>
      </c>
    </row>
    <row r="60" spans="1:17" ht="23.25" thickBot="1" x14ac:dyDescent="0.3">
      <c r="A60" s="25" t="s">
        <v>188</v>
      </c>
      <c r="B60" s="36" t="s">
        <v>124</v>
      </c>
      <c r="C60" s="47">
        <f>C61+C62+C64+C65+C66+C67+C68</f>
        <v>12150</v>
      </c>
      <c r="D60" s="47"/>
      <c r="E60" s="47"/>
      <c r="F60" s="47">
        <f>F61+F62+F64+F65+F66+F67+F68</f>
        <v>12040</v>
      </c>
      <c r="G60" s="47">
        <f>G61+G62+G64+G65+G66+G67+G68</f>
        <v>-110</v>
      </c>
      <c r="H60" s="47"/>
      <c r="I60" s="47"/>
      <c r="J60" s="47"/>
      <c r="K60" s="47"/>
      <c r="L60" s="47"/>
      <c r="M60" s="47"/>
      <c r="N60" s="47"/>
      <c r="O60" s="47"/>
      <c r="P60" s="47"/>
      <c r="Q60" s="47"/>
    </row>
    <row r="61" spans="1:17" ht="57" thickTop="1" x14ac:dyDescent="0.25">
      <c r="A61" s="20">
        <v>1</v>
      </c>
      <c r="B61" s="39" t="s">
        <v>125</v>
      </c>
      <c r="C61" s="18">
        <v>3200</v>
      </c>
      <c r="D61" s="48"/>
      <c r="E61" s="48"/>
      <c r="F61" s="2">
        <f>C61-110</f>
        <v>3090</v>
      </c>
      <c r="G61" s="55">
        <f t="shared" ref="G61:G68" si="8">F61-C61</f>
        <v>-110</v>
      </c>
      <c r="H61" s="42"/>
      <c r="I61" s="53"/>
      <c r="J61" s="42"/>
      <c r="K61" s="53"/>
      <c r="L61" s="42"/>
      <c r="M61" s="53"/>
      <c r="N61" s="42"/>
      <c r="O61" s="53"/>
      <c r="P61" s="57"/>
      <c r="Q61" s="43"/>
    </row>
    <row r="62" spans="1:17" ht="56.25" x14ac:dyDescent="0.25">
      <c r="A62" s="20">
        <v>2</v>
      </c>
      <c r="B62" s="39" t="s">
        <v>126</v>
      </c>
      <c r="C62" s="18">
        <v>7140</v>
      </c>
      <c r="D62" s="48"/>
      <c r="E62" s="48"/>
      <c r="F62" s="2">
        <f t="shared" ref="F62:F68" si="9">C62</f>
        <v>7140</v>
      </c>
      <c r="G62" s="55">
        <f t="shared" si="8"/>
        <v>0</v>
      </c>
      <c r="H62" s="42"/>
      <c r="I62" s="55"/>
      <c r="J62" s="42"/>
      <c r="K62" s="55"/>
      <c r="L62" s="42"/>
      <c r="M62" s="55"/>
      <c r="N62" s="42"/>
      <c r="O62" s="55"/>
      <c r="P62" s="57"/>
      <c r="Q62" s="55"/>
    </row>
    <row r="63" spans="1:17" ht="22.5" x14ac:dyDescent="0.25">
      <c r="A63" s="20" t="s">
        <v>76</v>
      </c>
      <c r="B63" s="39" t="s">
        <v>127</v>
      </c>
      <c r="C63" s="18">
        <v>360</v>
      </c>
      <c r="D63" s="48"/>
      <c r="E63" s="48"/>
      <c r="F63" s="2">
        <f t="shared" si="9"/>
        <v>360</v>
      </c>
      <c r="G63" s="55">
        <f t="shared" si="8"/>
        <v>0</v>
      </c>
      <c r="H63" s="42"/>
      <c r="I63" s="55"/>
      <c r="J63" s="42"/>
      <c r="K63" s="55"/>
      <c r="L63" s="42"/>
      <c r="M63" s="55"/>
      <c r="N63" s="42"/>
      <c r="O63" s="55"/>
      <c r="P63" s="57"/>
      <c r="Q63" s="55"/>
    </row>
    <row r="64" spans="1:17" ht="45" x14ac:dyDescent="0.25">
      <c r="A64" s="20">
        <v>3</v>
      </c>
      <c r="B64" s="39" t="s">
        <v>128</v>
      </c>
      <c r="C64" s="18">
        <v>300</v>
      </c>
      <c r="D64" s="48"/>
      <c r="E64" s="48"/>
      <c r="F64" s="2">
        <f t="shared" si="9"/>
        <v>300</v>
      </c>
      <c r="G64" s="55">
        <f t="shared" si="8"/>
        <v>0</v>
      </c>
      <c r="H64" s="42"/>
      <c r="I64" s="55"/>
      <c r="J64" s="42"/>
      <c r="K64" s="55"/>
      <c r="L64" s="42"/>
      <c r="M64" s="55"/>
      <c r="N64" s="42"/>
      <c r="O64" s="55"/>
      <c r="P64" s="57"/>
      <c r="Q64" s="55"/>
    </row>
    <row r="65" spans="1:19" ht="22.5" x14ac:dyDescent="0.25">
      <c r="A65" s="20">
        <v>4</v>
      </c>
      <c r="B65" s="39" t="s">
        <v>129</v>
      </c>
      <c r="C65" s="18">
        <v>1054</v>
      </c>
      <c r="D65" s="48"/>
      <c r="E65" s="48"/>
      <c r="F65" s="2">
        <f t="shared" si="9"/>
        <v>1054</v>
      </c>
      <c r="G65" s="55">
        <f t="shared" si="8"/>
        <v>0</v>
      </c>
      <c r="H65" s="42"/>
      <c r="I65" s="55"/>
      <c r="J65" s="42"/>
      <c r="K65" s="55"/>
      <c r="L65" s="42"/>
      <c r="M65" s="55"/>
      <c r="N65" s="42"/>
      <c r="O65" s="55"/>
      <c r="P65" s="57"/>
      <c r="Q65" s="55"/>
    </row>
    <row r="66" spans="1:19" ht="22.5" x14ac:dyDescent="0.25">
      <c r="A66" s="20">
        <v>5</v>
      </c>
      <c r="B66" s="39" t="s">
        <v>130</v>
      </c>
      <c r="C66" s="18">
        <v>36</v>
      </c>
      <c r="D66" s="48"/>
      <c r="E66" s="48"/>
      <c r="F66" s="2">
        <f t="shared" si="9"/>
        <v>36</v>
      </c>
      <c r="G66" s="55">
        <f t="shared" si="8"/>
        <v>0</v>
      </c>
      <c r="H66" s="42"/>
      <c r="I66" s="55"/>
      <c r="J66" s="42"/>
      <c r="K66" s="55"/>
      <c r="L66" s="42"/>
      <c r="M66" s="55"/>
      <c r="N66" s="42"/>
      <c r="O66" s="55"/>
      <c r="P66" s="57"/>
      <c r="Q66" s="55"/>
    </row>
    <row r="67" spans="1:19" x14ac:dyDescent="0.25">
      <c r="A67" s="20">
        <v>6</v>
      </c>
      <c r="B67" s="39" t="s">
        <v>131</v>
      </c>
      <c r="C67" s="18">
        <v>120</v>
      </c>
      <c r="D67" s="48"/>
      <c r="E67" s="48"/>
      <c r="F67" s="2">
        <f t="shared" si="9"/>
        <v>120</v>
      </c>
      <c r="G67" s="55">
        <f t="shared" si="8"/>
        <v>0</v>
      </c>
      <c r="H67" s="42"/>
      <c r="I67" s="55"/>
      <c r="J67" s="42"/>
      <c r="K67" s="55"/>
      <c r="L67" s="42"/>
      <c r="M67" s="55"/>
      <c r="N67" s="42"/>
      <c r="O67" s="55"/>
      <c r="P67" s="57"/>
      <c r="Q67" s="55"/>
    </row>
    <row r="68" spans="1:19" ht="33.75" x14ac:dyDescent="0.25">
      <c r="A68" s="20">
        <v>7</v>
      </c>
      <c r="B68" s="39" t="s">
        <v>132</v>
      </c>
      <c r="C68" s="18">
        <v>300</v>
      </c>
      <c r="D68" s="48"/>
      <c r="E68" s="48"/>
      <c r="F68" s="2">
        <f t="shared" si="9"/>
        <v>300</v>
      </c>
      <c r="G68" s="55">
        <f t="shared" si="8"/>
        <v>0</v>
      </c>
      <c r="H68" s="42"/>
      <c r="I68" s="55"/>
      <c r="J68" s="42"/>
      <c r="K68" s="55"/>
      <c r="L68" s="42"/>
      <c r="M68" s="55"/>
      <c r="N68" s="42"/>
      <c r="O68" s="55"/>
      <c r="P68" s="57"/>
      <c r="Q68" s="55"/>
    </row>
    <row r="69" spans="1:19" ht="16.5" thickBot="1" x14ac:dyDescent="0.3">
      <c r="A69" s="25" t="s">
        <v>187</v>
      </c>
      <c r="B69" s="36" t="s">
        <v>15</v>
      </c>
      <c r="C69" s="47">
        <f>C70+C71+C72+C73+C74+C75+C76+C77+C78</f>
        <v>2100</v>
      </c>
      <c r="D69" s="47"/>
      <c r="E69" s="47"/>
      <c r="F69" s="47"/>
      <c r="G69" s="47"/>
      <c r="H69" s="47"/>
      <c r="I69" s="47"/>
      <c r="J69" s="47"/>
      <c r="K69" s="47"/>
      <c r="L69" s="47"/>
      <c r="M69" s="47"/>
      <c r="N69" s="47"/>
      <c r="O69" s="47"/>
      <c r="P69" s="47"/>
      <c r="Q69" s="47"/>
    </row>
    <row r="70" spans="1:19" ht="16.5" thickTop="1" x14ac:dyDescent="0.25">
      <c r="A70" s="20">
        <v>1</v>
      </c>
      <c r="B70" s="39" t="s">
        <v>133</v>
      </c>
      <c r="C70" s="18">
        <v>900</v>
      </c>
      <c r="D70" s="48"/>
      <c r="E70" s="48"/>
      <c r="F70" s="48"/>
      <c r="G70" s="49"/>
      <c r="H70" s="48"/>
      <c r="I70" s="53"/>
      <c r="J70" s="48"/>
      <c r="K70" s="53"/>
      <c r="L70" s="48"/>
      <c r="M70" s="53"/>
      <c r="N70" s="48"/>
      <c r="O70" s="53"/>
      <c r="P70" s="57"/>
      <c r="Q70" s="43"/>
    </row>
    <row r="71" spans="1:19" ht="22.5" x14ac:dyDescent="0.25">
      <c r="A71" s="20">
        <v>2</v>
      </c>
      <c r="B71" s="39" t="s">
        <v>16</v>
      </c>
      <c r="C71" s="18">
        <v>90</v>
      </c>
      <c r="D71" s="48"/>
      <c r="E71" s="48"/>
      <c r="F71" s="48"/>
      <c r="G71" s="49"/>
      <c r="H71" s="48"/>
      <c r="I71" s="49"/>
      <c r="J71" s="48"/>
      <c r="K71" s="49"/>
      <c r="L71" s="48"/>
      <c r="M71" s="49"/>
      <c r="N71" s="48"/>
      <c r="O71" s="49"/>
      <c r="P71" s="57"/>
      <c r="Q71" s="62"/>
    </row>
    <row r="72" spans="1:19" x14ac:dyDescent="0.25">
      <c r="A72" s="20">
        <v>3</v>
      </c>
      <c r="B72" s="39" t="s">
        <v>17</v>
      </c>
      <c r="C72" s="18">
        <v>90</v>
      </c>
      <c r="D72" s="48"/>
      <c r="E72" s="48"/>
      <c r="F72" s="48"/>
      <c r="G72" s="49"/>
      <c r="H72" s="48"/>
      <c r="I72" s="49"/>
      <c r="J72" s="48"/>
      <c r="K72" s="49"/>
      <c r="L72" s="48"/>
      <c r="M72" s="49"/>
      <c r="N72" s="48"/>
      <c r="O72" s="49"/>
      <c r="P72" s="57"/>
      <c r="Q72" s="62"/>
    </row>
    <row r="73" spans="1:19" x14ac:dyDescent="0.25">
      <c r="A73" s="20">
        <v>4</v>
      </c>
      <c r="B73" s="39" t="s">
        <v>134</v>
      </c>
      <c r="C73" s="18">
        <v>100</v>
      </c>
      <c r="D73" s="48"/>
      <c r="E73" s="48"/>
      <c r="F73" s="48"/>
      <c r="G73" s="49"/>
      <c r="H73" s="48"/>
      <c r="I73" s="49"/>
      <c r="J73" s="48"/>
      <c r="K73" s="49"/>
      <c r="L73" s="48"/>
      <c r="M73" s="49"/>
      <c r="N73" s="48"/>
      <c r="O73" s="49"/>
      <c r="P73" s="57"/>
      <c r="Q73" s="62"/>
    </row>
    <row r="74" spans="1:19" ht="22.5" x14ac:dyDescent="0.25">
      <c r="A74" s="20">
        <v>5</v>
      </c>
      <c r="B74" s="39" t="s">
        <v>135</v>
      </c>
      <c r="C74" s="18">
        <v>250</v>
      </c>
      <c r="D74" s="48"/>
      <c r="E74" s="48"/>
      <c r="F74" s="48"/>
      <c r="G74" s="49"/>
      <c r="H74" s="48"/>
      <c r="I74" s="49"/>
      <c r="J74" s="48"/>
      <c r="K74" s="49"/>
      <c r="L74" s="48"/>
      <c r="M74" s="49"/>
      <c r="N74" s="48"/>
      <c r="O74" s="49"/>
      <c r="P74" s="57"/>
      <c r="Q74" s="62"/>
    </row>
    <row r="75" spans="1:19" x14ac:dyDescent="0.25">
      <c r="A75" s="20">
        <v>6</v>
      </c>
      <c r="B75" s="39" t="s">
        <v>136</v>
      </c>
      <c r="C75" s="18">
        <v>140</v>
      </c>
      <c r="D75" s="48"/>
      <c r="E75" s="48"/>
      <c r="F75" s="48"/>
      <c r="G75" s="49"/>
      <c r="H75" s="48"/>
      <c r="I75" s="49"/>
      <c r="J75" s="48"/>
      <c r="K75" s="49"/>
      <c r="L75" s="48"/>
      <c r="M75" s="49"/>
      <c r="N75" s="48"/>
      <c r="O75" s="49"/>
      <c r="P75" s="57"/>
      <c r="Q75" s="62"/>
    </row>
    <row r="76" spans="1:19" ht="22.5" x14ac:dyDescent="0.25">
      <c r="A76" s="20">
        <v>7</v>
      </c>
      <c r="B76" s="39" t="s">
        <v>137</v>
      </c>
      <c r="C76" s="18">
        <v>180</v>
      </c>
      <c r="D76" s="48"/>
      <c r="E76" s="48"/>
      <c r="F76" s="48"/>
      <c r="G76" s="49"/>
      <c r="H76" s="48"/>
      <c r="I76" s="49"/>
      <c r="J76" s="48"/>
      <c r="K76" s="49"/>
      <c r="L76" s="48"/>
      <c r="M76" s="49"/>
      <c r="N76" s="48"/>
      <c r="O76" s="49"/>
      <c r="P76" s="57"/>
      <c r="Q76" s="62"/>
    </row>
    <row r="77" spans="1:19" x14ac:dyDescent="0.25">
      <c r="A77" s="20">
        <v>8</v>
      </c>
      <c r="B77" s="39" t="s">
        <v>138</v>
      </c>
      <c r="C77" s="18">
        <v>70</v>
      </c>
      <c r="D77" s="48"/>
      <c r="E77" s="48"/>
      <c r="F77" s="48"/>
      <c r="G77" s="49"/>
      <c r="H77" s="48"/>
      <c r="I77" s="49"/>
      <c r="J77" s="48"/>
      <c r="K77" s="49"/>
      <c r="L77" s="48"/>
      <c r="M77" s="49"/>
      <c r="N77" s="48"/>
      <c r="O77" s="49"/>
      <c r="P77" s="57"/>
      <c r="Q77" s="62"/>
    </row>
    <row r="78" spans="1:19" ht="67.5" x14ac:dyDescent="0.25">
      <c r="A78" s="20">
        <v>9</v>
      </c>
      <c r="B78" s="39" t="s">
        <v>139</v>
      </c>
      <c r="C78" s="18">
        <v>280</v>
      </c>
      <c r="D78" s="48"/>
      <c r="E78" s="48"/>
      <c r="F78" s="48"/>
      <c r="G78" s="49"/>
      <c r="H78" s="48"/>
      <c r="I78" s="49"/>
      <c r="J78" s="48"/>
      <c r="K78" s="49"/>
      <c r="L78" s="48"/>
      <c r="M78" s="49"/>
      <c r="N78" s="48"/>
      <c r="O78" s="49"/>
      <c r="P78" s="57"/>
      <c r="Q78" s="62"/>
    </row>
    <row r="79" spans="1:19" ht="16.5" thickBot="1" x14ac:dyDescent="0.3">
      <c r="A79" s="25" t="s">
        <v>186</v>
      </c>
      <c r="B79" s="36" t="s">
        <v>18</v>
      </c>
      <c r="C79" s="47">
        <f>C80+C81+C82+C83</f>
        <v>11000</v>
      </c>
      <c r="D79" s="47"/>
      <c r="E79" s="47"/>
      <c r="F79" s="47"/>
      <c r="G79" s="47"/>
      <c r="H79" s="47"/>
      <c r="I79" s="47"/>
      <c r="J79" s="47"/>
      <c r="K79" s="47"/>
      <c r="L79" s="47"/>
      <c r="M79" s="47"/>
      <c r="N79" s="47"/>
      <c r="O79" s="47"/>
      <c r="P79" s="47">
        <f>P80+P81+P82+P83</f>
        <v>11172</v>
      </c>
      <c r="Q79" s="47">
        <f>P79-C79</f>
        <v>172</v>
      </c>
      <c r="R79" s="41"/>
      <c r="S79" s="41"/>
    </row>
    <row r="80" spans="1:19" ht="16.5" thickTop="1" x14ac:dyDescent="0.25">
      <c r="A80" s="4">
        <v>1</v>
      </c>
      <c r="B80" s="40" t="s">
        <v>19</v>
      </c>
      <c r="C80" s="18">
        <v>1100</v>
      </c>
      <c r="D80" s="48"/>
      <c r="E80" s="48"/>
      <c r="F80" s="48"/>
      <c r="G80" s="49"/>
      <c r="H80" s="48"/>
      <c r="I80" s="53"/>
      <c r="J80" s="48"/>
      <c r="K80" s="53"/>
      <c r="L80" s="48"/>
      <c r="M80" s="53"/>
      <c r="N80" s="48"/>
      <c r="O80" s="53"/>
      <c r="P80" s="2">
        <v>1272</v>
      </c>
      <c r="Q80" s="43">
        <f>P80-C80</f>
        <v>172</v>
      </c>
      <c r="S80" s="41"/>
    </row>
    <row r="81" spans="1:19" ht="15.75" x14ac:dyDescent="0.25">
      <c r="A81" s="4">
        <v>2</v>
      </c>
      <c r="B81" s="40" t="s">
        <v>20</v>
      </c>
      <c r="C81" s="18">
        <v>7900</v>
      </c>
      <c r="D81" s="48"/>
      <c r="E81" s="48"/>
      <c r="F81" s="48"/>
      <c r="G81" s="49"/>
      <c r="H81" s="48"/>
      <c r="I81" s="49"/>
      <c r="J81" s="48"/>
      <c r="K81" s="49"/>
      <c r="L81" s="48"/>
      <c r="M81" s="49"/>
      <c r="N81" s="48"/>
      <c r="O81" s="49"/>
      <c r="P81" s="2">
        <v>7900</v>
      </c>
      <c r="Q81" s="43">
        <f t="shared" ref="Q81:Q83" si="10">P81-C81</f>
        <v>0</v>
      </c>
      <c r="S81" s="33"/>
    </row>
    <row r="82" spans="1:19" ht="33.75" x14ac:dyDescent="0.25">
      <c r="A82" s="4">
        <v>3</v>
      </c>
      <c r="B82" s="40" t="s">
        <v>21</v>
      </c>
      <c r="C82" s="18">
        <v>800</v>
      </c>
      <c r="D82" s="48"/>
      <c r="E82" s="48"/>
      <c r="F82" s="48"/>
      <c r="G82" s="49"/>
      <c r="H82" s="48"/>
      <c r="I82" s="49"/>
      <c r="J82" s="48"/>
      <c r="K82" s="49"/>
      <c r="L82" s="48"/>
      <c r="M82" s="49"/>
      <c r="N82" s="48"/>
      <c r="O82" s="49"/>
      <c r="P82" s="2">
        <v>800</v>
      </c>
      <c r="Q82" s="43">
        <f t="shared" si="10"/>
        <v>0</v>
      </c>
    </row>
    <row r="83" spans="1:19" ht="15.75" x14ac:dyDescent="0.25">
      <c r="A83" s="4">
        <v>4</v>
      </c>
      <c r="B83" s="40" t="s">
        <v>22</v>
      </c>
      <c r="C83" s="18">
        <v>1200</v>
      </c>
      <c r="D83" s="48"/>
      <c r="E83" s="48"/>
      <c r="F83" s="48"/>
      <c r="G83" s="49"/>
      <c r="H83" s="48"/>
      <c r="I83" s="49"/>
      <c r="J83" s="48"/>
      <c r="K83" s="49"/>
      <c r="L83" s="48"/>
      <c r="M83" s="49"/>
      <c r="N83" s="48"/>
      <c r="O83" s="49"/>
      <c r="P83" s="2">
        <v>1200</v>
      </c>
      <c r="Q83" s="43">
        <f t="shared" si="10"/>
        <v>0</v>
      </c>
    </row>
    <row r="84" spans="1:19" ht="22.5" x14ac:dyDescent="0.25">
      <c r="A84" s="21" t="s">
        <v>203</v>
      </c>
      <c r="B84" s="35" t="s">
        <v>202</v>
      </c>
      <c r="C84" s="46">
        <f>C85+C94+C100+C102+C109+C115+C121+C125+C130+C134+C137</f>
        <v>200365</v>
      </c>
      <c r="D84" s="48"/>
      <c r="E84" s="48"/>
      <c r="F84" s="48"/>
      <c r="G84" s="49"/>
      <c r="H84" s="48"/>
      <c r="I84" s="49"/>
      <c r="J84" s="48"/>
      <c r="K84" s="49"/>
      <c r="L84" s="48"/>
      <c r="M84" s="49"/>
      <c r="N84" s="48"/>
      <c r="O84" s="49"/>
      <c r="P84" s="2"/>
      <c r="Q84" s="62"/>
    </row>
    <row r="85" spans="1:19" ht="16.5" thickBot="1" x14ac:dyDescent="0.3">
      <c r="A85" s="25" t="s">
        <v>185</v>
      </c>
      <c r="B85" s="36" t="s">
        <v>23</v>
      </c>
      <c r="C85" s="47">
        <f>C86+C87+C88+C89+C90+C91+C92+C93</f>
        <v>24000</v>
      </c>
      <c r="D85" s="47"/>
      <c r="E85" s="47"/>
      <c r="F85" s="47">
        <f>F86+F87+F88+F89+F90+F91+F92+F93</f>
        <v>24110</v>
      </c>
      <c r="G85" s="47">
        <f>G86+G87+G88+G89+G90+G91+G92+G93</f>
        <v>110</v>
      </c>
      <c r="H85" s="47"/>
      <c r="I85" s="47"/>
      <c r="J85" s="47"/>
      <c r="K85" s="47"/>
      <c r="L85" s="47"/>
      <c r="M85" s="47"/>
      <c r="N85" s="47"/>
      <c r="O85" s="47"/>
      <c r="P85" s="47"/>
      <c r="Q85" s="47"/>
    </row>
    <row r="86" spans="1:19" ht="16.5" thickTop="1" x14ac:dyDescent="0.25">
      <c r="A86" s="4">
        <v>1</v>
      </c>
      <c r="B86" s="40" t="s">
        <v>141</v>
      </c>
      <c r="C86" s="18">
        <v>6850</v>
      </c>
      <c r="D86" s="48"/>
      <c r="E86" s="48"/>
      <c r="F86" s="2">
        <f>C86</f>
        <v>6850</v>
      </c>
      <c r="G86" s="55">
        <f>F86-C86</f>
        <v>0</v>
      </c>
      <c r="H86" s="42"/>
      <c r="I86" s="53"/>
      <c r="J86" s="42"/>
      <c r="K86" s="53"/>
      <c r="L86" s="42"/>
      <c r="M86" s="53"/>
      <c r="N86" s="42"/>
      <c r="O86" s="53"/>
      <c r="P86" s="57"/>
      <c r="Q86" s="43"/>
    </row>
    <row r="87" spans="1:19" x14ac:dyDescent="0.25">
      <c r="A87" s="4">
        <v>2</v>
      </c>
      <c r="B87" s="40" t="s">
        <v>142</v>
      </c>
      <c r="C87" s="18">
        <v>88</v>
      </c>
      <c r="D87" s="48"/>
      <c r="E87" s="48"/>
      <c r="F87" s="2">
        <f>C87</f>
        <v>88</v>
      </c>
      <c r="G87" s="55">
        <f t="shared" ref="G87:G93" si="11">F87-C87</f>
        <v>0</v>
      </c>
      <c r="H87" s="42"/>
      <c r="I87" s="55"/>
      <c r="J87" s="42"/>
      <c r="K87" s="55"/>
      <c r="L87" s="42"/>
      <c r="M87" s="55"/>
      <c r="N87" s="42"/>
      <c r="O87" s="55"/>
      <c r="P87" s="57"/>
      <c r="Q87" s="55"/>
    </row>
    <row r="88" spans="1:19" x14ac:dyDescent="0.25">
      <c r="A88" s="4">
        <v>3</v>
      </c>
      <c r="B88" s="40" t="s">
        <v>143</v>
      </c>
      <c r="C88" s="18">
        <v>151</v>
      </c>
      <c r="D88" s="48"/>
      <c r="E88" s="48"/>
      <c r="F88" s="2">
        <f>C88</f>
        <v>151</v>
      </c>
      <c r="G88" s="55">
        <f t="shared" si="11"/>
        <v>0</v>
      </c>
      <c r="H88" s="42"/>
      <c r="I88" s="55"/>
      <c r="J88" s="42"/>
      <c r="K88" s="55"/>
      <c r="L88" s="42"/>
      <c r="M88" s="55"/>
      <c r="N88" s="42"/>
      <c r="O88" s="55"/>
      <c r="P88" s="57"/>
      <c r="Q88" s="55"/>
    </row>
    <row r="89" spans="1:19" ht="22.5" x14ac:dyDescent="0.25">
      <c r="A89" s="4">
        <v>4</v>
      </c>
      <c r="B89" s="40" t="s">
        <v>144</v>
      </c>
      <c r="C89" s="18">
        <v>662.3</v>
      </c>
      <c r="D89" s="48"/>
      <c r="E89" s="48"/>
      <c r="F89" s="2">
        <f>C89</f>
        <v>662.3</v>
      </c>
      <c r="G89" s="55">
        <f t="shared" si="11"/>
        <v>0</v>
      </c>
      <c r="H89" s="42"/>
      <c r="I89" s="55"/>
      <c r="J89" s="42"/>
      <c r="K89" s="55"/>
      <c r="L89" s="42"/>
      <c r="M89" s="55"/>
      <c r="N89" s="42"/>
      <c r="O89" s="55"/>
      <c r="P89" s="57"/>
      <c r="Q89" s="55"/>
    </row>
    <row r="90" spans="1:19" ht="22.5" x14ac:dyDescent="0.25">
      <c r="A90" s="4">
        <v>5</v>
      </c>
      <c r="B90" s="40" t="s">
        <v>145</v>
      </c>
      <c r="C90" s="18">
        <v>1718.2</v>
      </c>
      <c r="D90" s="48"/>
      <c r="E90" s="48"/>
      <c r="F90" s="2">
        <f>C90</f>
        <v>1718.2</v>
      </c>
      <c r="G90" s="55">
        <f t="shared" si="11"/>
        <v>0</v>
      </c>
      <c r="H90" s="42"/>
      <c r="I90" s="55"/>
      <c r="J90" s="42"/>
      <c r="K90" s="55"/>
      <c r="L90" s="42"/>
      <c r="M90" s="55"/>
      <c r="N90" s="42"/>
      <c r="O90" s="55"/>
      <c r="P90" s="57"/>
      <c r="Q90" s="55"/>
    </row>
    <row r="91" spans="1:19" ht="22.5" x14ac:dyDescent="0.25">
      <c r="A91" s="4">
        <v>6</v>
      </c>
      <c r="B91" s="40" t="s">
        <v>146</v>
      </c>
      <c r="C91" s="18">
        <v>13550</v>
      </c>
      <c r="D91" s="50"/>
      <c r="E91" s="50"/>
      <c r="F91" s="2">
        <v>13660</v>
      </c>
      <c r="G91" s="55">
        <f t="shared" si="11"/>
        <v>110</v>
      </c>
      <c r="H91" s="42"/>
      <c r="I91" s="55"/>
      <c r="J91" s="42"/>
      <c r="K91" s="55"/>
      <c r="L91" s="42"/>
      <c r="M91" s="55"/>
      <c r="N91" s="42"/>
      <c r="O91" s="55"/>
      <c r="P91" s="57"/>
      <c r="Q91" s="55"/>
      <c r="S91" s="33"/>
    </row>
    <row r="92" spans="1:19" ht="22.5" x14ac:dyDescent="0.25">
      <c r="A92" s="4">
        <v>7</v>
      </c>
      <c r="B92" s="40" t="s">
        <v>147</v>
      </c>
      <c r="C92" s="18">
        <v>360</v>
      </c>
      <c r="D92" s="48"/>
      <c r="E92" s="48"/>
      <c r="F92" s="2">
        <f>C92</f>
        <v>360</v>
      </c>
      <c r="G92" s="55">
        <f t="shared" si="11"/>
        <v>0</v>
      </c>
      <c r="H92" s="42"/>
      <c r="I92" s="55"/>
      <c r="J92" s="42"/>
      <c r="K92" s="55"/>
      <c r="L92" s="42"/>
      <c r="M92" s="55"/>
      <c r="N92" s="42"/>
      <c r="O92" s="55"/>
      <c r="P92" s="57"/>
      <c r="Q92" s="55"/>
    </row>
    <row r="93" spans="1:19" ht="22.5" x14ac:dyDescent="0.25">
      <c r="A93" s="4">
        <v>8</v>
      </c>
      <c r="B93" s="40" t="s">
        <v>148</v>
      </c>
      <c r="C93" s="18">
        <v>620.5</v>
      </c>
      <c r="D93" s="48"/>
      <c r="E93" s="48"/>
      <c r="F93" s="2">
        <f>C93</f>
        <v>620.5</v>
      </c>
      <c r="G93" s="55">
        <f t="shared" si="11"/>
        <v>0</v>
      </c>
      <c r="H93" s="42"/>
      <c r="I93" s="55"/>
      <c r="J93" s="42"/>
      <c r="K93" s="55"/>
      <c r="L93" s="42"/>
      <c r="M93" s="55"/>
      <c r="N93" s="42"/>
      <c r="O93" s="55"/>
      <c r="P93" s="57"/>
      <c r="Q93" s="55"/>
    </row>
    <row r="94" spans="1:19" ht="16.5" thickBot="1" x14ac:dyDescent="0.3">
      <c r="A94" s="25" t="s">
        <v>184</v>
      </c>
      <c r="B94" s="36" t="s">
        <v>24</v>
      </c>
      <c r="C94" s="47">
        <f>C95+C96+C97+C98+C99</f>
        <v>13500</v>
      </c>
      <c r="D94" s="47"/>
      <c r="E94" s="47"/>
      <c r="F94" s="47"/>
      <c r="G94" s="47"/>
      <c r="H94" s="47"/>
      <c r="I94" s="47"/>
      <c r="J94" s="47"/>
      <c r="K94" s="47"/>
      <c r="L94" s="47"/>
      <c r="M94" s="47"/>
      <c r="N94" s="47"/>
      <c r="O94" s="47"/>
      <c r="P94" s="47"/>
      <c r="Q94" s="47"/>
    </row>
    <row r="95" spans="1:19" ht="23.25" thickTop="1" x14ac:dyDescent="0.25">
      <c r="A95" s="4">
        <v>1</v>
      </c>
      <c r="B95" s="40" t="s">
        <v>155</v>
      </c>
      <c r="C95" s="18">
        <v>1540</v>
      </c>
      <c r="D95" s="48"/>
      <c r="E95" s="48"/>
      <c r="F95" s="48"/>
      <c r="G95" s="49"/>
      <c r="H95" s="48"/>
      <c r="I95" s="53"/>
      <c r="J95" s="48"/>
      <c r="K95" s="53"/>
      <c r="L95" s="48"/>
      <c r="M95" s="53"/>
      <c r="N95" s="48"/>
      <c r="O95" s="53"/>
      <c r="P95" s="57"/>
      <c r="Q95" s="43"/>
    </row>
    <row r="96" spans="1:19" x14ac:dyDescent="0.25">
      <c r="A96" s="4">
        <v>2</v>
      </c>
      <c r="B96" s="40" t="s">
        <v>156</v>
      </c>
      <c r="C96" s="18">
        <v>810</v>
      </c>
      <c r="D96" s="48"/>
      <c r="E96" s="48"/>
      <c r="F96" s="48"/>
      <c r="G96" s="49"/>
      <c r="H96" s="48"/>
      <c r="I96" s="49"/>
      <c r="J96" s="48"/>
      <c r="K96" s="49"/>
      <c r="L96" s="48"/>
      <c r="M96" s="49"/>
      <c r="N96" s="48"/>
      <c r="O96" s="49"/>
      <c r="P96" s="57"/>
      <c r="Q96" s="62"/>
    </row>
    <row r="97" spans="1:17" ht="22.5" x14ac:dyDescent="0.25">
      <c r="A97" s="4">
        <v>3</v>
      </c>
      <c r="B97" s="40" t="s">
        <v>157</v>
      </c>
      <c r="C97" s="18">
        <v>10733</v>
      </c>
      <c r="D97" s="48"/>
      <c r="E97" s="48"/>
      <c r="F97" s="48"/>
      <c r="G97" s="49"/>
      <c r="H97" s="48"/>
      <c r="I97" s="49"/>
      <c r="J97" s="48"/>
      <c r="K97" s="49"/>
      <c r="L97" s="48"/>
      <c r="M97" s="49"/>
      <c r="N97" s="48"/>
      <c r="O97" s="49"/>
      <c r="P97" s="57"/>
      <c r="Q97" s="62"/>
    </row>
    <row r="98" spans="1:17" ht="22.5" x14ac:dyDescent="0.25">
      <c r="A98" s="4">
        <v>4</v>
      </c>
      <c r="B98" s="40" t="s">
        <v>158</v>
      </c>
      <c r="C98" s="18">
        <v>213</v>
      </c>
      <c r="D98" s="48"/>
      <c r="E98" s="48"/>
      <c r="F98" s="48"/>
      <c r="G98" s="49"/>
      <c r="H98" s="48"/>
      <c r="I98" s="49"/>
      <c r="J98" s="48"/>
      <c r="K98" s="49"/>
      <c r="L98" s="48"/>
      <c r="M98" s="49"/>
      <c r="N98" s="48"/>
      <c r="O98" s="49"/>
      <c r="P98" s="57"/>
      <c r="Q98" s="62"/>
    </row>
    <row r="99" spans="1:17" ht="33.75" x14ac:dyDescent="0.25">
      <c r="A99" s="4">
        <v>5</v>
      </c>
      <c r="B99" s="40" t="s">
        <v>159</v>
      </c>
      <c r="C99" s="18">
        <v>204</v>
      </c>
      <c r="D99" s="48"/>
      <c r="E99" s="48"/>
      <c r="F99" s="48"/>
      <c r="G99" s="49"/>
      <c r="H99" s="48"/>
      <c r="I99" s="49"/>
      <c r="J99" s="48"/>
      <c r="K99" s="49"/>
      <c r="L99" s="48"/>
      <c r="M99" s="49"/>
      <c r="N99" s="48"/>
      <c r="O99" s="49"/>
      <c r="P99" s="57"/>
      <c r="Q99" s="62"/>
    </row>
    <row r="100" spans="1:17" ht="23.25" thickBot="1" x14ac:dyDescent="0.3">
      <c r="A100" s="25" t="s">
        <v>183</v>
      </c>
      <c r="B100" s="36" t="s">
        <v>26</v>
      </c>
      <c r="C100" s="47">
        <f>C101</f>
        <v>2000</v>
      </c>
      <c r="D100" s="47"/>
      <c r="E100" s="47"/>
      <c r="F100" s="47"/>
      <c r="G100" s="47"/>
      <c r="H100" s="47"/>
      <c r="I100" s="47"/>
      <c r="J100" s="47"/>
      <c r="K100" s="47"/>
      <c r="L100" s="47"/>
      <c r="M100" s="47"/>
      <c r="N100" s="47"/>
      <c r="O100" s="47"/>
      <c r="P100" s="47"/>
      <c r="Q100" s="47"/>
    </row>
    <row r="101" spans="1:17" ht="34.5" thickTop="1" x14ac:dyDescent="0.25">
      <c r="A101" s="9">
        <v>1</v>
      </c>
      <c r="B101" s="40" t="s">
        <v>27</v>
      </c>
      <c r="C101" s="18">
        <v>2000</v>
      </c>
      <c r="D101" s="48"/>
      <c r="E101" s="48"/>
      <c r="F101" s="48"/>
      <c r="G101" s="49"/>
      <c r="H101" s="48"/>
      <c r="I101" s="53"/>
      <c r="J101" s="48"/>
      <c r="K101" s="53"/>
      <c r="L101" s="48"/>
      <c r="M101" s="53"/>
      <c r="N101" s="48"/>
      <c r="O101" s="53"/>
      <c r="P101" s="57"/>
      <c r="Q101" s="43"/>
    </row>
    <row r="102" spans="1:17" ht="16.5" thickBot="1" x14ac:dyDescent="0.3">
      <c r="A102" s="25" t="s">
        <v>182</v>
      </c>
      <c r="B102" s="36" t="s">
        <v>28</v>
      </c>
      <c r="C102" s="47">
        <f>C103+C104+C105+C106+C107+C108</f>
        <v>36340</v>
      </c>
      <c r="D102" s="47"/>
      <c r="E102" s="47"/>
      <c r="F102" s="47"/>
      <c r="G102" s="47"/>
      <c r="H102" s="47"/>
      <c r="I102" s="47"/>
      <c r="J102" s="47">
        <f>J103+J104+J105+J106+J107+J108</f>
        <v>36340</v>
      </c>
      <c r="K102" s="47">
        <f>K103+K104+K105+K106+K107+K108</f>
        <v>0</v>
      </c>
      <c r="L102" s="47"/>
      <c r="M102" s="47"/>
      <c r="N102" s="47"/>
      <c r="O102" s="47"/>
      <c r="P102" s="47"/>
      <c r="Q102" s="47"/>
    </row>
    <row r="103" spans="1:17" ht="16.5" thickTop="1" x14ac:dyDescent="0.25">
      <c r="A103" s="4">
        <v>1</v>
      </c>
      <c r="B103" s="40" t="s">
        <v>29</v>
      </c>
      <c r="C103" s="18">
        <v>15974</v>
      </c>
      <c r="D103" s="48"/>
      <c r="E103" s="48"/>
      <c r="F103" s="48"/>
      <c r="G103" s="49"/>
      <c r="H103" s="48"/>
      <c r="I103" s="53"/>
      <c r="J103" s="2">
        <v>15974</v>
      </c>
      <c r="K103" s="53">
        <f>J103-C103</f>
        <v>0</v>
      </c>
      <c r="L103" s="50"/>
      <c r="M103" s="53"/>
      <c r="N103" s="50"/>
      <c r="O103" s="53"/>
      <c r="P103" s="57"/>
      <c r="Q103" s="43"/>
    </row>
    <row r="104" spans="1:17" x14ac:dyDescent="0.25">
      <c r="A104" s="5">
        <v>2</v>
      </c>
      <c r="B104" s="40" t="s">
        <v>30</v>
      </c>
      <c r="C104" s="18">
        <v>110</v>
      </c>
      <c r="D104" s="48"/>
      <c r="E104" s="48"/>
      <c r="F104" s="48"/>
      <c r="G104" s="49"/>
      <c r="H104" s="48"/>
      <c r="I104" s="49"/>
      <c r="J104" s="2">
        <v>96.5</v>
      </c>
      <c r="K104" s="49">
        <f t="shared" ref="K104:K108" si="12">J104-C104</f>
        <v>-13.5</v>
      </c>
      <c r="L104" s="50"/>
      <c r="M104" s="49"/>
      <c r="N104" s="50"/>
      <c r="O104" s="49"/>
      <c r="P104" s="57"/>
      <c r="Q104" s="62"/>
    </row>
    <row r="105" spans="1:17" ht="33.75" x14ac:dyDescent="0.25">
      <c r="A105" s="4">
        <v>3</v>
      </c>
      <c r="B105" s="40" t="s">
        <v>31</v>
      </c>
      <c r="C105" s="18">
        <v>19070</v>
      </c>
      <c r="D105" s="48"/>
      <c r="E105" s="48"/>
      <c r="F105" s="48"/>
      <c r="G105" s="49"/>
      <c r="H105" s="48"/>
      <c r="I105" s="49"/>
      <c r="J105" s="2">
        <v>19070</v>
      </c>
      <c r="K105" s="49">
        <f t="shared" si="12"/>
        <v>0</v>
      </c>
      <c r="L105" s="50"/>
      <c r="M105" s="49"/>
      <c r="N105" s="50"/>
      <c r="O105" s="49"/>
      <c r="P105" s="57"/>
      <c r="Q105" s="62"/>
    </row>
    <row r="106" spans="1:17" x14ac:dyDescent="0.25">
      <c r="A106" s="5">
        <v>4</v>
      </c>
      <c r="B106" s="40" t="s">
        <v>32</v>
      </c>
      <c r="C106" s="18">
        <v>500</v>
      </c>
      <c r="D106" s="48"/>
      <c r="E106" s="48"/>
      <c r="F106" s="48"/>
      <c r="G106" s="49"/>
      <c r="H106" s="48"/>
      <c r="I106" s="49"/>
      <c r="J106" s="2">
        <v>500</v>
      </c>
      <c r="K106" s="49">
        <f t="shared" si="12"/>
        <v>0</v>
      </c>
      <c r="L106" s="50"/>
      <c r="M106" s="49"/>
      <c r="N106" s="50"/>
      <c r="O106" s="49"/>
      <c r="P106" s="57"/>
      <c r="Q106" s="62"/>
    </row>
    <row r="107" spans="1:17" ht="22.5" x14ac:dyDescent="0.25">
      <c r="A107" s="4">
        <v>5</v>
      </c>
      <c r="B107" s="40" t="s">
        <v>33</v>
      </c>
      <c r="C107" s="18">
        <v>650</v>
      </c>
      <c r="D107" s="48"/>
      <c r="E107" s="48"/>
      <c r="F107" s="48"/>
      <c r="G107" s="49"/>
      <c r="H107" s="48"/>
      <c r="I107" s="49"/>
      <c r="J107" s="2">
        <v>663.5</v>
      </c>
      <c r="K107" s="49">
        <f t="shared" si="12"/>
        <v>13.5</v>
      </c>
      <c r="L107" s="50"/>
      <c r="M107" s="49"/>
      <c r="N107" s="50"/>
      <c r="O107" s="49"/>
      <c r="P107" s="57"/>
      <c r="Q107" s="62"/>
    </row>
    <row r="108" spans="1:17" ht="22.5" x14ac:dyDescent="0.25">
      <c r="A108" s="5">
        <v>6</v>
      </c>
      <c r="B108" s="40" t="s">
        <v>34</v>
      </c>
      <c r="C108" s="18">
        <v>36</v>
      </c>
      <c r="D108" s="48"/>
      <c r="E108" s="48"/>
      <c r="F108" s="48"/>
      <c r="G108" s="49"/>
      <c r="H108" s="48"/>
      <c r="I108" s="49"/>
      <c r="J108" s="2">
        <v>36</v>
      </c>
      <c r="K108" s="49">
        <f t="shared" si="12"/>
        <v>0</v>
      </c>
      <c r="L108" s="50"/>
      <c r="M108" s="49"/>
      <c r="N108" s="50"/>
      <c r="O108" s="49"/>
      <c r="P108" s="57"/>
      <c r="Q108" s="62"/>
    </row>
    <row r="109" spans="1:17" ht="23.25" thickBot="1" x14ac:dyDescent="0.3">
      <c r="A109" s="25" t="s">
        <v>181</v>
      </c>
      <c r="B109" s="36" t="s">
        <v>35</v>
      </c>
      <c r="C109" s="47">
        <f>C110+C111+C112</f>
        <v>3000</v>
      </c>
      <c r="D109" s="47"/>
      <c r="E109" s="47"/>
      <c r="F109" s="47"/>
      <c r="G109" s="47"/>
      <c r="H109" s="47"/>
      <c r="I109" s="47"/>
      <c r="J109" s="47"/>
      <c r="K109" s="47"/>
      <c r="L109" s="47"/>
      <c r="M109" s="47"/>
      <c r="N109" s="47"/>
      <c r="O109" s="47"/>
      <c r="P109" s="47"/>
      <c r="Q109" s="47"/>
    </row>
    <row r="110" spans="1:17" ht="23.25" thickTop="1" x14ac:dyDescent="0.25">
      <c r="A110" s="5">
        <v>1</v>
      </c>
      <c r="B110" s="40" t="s">
        <v>36</v>
      </c>
      <c r="C110" s="18">
        <v>364</v>
      </c>
      <c r="D110" s="48"/>
      <c r="E110" s="48"/>
      <c r="F110" s="48"/>
      <c r="G110" s="49"/>
      <c r="H110" s="48"/>
      <c r="I110" s="53"/>
      <c r="J110" s="48"/>
      <c r="K110" s="53"/>
      <c r="L110" s="48"/>
      <c r="M110" s="53"/>
      <c r="N110" s="48"/>
      <c r="O110" s="53"/>
      <c r="P110" s="57"/>
      <c r="Q110" s="43"/>
    </row>
    <row r="111" spans="1:17" ht="33.75" x14ac:dyDescent="0.25">
      <c r="A111" s="5">
        <v>2</v>
      </c>
      <c r="B111" s="40" t="s">
        <v>160</v>
      </c>
      <c r="C111" s="18">
        <v>1749</v>
      </c>
      <c r="D111" s="48"/>
      <c r="E111" s="48"/>
      <c r="F111" s="48"/>
      <c r="G111" s="49"/>
      <c r="H111" s="48"/>
      <c r="I111" s="49"/>
      <c r="J111" s="48"/>
      <c r="K111" s="49"/>
      <c r="L111" s="48"/>
      <c r="M111" s="49"/>
      <c r="N111" s="48"/>
      <c r="O111" s="49"/>
      <c r="P111" s="57"/>
      <c r="Q111" s="62"/>
    </row>
    <row r="112" spans="1:17" ht="22.5" x14ac:dyDescent="0.25">
      <c r="A112" s="5">
        <v>3</v>
      </c>
      <c r="B112" s="40" t="s">
        <v>161</v>
      </c>
      <c r="C112" s="18">
        <f>C113+C114</f>
        <v>887</v>
      </c>
      <c r="D112" s="48"/>
      <c r="E112" s="48"/>
      <c r="F112" s="48"/>
      <c r="G112" s="49"/>
      <c r="H112" s="48"/>
      <c r="I112" s="49"/>
      <c r="J112" s="48"/>
      <c r="K112" s="49"/>
      <c r="L112" s="48"/>
      <c r="M112" s="49"/>
      <c r="N112" s="48"/>
      <c r="O112" s="49"/>
      <c r="P112" s="57"/>
      <c r="Q112" s="62"/>
    </row>
    <row r="113" spans="1:17" ht="22.5" x14ac:dyDescent="0.25">
      <c r="A113" s="5">
        <v>3.1</v>
      </c>
      <c r="B113" s="40" t="s">
        <v>162</v>
      </c>
      <c r="C113" s="18">
        <v>601</v>
      </c>
      <c r="D113" s="48"/>
      <c r="E113" s="48"/>
      <c r="F113" s="48"/>
      <c r="G113" s="49"/>
      <c r="H113" s="48"/>
      <c r="I113" s="49"/>
      <c r="J113" s="48"/>
      <c r="K113" s="49"/>
      <c r="L113" s="48"/>
      <c r="M113" s="49"/>
      <c r="N113" s="48"/>
      <c r="O113" s="49"/>
      <c r="P113" s="57"/>
      <c r="Q113" s="62"/>
    </row>
    <row r="114" spans="1:17" ht="33.75" x14ac:dyDescent="0.25">
      <c r="A114" s="5">
        <v>3.2</v>
      </c>
      <c r="B114" s="40" t="s">
        <v>25</v>
      </c>
      <c r="C114" s="18">
        <v>286</v>
      </c>
      <c r="D114" s="48"/>
      <c r="E114" s="48"/>
      <c r="F114" s="48"/>
      <c r="G114" s="49"/>
      <c r="H114" s="48"/>
      <c r="I114" s="49"/>
      <c r="J114" s="48"/>
      <c r="K114" s="49"/>
      <c r="L114" s="48"/>
      <c r="M114" s="49"/>
      <c r="N114" s="48"/>
      <c r="O114" s="49"/>
      <c r="P114" s="57"/>
      <c r="Q114" s="62"/>
    </row>
    <row r="115" spans="1:17" ht="45.75" thickBot="1" x14ac:dyDescent="0.3">
      <c r="A115" s="25" t="s">
        <v>180</v>
      </c>
      <c r="B115" s="36" t="s">
        <v>37</v>
      </c>
      <c r="C115" s="47">
        <f>C116+C117+C118+C119</f>
        <v>9800</v>
      </c>
      <c r="D115" s="47"/>
      <c r="E115" s="47"/>
      <c r="F115" s="47"/>
      <c r="G115" s="47"/>
      <c r="H115" s="47"/>
      <c r="I115" s="47"/>
      <c r="J115" s="47"/>
      <c r="K115" s="47"/>
      <c r="L115" s="47"/>
      <c r="M115" s="47"/>
      <c r="N115" s="47"/>
      <c r="O115" s="47"/>
      <c r="P115" s="47"/>
      <c r="Q115" s="47"/>
    </row>
    <row r="116" spans="1:17" ht="23.25" thickTop="1" x14ac:dyDescent="0.25">
      <c r="A116" s="5">
        <v>1</v>
      </c>
      <c r="B116" s="40" t="s">
        <v>163</v>
      </c>
      <c r="C116" s="18">
        <v>70</v>
      </c>
      <c r="D116" s="48"/>
      <c r="E116" s="48"/>
      <c r="F116" s="48"/>
      <c r="G116" s="49"/>
      <c r="H116" s="48"/>
      <c r="I116" s="53"/>
      <c r="J116" s="48"/>
      <c r="K116" s="53"/>
      <c r="L116" s="48"/>
      <c r="M116" s="53"/>
      <c r="N116" s="48"/>
      <c r="O116" s="53"/>
      <c r="P116" s="57"/>
      <c r="Q116" s="43"/>
    </row>
    <row r="117" spans="1:17" ht="45" x14ac:dyDescent="0.25">
      <c r="A117" s="5">
        <v>2</v>
      </c>
      <c r="B117" s="40" t="s">
        <v>164</v>
      </c>
      <c r="C117" s="18">
        <v>400</v>
      </c>
      <c r="D117" s="48"/>
      <c r="E117" s="48"/>
      <c r="F117" s="48"/>
      <c r="G117" s="49"/>
      <c r="H117" s="48"/>
      <c r="I117" s="49"/>
      <c r="J117" s="48"/>
      <c r="K117" s="49"/>
      <c r="L117" s="48"/>
      <c r="M117" s="49"/>
      <c r="N117" s="48"/>
      <c r="O117" s="49"/>
      <c r="P117" s="57"/>
      <c r="Q117" s="62"/>
    </row>
    <row r="118" spans="1:17" ht="45" x14ac:dyDescent="0.25">
      <c r="A118" s="5">
        <v>3</v>
      </c>
      <c r="B118" s="40" t="s">
        <v>165</v>
      </c>
      <c r="C118" s="18">
        <v>200</v>
      </c>
      <c r="D118" s="48"/>
      <c r="E118" s="48"/>
      <c r="F118" s="48"/>
      <c r="G118" s="49"/>
      <c r="H118" s="48"/>
      <c r="I118" s="49"/>
      <c r="J118" s="48"/>
      <c r="K118" s="49"/>
      <c r="L118" s="48"/>
      <c r="M118" s="49"/>
      <c r="N118" s="48"/>
      <c r="O118" s="49"/>
      <c r="P118" s="57"/>
      <c r="Q118" s="62"/>
    </row>
    <row r="119" spans="1:17" ht="33.75" x14ac:dyDescent="0.25">
      <c r="A119" s="5">
        <v>4</v>
      </c>
      <c r="B119" s="40" t="s">
        <v>166</v>
      </c>
      <c r="C119" s="18">
        <v>9130</v>
      </c>
      <c r="D119" s="48"/>
      <c r="E119" s="48"/>
      <c r="F119" s="48"/>
      <c r="G119" s="49"/>
      <c r="H119" s="48"/>
      <c r="I119" s="49"/>
      <c r="J119" s="48"/>
      <c r="K119" s="49"/>
      <c r="L119" s="48"/>
      <c r="M119" s="49"/>
      <c r="N119" s="48"/>
      <c r="O119" s="49"/>
      <c r="P119" s="57"/>
      <c r="Q119" s="62"/>
    </row>
    <row r="120" spans="1:17" ht="33.75" x14ac:dyDescent="0.25">
      <c r="A120" s="5">
        <v>4.0999999999999996</v>
      </c>
      <c r="B120" s="40" t="s">
        <v>167</v>
      </c>
      <c r="C120" s="18">
        <v>240</v>
      </c>
      <c r="D120" s="48"/>
      <c r="E120" s="48"/>
      <c r="F120" s="48"/>
      <c r="G120" s="49"/>
      <c r="H120" s="48"/>
      <c r="I120" s="49"/>
      <c r="J120" s="48"/>
      <c r="K120" s="49"/>
      <c r="L120" s="48"/>
      <c r="M120" s="49"/>
      <c r="N120" s="48"/>
      <c r="O120" s="49"/>
      <c r="P120" s="57"/>
      <c r="Q120" s="62"/>
    </row>
    <row r="121" spans="1:17" ht="23.25" thickBot="1" x14ac:dyDescent="0.3">
      <c r="A121" s="25" t="s">
        <v>179</v>
      </c>
      <c r="B121" s="36" t="s">
        <v>38</v>
      </c>
      <c r="C121" s="47">
        <f>C122+C123</f>
        <v>44725</v>
      </c>
      <c r="D121" s="47"/>
      <c r="E121" s="47"/>
      <c r="F121" s="47"/>
      <c r="G121" s="47"/>
      <c r="H121" s="47"/>
      <c r="I121" s="47"/>
      <c r="J121" s="47"/>
      <c r="K121" s="47"/>
      <c r="L121" s="47"/>
      <c r="M121" s="47"/>
      <c r="N121" s="47">
        <f>N122+N123</f>
        <v>45099.5</v>
      </c>
      <c r="O121" s="47">
        <f>O122+O123</f>
        <v>374.5</v>
      </c>
      <c r="P121" s="47"/>
      <c r="Q121" s="47"/>
    </row>
    <row r="122" spans="1:17" ht="34.5" thickTop="1" x14ac:dyDescent="0.25">
      <c r="A122" s="5">
        <v>1</v>
      </c>
      <c r="B122" s="40" t="s">
        <v>39</v>
      </c>
      <c r="C122" s="18">
        <v>725</v>
      </c>
      <c r="D122" s="48"/>
      <c r="E122" s="48"/>
      <c r="F122" s="48"/>
      <c r="G122" s="56"/>
      <c r="H122" s="51"/>
      <c r="I122" s="53"/>
      <c r="J122" s="51"/>
      <c r="K122" s="53"/>
      <c r="L122" s="51"/>
      <c r="M122" s="53"/>
      <c r="N122" s="51">
        <v>725</v>
      </c>
      <c r="O122" s="53">
        <f>N122-C122</f>
        <v>0</v>
      </c>
      <c r="P122" s="57"/>
      <c r="Q122" s="43"/>
    </row>
    <row r="123" spans="1:17" ht="22.5" x14ac:dyDescent="0.25">
      <c r="A123" s="5">
        <v>2</v>
      </c>
      <c r="B123" s="40" t="s">
        <v>69</v>
      </c>
      <c r="C123" s="18">
        <v>44000</v>
      </c>
      <c r="D123" s="48"/>
      <c r="E123" s="48"/>
      <c r="F123" s="48"/>
      <c r="G123" s="56"/>
      <c r="H123" s="51"/>
      <c r="I123" s="56"/>
      <c r="J123" s="51"/>
      <c r="K123" s="56"/>
      <c r="L123" s="51"/>
      <c r="M123" s="56"/>
      <c r="N123" s="51">
        <v>44374.5</v>
      </c>
      <c r="O123" s="56">
        <f t="shared" ref="O123:O124" si="13">N123-C123</f>
        <v>374.5</v>
      </c>
      <c r="P123" s="60"/>
      <c r="Q123" s="63"/>
    </row>
    <row r="124" spans="1:17" ht="33.75" x14ac:dyDescent="0.25">
      <c r="A124" s="8" t="s">
        <v>76</v>
      </c>
      <c r="B124" s="40" t="s">
        <v>70</v>
      </c>
      <c r="C124" s="18">
        <v>1227</v>
      </c>
      <c r="D124" s="48"/>
      <c r="E124" s="48"/>
      <c r="F124" s="48"/>
      <c r="G124" s="56"/>
      <c r="H124" s="51"/>
      <c r="I124" s="56"/>
      <c r="J124" s="51"/>
      <c r="K124" s="56"/>
      <c r="L124" s="51"/>
      <c r="M124" s="56"/>
      <c r="N124" s="51">
        <v>1227</v>
      </c>
      <c r="O124" s="56">
        <f t="shared" si="13"/>
        <v>0</v>
      </c>
      <c r="P124" s="57"/>
      <c r="Q124" s="63"/>
    </row>
    <row r="125" spans="1:17" ht="16.5" thickBot="1" x14ac:dyDescent="0.3">
      <c r="A125" s="25" t="s">
        <v>178</v>
      </c>
      <c r="B125" s="36" t="s">
        <v>40</v>
      </c>
      <c r="C125" s="47">
        <f>C126+C127+C128+C129</f>
        <v>26000</v>
      </c>
      <c r="D125" s="47"/>
      <c r="E125" s="47">
        <f>E126+E127+E128+E129</f>
        <v>25999.999999999996</v>
      </c>
      <c r="F125" s="47"/>
      <c r="G125" s="47"/>
      <c r="H125" s="47"/>
      <c r="I125" s="47"/>
      <c r="J125" s="47"/>
      <c r="K125" s="47"/>
      <c r="L125" s="47"/>
      <c r="M125" s="47"/>
      <c r="N125" s="47">
        <f>N126+N127+N128+N129</f>
        <v>25625.5</v>
      </c>
      <c r="O125" s="47">
        <f>O126+O127+O128+O129</f>
        <v>-374.49999999999784</v>
      </c>
      <c r="P125" s="47"/>
      <c r="Q125" s="47"/>
    </row>
    <row r="126" spans="1:17" ht="79.5" thickTop="1" x14ac:dyDescent="0.25">
      <c r="A126" s="8">
        <v>1</v>
      </c>
      <c r="B126" s="40" t="s">
        <v>169</v>
      </c>
      <c r="C126" s="18">
        <v>19325.8</v>
      </c>
      <c r="D126" s="48"/>
      <c r="E126" s="50">
        <v>19318.599999999999</v>
      </c>
      <c r="F126" s="48"/>
      <c r="G126" s="49"/>
      <c r="H126" s="48"/>
      <c r="I126" s="53"/>
      <c r="J126" s="48"/>
      <c r="K126" s="53"/>
      <c r="L126" s="48"/>
      <c r="M126" s="53"/>
      <c r="N126" s="50">
        <v>18916.7</v>
      </c>
      <c r="O126" s="53">
        <f>N126-E126</f>
        <v>-401.89999999999782</v>
      </c>
      <c r="P126" s="57"/>
      <c r="Q126" s="43"/>
    </row>
    <row r="127" spans="1:17" ht="33.75" x14ac:dyDescent="0.25">
      <c r="A127" s="8">
        <v>2</v>
      </c>
      <c r="B127" s="40" t="s">
        <v>170</v>
      </c>
      <c r="C127" s="18">
        <v>3738.5</v>
      </c>
      <c r="D127" s="48"/>
      <c r="E127" s="50">
        <v>3742.1</v>
      </c>
      <c r="F127" s="48"/>
      <c r="G127" s="49"/>
      <c r="H127" s="48"/>
      <c r="I127" s="49"/>
      <c r="J127" s="48"/>
      <c r="K127" s="49"/>
      <c r="L127" s="48"/>
      <c r="M127" s="49"/>
      <c r="N127" s="51">
        <v>3749.6</v>
      </c>
      <c r="O127" s="49">
        <f t="shared" ref="O127:O129" si="14">N127-E127</f>
        <v>7.5</v>
      </c>
      <c r="P127" s="57"/>
      <c r="Q127" s="62"/>
    </row>
    <row r="128" spans="1:17" ht="22.5" x14ac:dyDescent="0.25">
      <c r="A128" s="8">
        <v>3</v>
      </c>
      <c r="B128" s="40" t="s">
        <v>171</v>
      </c>
      <c r="C128" s="18">
        <v>209.7</v>
      </c>
      <c r="D128" s="48"/>
      <c r="E128" s="48">
        <v>213.3</v>
      </c>
      <c r="F128" s="48"/>
      <c r="G128" s="49"/>
      <c r="H128" s="48"/>
      <c r="I128" s="49"/>
      <c r="J128" s="48"/>
      <c r="K128" s="49"/>
      <c r="L128" s="48"/>
      <c r="M128" s="49"/>
      <c r="N128" s="51">
        <v>233.2</v>
      </c>
      <c r="O128" s="49">
        <f t="shared" si="14"/>
        <v>19.899999999999977</v>
      </c>
      <c r="P128" s="57"/>
      <c r="Q128" s="62"/>
    </row>
    <row r="129" spans="1:19" ht="56.25" x14ac:dyDescent="0.25">
      <c r="A129" s="8">
        <v>4</v>
      </c>
      <c r="B129" s="40" t="s">
        <v>172</v>
      </c>
      <c r="C129" s="18">
        <v>2726</v>
      </c>
      <c r="D129" s="48"/>
      <c r="E129" s="50">
        <v>2726</v>
      </c>
      <c r="F129" s="48"/>
      <c r="G129" s="49"/>
      <c r="H129" s="48"/>
      <c r="I129" s="49"/>
      <c r="J129" s="48"/>
      <c r="K129" s="49"/>
      <c r="L129" s="48"/>
      <c r="M129" s="49"/>
      <c r="N129" s="50">
        <v>2726</v>
      </c>
      <c r="O129" s="49">
        <f t="shared" si="14"/>
        <v>0</v>
      </c>
      <c r="P129" s="57"/>
      <c r="Q129" s="62"/>
    </row>
    <row r="130" spans="1:19" ht="16.5" thickBot="1" x14ac:dyDescent="0.3">
      <c r="A130" s="25" t="s">
        <v>177</v>
      </c>
      <c r="B130" s="36" t="s">
        <v>41</v>
      </c>
      <c r="C130" s="47">
        <f>C131+C132+C133</f>
        <v>20000</v>
      </c>
      <c r="D130" s="47"/>
      <c r="E130" s="47"/>
      <c r="F130" s="47"/>
      <c r="G130" s="47"/>
      <c r="H130" s="47"/>
      <c r="I130" s="47"/>
      <c r="J130" s="47"/>
      <c r="K130" s="47"/>
      <c r="L130" s="47">
        <f>L131+L132+L133</f>
        <v>25000</v>
      </c>
      <c r="M130" s="47">
        <f>M131+M132+M133</f>
        <v>5000</v>
      </c>
      <c r="N130" s="47"/>
      <c r="O130" s="47"/>
      <c r="P130" s="47"/>
      <c r="Q130" s="47"/>
      <c r="R130" s="47">
        <f>R131+R132+R133</f>
        <v>25178.2</v>
      </c>
      <c r="S130" s="41">
        <f>R130-L130</f>
        <v>178.20000000000073</v>
      </c>
    </row>
    <row r="131" spans="1:19" ht="68.25" thickTop="1" x14ac:dyDescent="0.25">
      <c r="A131" s="5">
        <v>1</v>
      </c>
      <c r="B131" s="40" t="s">
        <v>42</v>
      </c>
      <c r="C131" s="18">
        <v>19995</v>
      </c>
      <c r="D131" s="48"/>
      <c r="E131" s="48"/>
      <c r="F131" s="48"/>
      <c r="G131" s="49"/>
      <c r="H131" s="48"/>
      <c r="I131" s="53"/>
      <c r="J131" s="48"/>
      <c r="K131" s="53"/>
      <c r="L131" s="2">
        <v>24995</v>
      </c>
      <c r="M131" s="53">
        <f>L131-C131</f>
        <v>5000</v>
      </c>
      <c r="N131" s="50"/>
      <c r="O131" s="53"/>
      <c r="P131" s="57"/>
      <c r="Q131" s="43"/>
      <c r="R131" s="33">
        <v>24995</v>
      </c>
    </row>
    <row r="132" spans="1:19" ht="33.75" x14ac:dyDescent="0.25">
      <c r="A132" s="5">
        <v>3</v>
      </c>
      <c r="B132" s="40" t="s">
        <v>43</v>
      </c>
      <c r="C132" s="18">
        <v>5</v>
      </c>
      <c r="D132" s="48"/>
      <c r="E132" s="48"/>
      <c r="F132" s="48"/>
      <c r="G132" s="49"/>
      <c r="H132" s="48"/>
      <c r="I132" s="49"/>
      <c r="J132" s="48"/>
      <c r="K132" s="49"/>
      <c r="L132" s="2">
        <v>5</v>
      </c>
      <c r="M132" s="49">
        <f t="shared" ref="M132:M133" si="15">L132-C132</f>
        <v>0</v>
      </c>
      <c r="N132" s="50"/>
      <c r="O132" s="49"/>
      <c r="P132" s="57"/>
      <c r="Q132" s="62"/>
      <c r="R132">
        <v>5</v>
      </c>
    </row>
    <row r="133" spans="1:19" ht="22.5" x14ac:dyDescent="0.25">
      <c r="A133" s="5"/>
      <c r="B133" s="40" t="s">
        <v>207</v>
      </c>
      <c r="C133" s="18">
        <v>0</v>
      </c>
      <c r="D133" s="48"/>
      <c r="E133" s="48"/>
      <c r="F133" s="48"/>
      <c r="G133" s="49"/>
      <c r="H133" s="48"/>
      <c r="I133" s="49"/>
      <c r="J133" s="48"/>
      <c r="K133" s="49"/>
      <c r="L133" s="2">
        <v>0</v>
      </c>
      <c r="M133" s="49">
        <f t="shared" si="15"/>
        <v>0</v>
      </c>
      <c r="N133" s="50"/>
      <c r="O133" s="49"/>
      <c r="P133" s="57"/>
      <c r="Q133" s="62"/>
      <c r="R133">
        <v>178.2</v>
      </c>
    </row>
    <row r="134" spans="1:19" ht="23.25" thickBot="1" x14ac:dyDescent="0.3">
      <c r="A134" s="25" t="s">
        <v>176</v>
      </c>
      <c r="B134" s="36" t="s">
        <v>173</v>
      </c>
      <c r="C134" s="47">
        <f>C135+C136</f>
        <v>1000</v>
      </c>
      <c r="D134" s="47"/>
      <c r="E134" s="47"/>
      <c r="F134" s="47"/>
      <c r="G134" s="47"/>
      <c r="H134" s="47"/>
      <c r="I134" s="47"/>
      <c r="J134" s="47"/>
      <c r="K134" s="47"/>
      <c r="L134" s="47"/>
      <c r="M134" s="47"/>
      <c r="N134" s="47"/>
      <c r="O134" s="47"/>
      <c r="P134" s="47"/>
      <c r="Q134" s="47"/>
    </row>
    <row r="135" spans="1:19" ht="23.25" thickTop="1" x14ac:dyDescent="0.25">
      <c r="A135" s="8">
        <v>1</v>
      </c>
      <c r="B135" s="40" t="s">
        <v>44</v>
      </c>
      <c r="C135" s="18">
        <v>800</v>
      </c>
      <c r="D135" s="48"/>
      <c r="E135" s="48"/>
      <c r="F135" s="48"/>
      <c r="G135" s="49"/>
      <c r="H135" s="48"/>
      <c r="I135" s="53"/>
      <c r="J135" s="48"/>
      <c r="K135" s="53"/>
      <c r="L135" s="48"/>
      <c r="M135" s="53"/>
      <c r="N135" s="48"/>
      <c r="O135" s="53"/>
      <c r="P135" s="57"/>
      <c r="Q135" s="43"/>
    </row>
    <row r="136" spans="1:19" ht="22.5" x14ac:dyDescent="0.25">
      <c r="A136" s="8">
        <v>2</v>
      </c>
      <c r="B136" s="40" t="s">
        <v>45</v>
      </c>
      <c r="C136" s="18">
        <v>200</v>
      </c>
      <c r="D136" s="48"/>
      <c r="E136" s="48"/>
      <c r="F136" s="48"/>
      <c r="G136" s="49"/>
      <c r="H136" s="48"/>
      <c r="I136" s="49"/>
      <c r="J136" s="48"/>
      <c r="K136" s="49"/>
      <c r="L136" s="48"/>
      <c r="M136" s="49"/>
      <c r="N136" s="48"/>
      <c r="O136" s="49"/>
      <c r="P136" s="57"/>
      <c r="Q136" s="62"/>
    </row>
    <row r="137" spans="1:19" ht="23.25" thickBot="1" x14ac:dyDescent="0.3">
      <c r="A137" s="25" t="s">
        <v>175</v>
      </c>
      <c r="B137" s="36" t="s">
        <v>174</v>
      </c>
      <c r="C137" s="47">
        <f>C138</f>
        <v>20000</v>
      </c>
      <c r="D137" s="47">
        <f>D138+D139</f>
        <v>20000</v>
      </c>
      <c r="E137" s="47"/>
      <c r="F137" s="47"/>
      <c r="G137" s="47"/>
      <c r="H137" s="47"/>
      <c r="I137" s="47"/>
      <c r="J137" s="47"/>
      <c r="K137" s="47"/>
      <c r="L137" s="47">
        <f>L138+L139</f>
        <v>15000</v>
      </c>
      <c r="M137" s="47">
        <f>M138+M139</f>
        <v>-5000</v>
      </c>
      <c r="N137" s="47"/>
      <c r="O137" s="47"/>
      <c r="P137" s="47"/>
      <c r="Q137" s="47"/>
    </row>
    <row r="138" spans="1:19" ht="23.25" thickTop="1" x14ac:dyDescent="0.25">
      <c r="A138" s="5">
        <v>1</v>
      </c>
      <c r="B138" s="40" t="s">
        <v>174</v>
      </c>
      <c r="C138" s="18">
        <v>20000</v>
      </c>
      <c r="D138" s="50">
        <v>19000</v>
      </c>
      <c r="E138" s="50"/>
      <c r="F138" s="48"/>
      <c r="G138" s="49"/>
      <c r="H138" s="48"/>
      <c r="I138" s="53"/>
      <c r="J138" s="48"/>
      <c r="K138" s="53"/>
      <c r="L138" s="50">
        <v>14000</v>
      </c>
      <c r="M138" s="53">
        <f>L138-D138</f>
        <v>-5000</v>
      </c>
      <c r="N138" s="50"/>
      <c r="O138" s="53"/>
      <c r="P138" s="57"/>
      <c r="Q138" s="43"/>
    </row>
    <row r="139" spans="1:19" x14ac:dyDescent="0.25">
      <c r="A139" s="5"/>
      <c r="B139" s="40" t="s">
        <v>210</v>
      </c>
      <c r="C139" s="18"/>
      <c r="D139" s="50">
        <v>1000</v>
      </c>
      <c r="E139" s="50"/>
      <c r="F139" s="48"/>
      <c r="G139" s="49"/>
      <c r="H139" s="48"/>
      <c r="I139" s="49"/>
      <c r="J139" s="48"/>
      <c r="K139" s="49"/>
      <c r="L139" s="50">
        <v>1000</v>
      </c>
      <c r="M139" s="49">
        <f>L139-D139</f>
        <v>0</v>
      </c>
      <c r="N139" s="50"/>
      <c r="O139" s="49"/>
      <c r="P139" s="57"/>
      <c r="Q139" s="62"/>
    </row>
    <row r="140" spans="1:19" ht="23.25" thickBot="1" x14ac:dyDescent="0.3">
      <c r="A140" s="25" t="s">
        <v>204</v>
      </c>
      <c r="B140" s="36" t="s">
        <v>205</v>
      </c>
      <c r="C140" s="47">
        <v>800</v>
      </c>
      <c r="D140" s="47"/>
      <c r="E140" s="47"/>
      <c r="F140" s="47"/>
      <c r="G140" s="47"/>
      <c r="H140" s="47"/>
      <c r="I140" s="47"/>
      <c r="J140" s="47"/>
      <c r="K140" s="47"/>
      <c r="L140" s="47"/>
      <c r="M140" s="47"/>
      <c r="N140" s="47"/>
      <c r="O140" s="47"/>
      <c r="P140" s="47"/>
      <c r="Q140" s="47"/>
    </row>
    <row r="141" spans="1:19" ht="16.5" thickTop="1" x14ac:dyDescent="0.25">
      <c r="D141" s="48"/>
      <c r="E141" s="48"/>
      <c r="F141" s="48"/>
      <c r="G141" s="49"/>
      <c r="H141" s="48"/>
      <c r="I141" s="53"/>
      <c r="J141" s="48"/>
      <c r="K141" s="53"/>
      <c r="L141" s="48"/>
      <c r="M141" s="53"/>
      <c r="N141" s="48"/>
      <c r="O141" s="53"/>
      <c r="P141" s="57"/>
      <c r="Q141" s="43"/>
    </row>
    <row r="142" spans="1:19" x14ac:dyDescent="0.25">
      <c r="F142" s="41"/>
      <c r="G142" s="41">
        <f>G5+G14+G21+G28+G33+G36+G45+G51+G60+G69+G79+G85+G94+G100+G102+G109+G115+G121+G125+G130+G134+G137</f>
        <v>0</v>
      </c>
      <c r="H142" s="41"/>
      <c r="I142" s="41">
        <f>I5+I14+I21+I28+I33+I36+I45+I51+I60+I69+I79+I85+I94+I100+I102+I109+I115+I121+I125+I130+I134+I137</f>
        <v>0</v>
      </c>
      <c r="J142" s="41"/>
      <c r="K142" s="41">
        <f>K5+K14+K21+K28+K33+K36+K45+K51+K60+K69+K79+K85+K94+K100+K102+K109+K115+K121+K125+K130+K134+K137</f>
        <v>0</v>
      </c>
      <c r="L142" s="41"/>
      <c r="M142" s="41">
        <f>M5+M14+M21+M28+M33+M36+M45+M51+M60+M69+M79+M85+M94+M100+M102+M109+M115+M121+M125+M130+M134+M137</f>
        <v>0</v>
      </c>
      <c r="N142" s="41"/>
      <c r="O142" s="41">
        <f>O5+O14+O21+O28+O33+O36+O45+O51+O60+O69+O79+O85+O94+O100+O102+O109+O115+O121+O125+O130+O134+O137</f>
        <v>2.1600499167107046E-12</v>
      </c>
      <c r="Q142" s="41">
        <f>Q5+Q14+Q21+Q28+Q33+Q36+Q45+Q51+Q60+Q69+Q79+Q85+Q94+Q100+Q102+Q109+Q115+Q121+Q125+Q130+Q134+Q137</f>
        <v>0</v>
      </c>
      <c r="S142" s="41">
        <f>S5+S14+S21+S28+S33+S36+S45+S51+S60+S69+S79+S85+S94+S100+S102+S109+S115+S121+S125+S130+S134+S137</f>
        <v>0</v>
      </c>
    </row>
  </sheetData>
  <mergeCells count="6">
    <mergeCell ref="P1:Q1"/>
    <mergeCell ref="F1:G1"/>
    <mergeCell ref="H1:I1"/>
    <mergeCell ref="J1:K1"/>
    <mergeCell ref="L1:M1"/>
    <mergeCell ref="N1:O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შესყიდვები</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2019-10-29T05:47:29Z</dcterms:modified>
</cp:coreProperties>
</file>