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1-2024\მოსული\"/>
    </mc:Choice>
  </mc:AlternateContent>
  <bookViews>
    <workbookView xWindow="0" yWindow="0" windowWidth="28800" windowHeight="12300" tabRatio="776" activeTab="1"/>
  </bookViews>
  <sheets>
    <sheet name="კანონთან შესაბამისი" sheetId="11" r:id="rId1"/>
    <sheet name="detailed cost" sheetId="12" r:id="rId2"/>
  </sheets>
  <definedNames>
    <definedName name="_xlnm.Print_Area" localSheetId="0">'კანონთან შესაბამისი'!$B$1:$P$15</definedName>
  </definedNames>
  <calcPr calcId="162913"/>
</workbook>
</file>

<file path=xl/calcChain.xml><?xml version="1.0" encoding="utf-8"?>
<calcChain xmlns="http://schemas.openxmlformats.org/spreadsheetml/2006/main">
  <c r="E12" i="11" l="1"/>
  <c r="F10" i="11"/>
  <c r="I10" i="11"/>
  <c r="G24" i="12" l="1"/>
  <c r="G50" i="12" s="1"/>
  <c r="I50" i="12"/>
  <c r="J50" i="12"/>
  <c r="K50" i="12"/>
  <c r="L50" i="12"/>
  <c r="M50" i="12"/>
  <c r="F50" i="12"/>
  <c r="H50" i="12"/>
  <c r="E14" i="12"/>
  <c r="E49" i="12"/>
  <c r="E50" i="12"/>
  <c r="E48" i="12"/>
  <c r="E24" i="12"/>
  <c r="E20" i="12"/>
  <c r="E23" i="12"/>
  <c r="E18" i="12"/>
  <c r="E17" i="12"/>
  <c r="E11" i="12"/>
  <c r="E10" i="12"/>
  <c r="E6" i="12"/>
  <c r="E7" i="12"/>
  <c r="E5" i="12"/>
  <c r="E30" i="12"/>
  <c r="C26" i="12" l="1"/>
  <c r="E26" i="12" s="1"/>
  <c r="C22" i="12"/>
  <c r="E22" i="12" s="1"/>
  <c r="C19" i="12"/>
  <c r="E19" i="12" s="1"/>
  <c r="C16" i="12"/>
  <c r="E16" i="12" s="1"/>
  <c r="C13" i="12"/>
  <c r="E13" i="12" s="1"/>
  <c r="C9" i="12"/>
  <c r="E9" i="12" s="1"/>
  <c r="C4" i="12"/>
  <c r="E4" i="12" s="1"/>
  <c r="C3" i="12" l="1"/>
  <c r="G9" i="11" l="1"/>
  <c r="O10" i="11" l="1"/>
  <c r="L10" i="11"/>
  <c r="K13" i="11" l="1"/>
  <c r="N12" i="11"/>
  <c r="K12" i="11"/>
  <c r="H12" i="11"/>
  <c r="N11" i="11"/>
  <c r="K11" i="11"/>
  <c r="H11" i="11"/>
  <c r="E11" i="11"/>
  <c r="P10" i="11"/>
  <c r="N10" i="11" s="1"/>
  <c r="M10" i="11"/>
  <c r="K10" i="11" s="1"/>
  <c r="J10" i="11"/>
  <c r="H10" i="11" s="1"/>
  <c r="G10" i="11"/>
  <c r="E10" i="11" s="1"/>
  <c r="O9" i="11"/>
  <c r="L9" i="11"/>
  <c r="I9" i="11"/>
  <c r="F9" i="11"/>
  <c r="E9" i="11" s="1"/>
  <c r="H13" i="11" l="1"/>
  <c r="J9" i="11"/>
  <c r="H9" i="11" s="1"/>
  <c r="E13" i="11"/>
  <c r="M9" i="11"/>
  <c r="N13" i="11" l="1"/>
  <c r="P9" i="11"/>
  <c r="K9" i="11"/>
  <c r="N9" i="11" l="1"/>
</calcChain>
</file>

<file path=xl/sharedStrings.xml><?xml version="1.0" encoding="utf-8"?>
<sst xmlns="http://schemas.openxmlformats.org/spreadsheetml/2006/main" count="87" uniqueCount="65">
  <si>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</si>
  <si>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</si>
  <si>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</si>
  <si>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</si>
  <si>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</si>
  <si>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</si>
  <si>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4.1</t>
  </si>
  <si>
    <t>სამედიცინო დაწესებულებათა რეაბილიტაცია და აღჭურვა</t>
  </si>
  <si>
    <t>სულ მომუშავეთა რიცხოვნობა</t>
  </si>
  <si>
    <t>2021 წელი</t>
  </si>
  <si>
    <t>შტატგარეშე მომუშავეთა რიცხოვნობა</t>
  </si>
  <si>
    <t>შტატით გათვალისწინებული</t>
  </si>
  <si>
    <t>2022 წელი</t>
  </si>
  <si>
    <t>დაფინანსება</t>
  </si>
  <si>
    <t>27 04</t>
  </si>
  <si>
    <t>2023 წელი</t>
  </si>
  <si>
    <t>დანართი №3.2</t>
  </si>
  <si>
    <t>სამედიცინო დაწესებულებათა მშენებლობა, რეაბილიტაცია, აღჭურვა და  ფუნქციონირების ხელშეწყობა</t>
  </si>
  <si>
    <t xml:space="preserve">Hospital Infrustructure Strenghtening </t>
  </si>
  <si>
    <t>Infectious Disease Hospital in Tbilisi</t>
  </si>
  <si>
    <t>Procurment of new Building</t>
  </si>
  <si>
    <t xml:space="preserve">Refurbishment </t>
  </si>
  <si>
    <t xml:space="preserve">Equipment </t>
  </si>
  <si>
    <t>Central Republican Hospital in Tbilisi</t>
  </si>
  <si>
    <t xml:space="preserve">Refurbishment but would be more efficient  to build a new Building </t>
  </si>
  <si>
    <t>Rukhi Hospital in Samegrelo</t>
  </si>
  <si>
    <t>Equipment</t>
  </si>
  <si>
    <t>Republican Hospital in Adjara</t>
  </si>
  <si>
    <t>Lisi Oncology Hospital in Tbilisi</t>
  </si>
  <si>
    <t xml:space="preserve">Equipment for village ambulatories </t>
  </si>
  <si>
    <t xml:space="preserve">Basic equipment </t>
  </si>
  <si>
    <t xml:space="preserve">Telemedicine equipment </t>
  </si>
  <si>
    <t>Mental health</t>
  </si>
  <si>
    <t>სსიპ – საგანგებო სიტუაციების კოორდინაციისა და გადაუდებელი დახმარების ცენტრი</t>
  </si>
  <si>
    <t>Donors</t>
  </si>
  <si>
    <t>4.750 EURO</t>
  </si>
  <si>
    <t>მსოფლიო ბანკი</t>
  </si>
  <si>
    <t>ლაბორატორია</t>
  </si>
  <si>
    <t>საავადმყოფოები 7 ცალი და რუხი</t>
  </si>
  <si>
    <t>ბავშვთა ინფექციური</t>
  </si>
  <si>
    <t>რუხი ჩოგოვაძე</t>
  </si>
  <si>
    <t>1865000 GEL</t>
  </si>
  <si>
    <t>11610500 GEL</t>
  </si>
  <si>
    <t>GEL</t>
  </si>
  <si>
    <t>დონორი</t>
  </si>
  <si>
    <t>სახელმწიფო</t>
  </si>
  <si>
    <t>ლისი ჩოგოვაძე</t>
  </si>
  <si>
    <t>რეგიონული ჯანდაცვის ცენტრი</t>
  </si>
  <si>
    <t>სხვა</t>
  </si>
  <si>
    <t>2024 წელი</t>
  </si>
  <si>
    <t>2021-2024 წლების საშუალოვადიანი ბიუჯეტი</t>
  </si>
  <si>
    <t>საავადმყოფოს ინფრასტრუქტურის გაძლიერება</t>
  </si>
  <si>
    <t>ინფექციური დაავადებათა საავადმყოფო თბილისში</t>
  </si>
  <si>
    <t>ახალი შენობის წარმოება</t>
  </si>
  <si>
    <t>განახლება</t>
  </si>
  <si>
    <t>აპარატურა</t>
  </si>
  <si>
    <t>ცენტრალური რესპუბლიკური საავადმყოფო თბილისში</t>
  </si>
  <si>
    <t>გარემონტება, მაგრამ უფრო ეფექტური იქნება ახალი კორპუსის ასაშენებლად</t>
  </si>
  <si>
    <t>რუხის საავადმყოფო სამეგრელოში</t>
  </si>
  <si>
    <t>აჭარის რესპუბლიკური საავადმყოფო</t>
  </si>
  <si>
    <t>თბილისში, ლისის ონკოლოგიური საავადმყოფო</t>
  </si>
  <si>
    <t>აღჭურვილობა სოფლის ამბულატორიებისთვის</t>
  </si>
  <si>
    <t>ძირითადი აღჭურვილობა</t>
  </si>
  <si>
    <t>ტელემედიცინის მოწყობილობა</t>
  </si>
  <si>
    <t>Ფსიქიკური ჯანმრთელობის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</si>
</sst>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_(&quot;$&quot;* #,##0_);_(&quot;$&quot;* \(#,##0\);_(&quot;$&quot;* &quot;-&quot;??_);_(@_)"/>
    <numFmt numFmtId="167" formatCode="_(* #,##0_);_(* \(#,##0\);_(* &quot;-&quot;??_);_(@_)"/>
    <numFmt numFmtId="168" formatCode="_([$$-409]* #,##0.00_);_([$$-409]* \(#,##0.00\);_([$$-409]* &quot;-&quot;??_);_(@_)"/>
  </numFmts>
  <fonts count="2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2"/>
      <name val="Sylfaen"/>
      <family val="1"/>
    </font>
    <font>
      <b/>
      <sz val="11"/>
      <color rgb="FFFF0000"/>
      <name val="Sylfaen"/>
      <family val="1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165" fontId="23" fillId="2" borderId="0" xfId="0" applyNumberFormat="1" applyFont="1" applyFill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8" xfId="0" applyBorder="1"/>
    <xf numFmtId="0" fontId="24" fillId="4" borderId="8" xfId="0" applyFont="1" applyFill="1" applyBorder="1"/>
    <xf numFmtId="166" fontId="24" fillId="5" borderId="8" xfId="0" applyNumberFormat="1" applyFont="1" applyFill="1" applyBorder="1"/>
    <xf numFmtId="0" fontId="27" fillId="0" borderId="8" xfId="0" applyFont="1" applyBorder="1"/>
    <xf numFmtId="6" fontId="24" fillId="6" borderId="8" xfId="0" applyNumberFormat="1" applyFont="1" applyFill="1" applyBorder="1"/>
    <xf numFmtId="167" fontId="0" fillId="6" borderId="8" xfId="13" applyNumberFormat="1" applyFont="1" applyFill="1" applyBorder="1"/>
    <xf numFmtId="167" fontId="0" fillId="0" borderId="8" xfId="13" applyNumberFormat="1" applyFont="1" applyBorder="1"/>
    <xf numFmtId="0" fontId="26" fillId="0" borderId="8" xfId="0" applyFont="1" applyBorder="1"/>
    <xf numFmtId="166" fontId="26" fillId="0" borderId="8" xfId="0" applyNumberFormat="1" applyFont="1" applyBorder="1"/>
    <xf numFmtId="0" fontId="25" fillId="0" borderId="8" xfId="0" applyFont="1" applyBorder="1"/>
    <xf numFmtId="166" fontId="25" fillId="0" borderId="8" xfId="0" applyNumberFormat="1" applyFont="1" applyBorder="1"/>
    <xf numFmtId="0" fontId="25" fillId="0" borderId="8" xfId="0" applyFont="1" applyBorder="1" applyAlignment="1">
      <alignment wrapText="1"/>
    </xf>
    <xf numFmtId="44" fontId="25" fillId="0" borderId="8" xfId="0" applyNumberFormat="1" applyFont="1" applyBorder="1"/>
    <xf numFmtId="6" fontId="25" fillId="0" borderId="8" xfId="0" applyNumberFormat="1" applyFont="1" applyBorder="1"/>
    <xf numFmtId="44" fontId="24" fillId="6" borderId="8" xfId="0" applyNumberFormat="1" applyFont="1" applyFill="1" applyBorder="1"/>
    <xf numFmtId="0" fontId="24" fillId="0" borderId="8" xfId="0" applyFont="1" applyBorder="1"/>
    <xf numFmtId="0" fontId="28" fillId="0" borderId="8" xfId="0" applyFont="1" applyBorder="1" applyAlignment="1">
      <alignment wrapText="1"/>
    </xf>
    <xf numFmtId="0" fontId="28" fillId="0" borderId="8" xfId="0" applyFont="1" applyBorder="1"/>
    <xf numFmtId="1" fontId="0" fillId="0" borderId="8" xfId="0" applyNumberFormat="1" applyBorder="1"/>
    <xf numFmtId="168" fontId="0" fillId="0" borderId="8" xfId="0" applyNumberFormat="1" applyBorder="1"/>
    <xf numFmtId="0" fontId="0" fillId="0" borderId="8" xfId="0" applyBorder="1" applyAlignment="1">
      <alignment horizontal="left" indent="3"/>
    </xf>
    <xf numFmtId="0" fontId="8" fillId="2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/>
    </xf>
    <xf numFmtId="0" fontId="0" fillId="4" borderId="8" xfId="0" applyFill="1" applyBorder="1" applyAlignment="1">
      <alignment wrapText="1"/>
    </xf>
    <xf numFmtId="167" fontId="28" fillId="0" borderId="8" xfId="13" applyNumberFormat="1" applyFont="1" applyBorder="1"/>
  </cellXfs>
  <cellStyles count="14">
    <cellStyle name="Comma" xfId="13" builtinId="3"/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13"/>
  <sheetViews>
    <sheetView view="pageBreakPreview" topLeftCell="B1" zoomScale="70" zoomScaleNormal="73" zoomScaleSheetLayoutView="7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O33" sqref="O33"/>
    </sheetView>
  </sheetViews>
  <sheetFormatPr defaultColWidth="9.140625" defaultRowHeight="15" x14ac:dyDescent="0.25"/>
  <cols>
    <col min="1" max="1" width="4" style="23" hidden="1" customWidth="1"/>
    <col min="2" max="2" width="15.140625" style="2" customWidth="1"/>
    <col min="3" max="3" width="10.7109375" style="2" customWidth="1"/>
    <col min="4" max="4" width="55.5703125" style="1" customWidth="1"/>
    <col min="5" max="5" width="19.42578125" style="4" customWidth="1"/>
    <col min="6" max="6" width="17.42578125" style="1" bestFit="1" customWidth="1"/>
    <col min="7" max="7" width="17.42578125" style="2" bestFit="1" customWidth="1"/>
    <col min="8" max="8" width="18" style="4" customWidth="1"/>
    <col min="9" max="9" width="19.28515625" style="1" customWidth="1"/>
    <col min="10" max="10" width="17.42578125" style="2" customWidth="1"/>
    <col min="11" max="11" width="18" style="4" customWidth="1"/>
    <col min="12" max="12" width="17.42578125" style="1" customWidth="1"/>
    <col min="13" max="13" width="17.42578125" style="2" customWidth="1"/>
    <col min="14" max="14" width="18.7109375" style="4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45"/>
      <c r="L2" s="45"/>
      <c r="O2" s="45" t="s">
        <v>16</v>
      </c>
      <c r="P2" s="45"/>
    </row>
    <row r="3" spans="1:16" ht="41.25" customHeight="1" x14ac:dyDescent="0.25">
      <c r="B3" s="46" t="s">
        <v>50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x14ac:dyDescent="0.25">
      <c r="F4" s="3"/>
      <c r="I4" s="3"/>
      <c r="L4" s="3"/>
      <c r="O4" s="3"/>
    </row>
    <row r="5" spans="1:16" ht="18" x14ac:dyDescent="0.25">
      <c r="F5" s="21"/>
      <c r="I5" s="21"/>
      <c r="J5" s="22"/>
      <c r="L5" s="21"/>
      <c r="O5" s="21"/>
    </row>
    <row r="6" spans="1:16" ht="18" customHeight="1" x14ac:dyDescent="0.25">
      <c r="A6" s="47"/>
      <c r="B6" s="48" t="s">
        <v>0</v>
      </c>
      <c r="C6" s="48" t="s">
        <v>1</v>
      </c>
      <c r="D6" s="48" t="s">
        <v>2</v>
      </c>
      <c r="E6" s="51" t="s">
        <v>13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6" ht="18" x14ac:dyDescent="0.25">
      <c r="A7" s="47"/>
      <c r="B7" s="49"/>
      <c r="C7" s="49"/>
      <c r="D7" s="49"/>
      <c r="E7" s="54" t="s">
        <v>9</v>
      </c>
      <c r="F7" s="54"/>
      <c r="G7" s="54"/>
      <c r="H7" s="54" t="s">
        <v>12</v>
      </c>
      <c r="I7" s="54"/>
      <c r="J7" s="54"/>
      <c r="K7" s="54" t="s">
        <v>15</v>
      </c>
      <c r="L7" s="54"/>
      <c r="M7" s="54"/>
      <c r="N7" s="54" t="s">
        <v>49</v>
      </c>
      <c r="O7" s="54"/>
      <c r="P7" s="54"/>
    </row>
    <row r="8" spans="1:16" ht="75" x14ac:dyDescent="0.25">
      <c r="A8" s="47"/>
      <c r="B8" s="50"/>
      <c r="C8" s="50"/>
      <c r="D8" s="50"/>
      <c r="E8" s="5" t="s">
        <v>3</v>
      </c>
      <c r="F8" s="6" t="s">
        <v>4</v>
      </c>
      <c r="G8" s="6" t="s">
        <v>5</v>
      </c>
      <c r="H8" s="5" t="s">
        <v>3</v>
      </c>
      <c r="I8" s="6" t="s">
        <v>4</v>
      </c>
      <c r="J8" s="6" t="s">
        <v>5</v>
      </c>
      <c r="K8" s="5" t="s">
        <v>3</v>
      </c>
      <c r="L8" s="6" t="s">
        <v>4</v>
      </c>
      <c r="M8" s="6" t="s">
        <v>5</v>
      </c>
      <c r="N8" s="5" t="s">
        <v>3</v>
      </c>
      <c r="O8" s="6" t="s">
        <v>4</v>
      </c>
      <c r="P8" s="6" t="s">
        <v>5</v>
      </c>
    </row>
    <row r="9" spans="1:16" ht="40.5" x14ac:dyDescent="0.25">
      <c r="B9" s="7" t="s">
        <v>14</v>
      </c>
      <c r="C9" s="8"/>
      <c r="D9" s="9" t="s">
        <v>7</v>
      </c>
      <c r="E9" s="10">
        <f t="shared" ref="E9:E13" si="0">SUM(F9:G9)</f>
        <v>141365000</v>
      </c>
      <c r="F9" s="10">
        <f>F13</f>
        <v>69165000</v>
      </c>
      <c r="G9" s="10">
        <f>G13</f>
        <v>72200000</v>
      </c>
      <c r="H9" s="10">
        <f t="shared" ref="H9:H13" si="1">SUM(I9:J9)</f>
        <v>41000000</v>
      </c>
      <c r="I9" s="10">
        <f>I13</f>
        <v>41000000</v>
      </c>
      <c r="J9" s="10">
        <f>J13</f>
        <v>0</v>
      </c>
      <c r="K9" s="10">
        <f t="shared" ref="K9:K13" si="2">SUM(L9:M9)</f>
        <v>41000000</v>
      </c>
      <c r="L9" s="10">
        <f>L13</f>
        <v>41000000</v>
      </c>
      <c r="M9" s="10">
        <f>M13</f>
        <v>0</v>
      </c>
      <c r="N9" s="10">
        <f t="shared" ref="N9:N13" si="3">SUM(O9:P9)</f>
        <v>40000000</v>
      </c>
      <c r="O9" s="10">
        <f>O13</f>
        <v>40000000</v>
      </c>
      <c r="P9" s="10">
        <f>P13</f>
        <v>0</v>
      </c>
    </row>
    <row r="10" spans="1:16" ht="18" x14ac:dyDescent="0.25">
      <c r="B10" s="16"/>
      <c r="C10" s="17"/>
      <c r="D10" s="18" t="s">
        <v>8</v>
      </c>
      <c r="E10" s="11">
        <f>SUM(F10:G10)</f>
        <v>0</v>
      </c>
      <c r="F10" s="11">
        <f>F11+F12</f>
        <v>0</v>
      </c>
      <c r="G10" s="11">
        <f>SUM(G11:G12)</f>
        <v>0</v>
      </c>
      <c r="H10" s="11">
        <f t="shared" si="1"/>
        <v>0</v>
      </c>
      <c r="I10" s="11">
        <f>I11+I12</f>
        <v>0</v>
      </c>
      <c r="J10" s="11">
        <f>SUM(J11:J12)</f>
        <v>0</v>
      </c>
      <c r="K10" s="11">
        <f t="shared" si="2"/>
        <v>0</v>
      </c>
      <c r="L10" s="11">
        <f>L11+L12</f>
        <v>0</v>
      </c>
      <c r="M10" s="11">
        <f>SUM(M11:M12)</f>
        <v>0</v>
      </c>
      <c r="N10" s="11">
        <f t="shared" si="3"/>
        <v>0</v>
      </c>
      <c r="O10" s="11">
        <f>O11+O12</f>
        <v>0</v>
      </c>
      <c r="P10" s="11">
        <f>SUM(P11:P12)</f>
        <v>0</v>
      </c>
    </row>
    <row r="11" spans="1:16" ht="18" x14ac:dyDescent="0.25">
      <c r="B11" s="16"/>
      <c r="C11" s="17"/>
      <c r="D11" s="19" t="s">
        <v>11</v>
      </c>
      <c r="E11" s="11">
        <f t="shared" si="0"/>
        <v>0</v>
      </c>
      <c r="F11" s="12">
        <v>0</v>
      </c>
      <c r="G11" s="12">
        <v>0</v>
      </c>
      <c r="H11" s="11">
        <f t="shared" si="1"/>
        <v>0</v>
      </c>
      <c r="I11" s="12">
        <v>0</v>
      </c>
      <c r="J11" s="12">
        <v>0</v>
      </c>
      <c r="K11" s="11">
        <f t="shared" si="2"/>
        <v>0</v>
      </c>
      <c r="L11" s="12">
        <v>0</v>
      </c>
      <c r="M11" s="12">
        <v>0</v>
      </c>
      <c r="N11" s="11">
        <f t="shared" si="3"/>
        <v>0</v>
      </c>
      <c r="O11" s="12">
        <v>0</v>
      </c>
      <c r="P11" s="12">
        <v>0</v>
      </c>
    </row>
    <row r="12" spans="1:16" ht="18" x14ac:dyDescent="0.25">
      <c r="B12" s="16"/>
      <c r="C12" s="17"/>
      <c r="D12" s="19" t="s">
        <v>10</v>
      </c>
      <c r="E12" s="11">
        <f>SUM(F12:G12)</f>
        <v>0</v>
      </c>
      <c r="F12" s="12">
        <v>0</v>
      </c>
      <c r="G12" s="12">
        <v>0</v>
      </c>
      <c r="H12" s="11">
        <f t="shared" si="1"/>
        <v>0</v>
      </c>
      <c r="I12" s="12">
        <v>0</v>
      </c>
      <c r="J12" s="12">
        <v>0</v>
      </c>
      <c r="K12" s="11">
        <f t="shared" si="2"/>
        <v>0</v>
      </c>
      <c r="L12" s="12">
        <v>0</v>
      </c>
      <c r="M12" s="12">
        <v>0</v>
      </c>
      <c r="N12" s="11">
        <f t="shared" si="3"/>
        <v>0</v>
      </c>
      <c r="O12" s="12">
        <v>0</v>
      </c>
      <c r="P12" s="12">
        <v>0</v>
      </c>
    </row>
    <row r="13" spans="1:16" ht="45" x14ac:dyDescent="0.25">
      <c r="B13" s="13"/>
      <c r="C13" s="20" t="s">
        <v>6</v>
      </c>
      <c r="D13" s="14" t="s">
        <v>17</v>
      </c>
      <c r="E13" s="15">
        <f t="shared" si="0"/>
        <v>141365000</v>
      </c>
      <c r="F13" s="15">
        <v>69165000</v>
      </c>
      <c r="G13" s="15">
        <v>72200000</v>
      </c>
      <c r="H13" s="15">
        <f t="shared" si="1"/>
        <v>41000000</v>
      </c>
      <c r="I13" s="15">
        <v>41000000</v>
      </c>
      <c r="J13" s="15">
        <v>0</v>
      </c>
      <c r="K13" s="15">
        <f t="shared" si="2"/>
        <v>41000000</v>
      </c>
      <c r="L13" s="15">
        <v>41000000</v>
      </c>
      <c r="M13" s="15">
        <v>0</v>
      </c>
      <c r="N13" s="15">
        <f t="shared" si="3"/>
        <v>40000000</v>
      </c>
      <c r="O13" s="15">
        <v>40000000</v>
      </c>
      <c r="P13" s="15">
        <v>0</v>
      </c>
    </row>
  </sheetData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workbookViewId="0">
      <selection activeCell="Q21" sqref="Q21"/>
    </sheetView>
  </sheetViews>
  <sheetFormatPr defaultRowHeight="15" x14ac:dyDescent="0.25"/>
  <cols>
    <col min="1" max="1" width="39" customWidth="1"/>
    <col min="2" max="2" width="35.140625" customWidth="1"/>
    <col min="3" max="3" width="16" customWidth="1"/>
    <col min="4" max="4" width="10.28515625" customWidth="1"/>
    <col min="5" max="5" width="16" customWidth="1"/>
    <col min="6" max="6" width="14.28515625" bestFit="1" customWidth="1"/>
    <col min="7" max="7" width="14.85546875" customWidth="1"/>
    <col min="8" max="8" width="14.28515625" bestFit="1" customWidth="1"/>
    <col min="9" max="9" width="13.28515625" hidden="1" customWidth="1"/>
    <col min="10" max="10" width="12.7109375" customWidth="1"/>
    <col min="11" max="11" width="12.7109375" hidden="1" customWidth="1"/>
    <col min="12" max="12" width="14.85546875" customWidth="1"/>
    <col min="13" max="13" width="15.140625" hidden="1" customWidth="1"/>
  </cols>
  <sheetData>
    <row r="1" spans="1:13" x14ac:dyDescent="0.25">
      <c r="A1" s="24"/>
      <c r="B1" s="24"/>
      <c r="C1" s="24"/>
      <c r="D1" s="24" t="s">
        <v>34</v>
      </c>
      <c r="E1" s="24" t="s">
        <v>43</v>
      </c>
      <c r="F1" s="55">
        <v>2021</v>
      </c>
      <c r="G1" s="55"/>
      <c r="H1" s="55">
        <v>2022</v>
      </c>
      <c r="I1" s="55"/>
      <c r="J1" s="55">
        <v>2023</v>
      </c>
      <c r="K1" s="55"/>
      <c r="L1" s="55">
        <v>2024</v>
      </c>
      <c r="M1" s="55"/>
    </row>
    <row r="2" spans="1:13" x14ac:dyDescent="0.25">
      <c r="A2" s="24"/>
      <c r="B2" s="24"/>
      <c r="C2" s="24"/>
      <c r="D2" s="24"/>
      <c r="E2" s="24"/>
      <c r="F2" s="24" t="s">
        <v>45</v>
      </c>
      <c r="G2" s="24" t="s">
        <v>44</v>
      </c>
      <c r="H2" s="24" t="s">
        <v>45</v>
      </c>
      <c r="I2" s="24" t="s">
        <v>44</v>
      </c>
      <c r="J2" s="24" t="s">
        <v>45</v>
      </c>
      <c r="K2" s="24" t="s">
        <v>44</v>
      </c>
      <c r="L2" s="24" t="s">
        <v>45</v>
      </c>
      <c r="M2" s="24" t="s">
        <v>44</v>
      </c>
    </row>
    <row r="3" spans="1:13" ht="30" x14ac:dyDescent="0.25">
      <c r="A3" s="56" t="s">
        <v>51</v>
      </c>
      <c r="B3" s="25" t="s">
        <v>18</v>
      </c>
      <c r="C3" s="26">
        <f>C4+C9+C13+C16+C19</f>
        <v>70500000</v>
      </c>
      <c r="D3" s="26"/>
      <c r="E3" s="26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4" t="s">
        <v>52</v>
      </c>
      <c r="B4" s="27" t="s">
        <v>19</v>
      </c>
      <c r="C4" s="28">
        <f>C5+C6+C7</f>
        <v>25000000</v>
      </c>
      <c r="D4" s="28"/>
      <c r="E4" s="29">
        <f>C4*2.9</f>
        <v>72500000</v>
      </c>
      <c r="F4" s="30"/>
      <c r="G4" s="30"/>
      <c r="H4" s="24"/>
      <c r="I4" s="24"/>
      <c r="J4" s="24"/>
      <c r="K4" s="24"/>
      <c r="L4" s="24"/>
      <c r="M4" s="24"/>
    </row>
    <row r="5" spans="1:13" x14ac:dyDescent="0.25">
      <c r="A5" s="24" t="s">
        <v>53</v>
      </c>
      <c r="B5" s="31" t="s">
        <v>20</v>
      </c>
      <c r="C5" s="32">
        <v>12000000</v>
      </c>
      <c r="D5" s="32"/>
      <c r="E5" s="30">
        <f>C5*2.9</f>
        <v>34800000</v>
      </c>
      <c r="F5" s="30">
        <v>30000000</v>
      </c>
      <c r="H5" s="30"/>
      <c r="I5" s="30"/>
      <c r="J5" s="30"/>
      <c r="K5" s="30"/>
      <c r="L5" s="30"/>
      <c r="M5" s="24"/>
    </row>
    <row r="6" spans="1:13" x14ac:dyDescent="0.25">
      <c r="A6" s="24" t="s">
        <v>54</v>
      </c>
      <c r="B6" s="33" t="s">
        <v>21</v>
      </c>
      <c r="C6" s="34">
        <v>5000000</v>
      </c>
      <c r="D6" s="34"/>
      <c r="E6" s="30">
        <f t="shared" ref="E6:E7" si="0">C6*2.9</f>
        <v>14500000</v>
      </c>
      <c r="F6" s="30"/>
      <c r="G6" s="30">
        <v>14500000</v>
      </c>
      <c r="H6" s="30"/>
      <c r="I6" s="30"/>
      <c r="J6" s="30"/>
      <c r="K6" s="30"/>
      <c r="L6" s="30"/>
      <c r="M6" s="24"/>
    </row>
    <row r="7" spans="1:13" x14ac:dyDescent="0.25">
      <c r="A7" s="24" t="s">
        <v>55</v>
      </c>
      <c r="B7" s="33" t="s">
        <v>22</v>
      </c>
      <c r="C7" s="34">
        <v>8000000</v>
      </c>
      <c r="D7" s="34"/>
      <c r="E7" s="30">
        <f t="shared" si="0"/>
        <v>23200000</v>
      </c>
      <c r="F7" s="30"/>
      <c r="G7" s="30">
        <v>23200000</v>
      </c>
      <c r="H7" s="30"/>
      <c r="I7" s="30"/>
      <c r="J7" s="30"/>
      <c r="K7" s="30"/>
      <c r="L7" s="30"/>
      <c r="M7" s="24"/>
    </row>
    <row r="8" spans="1:13" x14ac:dyDescent="0.25">
      <c r="A8" s="24"/>
      <c r="B8" s="33"/>
      <c r="C8" s="34"/>
      <c r="D8" s="34"/>
      <c r="E8" s="34"/>
      <c r="F8" s="30"/>
      <c r="G8" s="30"/>
      <c r="H8" s="30"/>
      <c r="I8" s="30"/>
      <c r="J8" s="30"/>
      <c r="K8" s="30"/>
      <c r="L8" s="30"/>
      <c r="M8" s="24"/>
    </row>
    <row r="9" spans="1:13" x14ac:dyDescent="0.25">
      <c r="A9" s="24" t="s">
        <v>56</v>
      </c>
      <c r="B9" s="27" t="s">
        <v>23</v>
      </c>
      <c r="C9" s="28">
        <f>C10+C11</f>
        <v>17000000</v>
      </c>
      <c r="D9" s="28"/>
      <c r="E9" s="29">
        <f>C9*2.9</f>
        <v>49300000</v>
      </c>
      <c r="F9" s="30"/>
      <c r="G9" s="30"/>
      <c r="H9" s="30"/>
      <c r="I9" s="30"/>
      <c r="J9" s="30"/>
      <c r="K9" s="30"/>
      <c r="L9" s="30"/>
      <c r="M9" s="24"/>
    </row>
    <row r="10" spans="1:13" x14ac:dyDescent="0.25">
      <c r="A10" s="24" t="s">
        <v>57</v>
      </c>
      <c r="B10" s="35" t="s">
        <v>24</v>
      </c>
      <c r="C10" s="34">
        <v>10000000</v>
      </c>
      <c r="D10" s="34"/>
      <c r="E10" s="30">
        <f t="shared" ref="E10:E11" si="1">C10*2.9</f>
        <v>29000000</v>
      </c>
      <c r="F10" s="30">
        <v>2000000</v>
      </c>
      <c r="G10" s="30"/>
      <c r="H10" s="30">
        <v>10000000</v>
      </c>
      <c r="I10" s="30"/>
      <c r="J10" s="30">
        <v>10000000</v>
      </c>
      <c r="K10" s="30"/>
      <c r="L10" s="30">
        <v>7000000</v>
      </c>
      <c r="M10" s="24"/>
    </row>
    <row r="11" spans="1:13" x14ac:dyDescent="0.25">
      <c r="A11" s="24" t="s">
        <v>55</v>
      </c>
      <c r="B11" s="33" t="s">
        <v>22</v>
      </c>
      <c r="C11" s="34">
        <v>7000000</v>
      </c>
      <c r="D11" s="34"/>
      <c r="E11" s="30">
        <f t="shared" si="1"/>
        <v>20300000</v>
      </c>
      <c r="F11" s="30"/>
      <c r="G11" s="30"/>
      <c r="H11" s="30">
        <v>10000000</v>
      </c>
      <c r="I11" s="30"/>
      <c r="J11" s="30">
        <v>5000000</v>
      </c>
      <c r="K11" s="30"/>
      <c r="L11" s="30">
        <v>5000000</v>
      </c>
      <c r="M11" s="24"/>
    </row>
    <row r="12" spans="1:13" x14ac:dyDescent="0.25">
      <c r="A12" s="24"/>
      <c r="B12" s="33"/>
      <c r="C12" s="36"/>
      <c r="D12" s="36"/>
      <c r="E12" s="36"/>
      <c r="F12" s="30"/>
      <c r="G12" s="30"/>
      <c r="H12" s="30"/>
      <c r="I12" s="30"/>
      <c r="J12" s="30"/>
      <c r="K12" s="30"/>
      <c r="L12" s="30"/>
      <c r="M12" s="24"/>
    </row>
    <row r="13" spans="1:13" x14ac:dyDescent="0.25">
      <c r="A13" s="24" t="s">
        <v>58</v>
      </c>
      <c r="B13" s="27" t="s">
        <v>25</v>
      </c>
      <c r="C13" s="28">
        <f>C14</f>
        <v>13500000</v>
      </c>
      <c r="D13" s="28"/>
      <c r="E13" s="29">
        <f>C13*2.9</f>
        <v>39150000</v>
      </c>
      <c r="F13" s="30"/>
      <c r="G13" s="30"/>
      <c r="H13" s="30"/>
      <c r="I13" s="30"/>
      <c r="J13" s="30"/>
      <c r="K13" s="30"/>
      <c r="L13" s="30"/>
      <c r="M13" s="24"/>
    </row>
    <row r="14" spans="1:13" x14ac:dyDescent="0.25">
      <c r="A14" s="24" t="s">
        <v>55</v>
      </c>
      <c r="B14" s="33" t="s">
        <v>26</v>
      </c>
      <c r="C14" s="37">
        <v>13500000</v>
      </c>
      <c r="D14" s="37"/>
      <c r="E14" s="30">
        <f t="shared" ref="E14" si="2">C14*2.9</f>
        <v>39150000</v>
      </c>
      <c r="F14" s="30">
        <v>19000000</v>
      </c>
      <c r="G14" s="30">
        <v>20000000</v>
      </c>
      <c r="H14" s="30">
        <v>1000000</v>
      </c>
      <c r="J14" s="30"/>
      <c r="K14" s="30"/>
      <c r="L14" s="30"/>
      <c r="M14" s="24"/>
    </row>
    <row r="15" spans="1:13" x14ac:dyDescent="0.25">
      <c r="A15" s="24"/>
      <c r="B15" s="33"/>
      <c r="C15" s="37"/>
      <c r="D15" s="37"/>
      <c r="E15" s="37"/>
      <c r="F15" s="30"/>
      <c r="G15" s="30"/>
      <c r="H15" s="30"/>
      <c r="I15" s="30"/>
      <c r="J15" s="30"/>
      <c r="K15" s="30"/>
      <c r="L15" s="30"/>
      <c r="M15" s="24"/>
    </row>
    <row r="16" spans="1:13" x14ac:dyDescent="0.25">
      <c r="A16" s="24" t="s">
        <v>59</v>
      </c>
      <c r="B16" s="27" t="s">
        <v>27</v>
      </c>
      <c r="C16" s="38">
        <f>C17</f>
        <v>10000000</v>
      </c>
      <c r="D16" s="38"/>
      <c r="E16" s="29">
        <f>C16*2.9</f>
        <v>29000000</v>
      </c>
      <c r="F16" s="30"/>
      <c r="G16" s="30"/>
      <c r="H16" s="30"/>
      <c r="I16" s="30"/>
      <c r="J16" s="30"/>
      <c r="K16" s="30"/>
      <c r="L16" s="30"/>
      <c r="M16" s="24"/>
    </row>
    <row r="17" spans="1:13" x14ac:dyDescent="0.25">
      <c r="A17" s="24" t="s">
        <v>55</v>
      </c>
      <c r="B17" s="33" t="s">
        <v>22</v>
      </c>
      <c r="C17" s="36">
        <v>10000000</v>
      </c>
      <c r="D17" s="36"/>
      <c r="E17" s="30">
        <f t="shared" ref="E17:E18" si="3">C17*2.9</f>
        <v>29000000</v>
      </c>
      <c r="F17" s="30">
        <v>10000000</v>
      </c>
      <c r="G17" s="30"/>
      <c r="H17" s="30">
        <v>10000000</v>
      </c>
      <c r="I17" s="30"/>
      <c r="J17" s="30">
        <v>9000000</v>
      </c>
      <c r="K17" s="30"/>
      <c r="L17" s="30"/>
      <c r="M17" s="24"/>
    </row>
    <row r="18" spans="1:13" x14ac:dyDescent="0.25">
      <c r="A18" s="24"/>
      <c r="B18" s="33"/>
      <c r="C18" s="36"/>
      <c r="D18" s="36"/>
      <c r="E18" s="30">
        <f t="shared" si="3"/>
        <v>0</v>
      </c>
      <c r="F18" s="30"/>
      <c r="G18" s="30"/>
      <c r="H18" s="30"/>
      <c r="I18" s="30"/>
      <c r="J18" s="30"/>
      <c r="K18" s="30"/>
      <c r="L18" s="30"/>
      <c r="M18" s="24"/>
    </row>
    <row r="19" spans="1:13" x14ac:dyDescent="0.25">
      <c r="A19" s="24" t="s">
        <v>60</v>
      </c>
      <c r="B19" s="27" t="s">
        <v>28</v>
      </c>
      <c r="C19" s="38">
        <f>C20+C21</f>
        <v>5000000</v>
      </c>
      <c r="D19" s="38"/>
      <c r="E19" s="29">
        <f>C19*2.9</f>
        <v>14500000</v>
      </c>
      <c r="F19" s="30"/>
      <c r="G19" s="30"/>
      <c r="H19" s="30"/>
      <c r="I19" s="30"/>
      <c r="J19" s="30"/>
      <c r="K19" s="30"/>
      <c r="L19" s="30"/>
      <c r="M19" s="24"/>
    </row>
    <row r="20" spans="1:13" x14ac:dyDescent="0.25">
      <c r="A20" s="24" t="s">
        <v>54</v>
      </c>
      <c r="B20" s="33" t="s">
        <v>21</v>
      </c>
      <c r="C20" s="34">
        <v>5000000</v>
      </c>
      <c r="D20" s="34"/>
      <c r="E20" s="30">
        <f t="shared" ref="E20" si="4">C20*2.9</f>
        <v>14500000</v>
      </c>
      <c r="F20" s="30">
        <v>1865000</v>
      </c>
      <c r="G20" s="30"/>
      <c r="H20" s="30">
        <v>4000000</v>
      </c>
      <c r="I20" s="30"/>
      <c r="J20" s="30">
        <v>4000000</v>
      </c>
      <c r="K20" s="30"/>
      <c r="L20" s="30">
        <v>5000000</v>
      </c>
      <c r="M20" s="24"/>
    </row>
    <row r="21" spans="1:13" x14ac:dyDescent="0.25">
      <c r="A21" s="24"/>
      <c r="B21" s="33"/>
      <c r="C21" s="34"/>
      <c r="D21" s="34"/>
      <c r="E21" s="34"/>
      <c r="F21" s="30"/>
      <c r="G21" s="30"/>
      <c r="H21" s="30"/>
      <c r="I21" s="30"/>
      <c r="J21" s="30"/>
      <c r="K21" s="30"/>
      <c r="L21" s="30"/>
      <c r="M21" s="24"/>
    </row>
    <row r="22" spans="1:13" x14ac:dyDescent="0.25">
      <c r="A22" s="24" t="s">
        <v>61</v>
      </c>
      <c r="B22" s="39" t="s">
        <v>29</v>
      </c>
      <c r="C22" s="38">
        <f>C23+C24</f>
        <v>20000000</v>
      </c>
      <c r="D22" s="38"/>
      <c r="E22" s="29">
        <f>C22*2.9</f>
        <v>58000000</v>
      </c>
      <c r="F22" s="30"/>
      <c r="G22" s="30"/>
      <c r="H22" s="30"/>
      <c r="I22" s="30"/>
      <c r="J22" s="30"/>
      <c r="K22" s="30"/>
      <c r="L22" s="30"/>
      <c r="M22" s="24"/>
    </row>
    <row r="23" spans="1:13" x14ac:dyDescent="0.25">
      <c r="A23" s="24" t="s">
        <v>62</v>
      </c>
      <c r="B23" s="33" t="s">
        <v>30</v>
      </c>
      <c r="C23" s="34">
        <v>10000000</v>
      </c>
      <c r="D23" s="34"/>
      <c r="E23" s="30">
        <f t="shared" ref="E23" si="5">C23*2.9</f>
        <v>29000000</v>
      </c>
      <c r="F23" s="30"/>
      <c r="G23" s="30"/>
      <c r="H23" s="30"/>
      <c r="I23" s="30"/>
      <c r="J23" s="30"/>
      <c r="K23" s="30"/>
      <c r="L23" s="30"/>
      <c r="M23" s="24"/>
    </row>
    <row r="24" spans="1:13" x14ac:dyDescent="0.25">
      <c r="A24" s="24" t="s">
        <v>63</v>
      </c>
      <c r="B24" s="33" t="s">
        <v>31</v>
      </c>
      <c r="C24" s="34">
        <v>10000000</v>
      </c>
      <c r="D24" s="34" t="s">
        <v>35</v>
      </c>
      <c r="E24" s="30">
        <f>C24*2.9</f>
        <v>29000000</v>
      </c>
      <c r="F24" s="30">
        <v>2000000</v>
      </c>
      <c r="G24" s="30">
        <f>5000000*2.9</f>
        <v>14500000</v>
      </c>
      <c r="H24" s="30">
        <v>3000000</v>
      </c>
      <c r="I24" s="30"/>
      <c r="J24" s="30">
        <v>5000000</v>
      </c>
      <c r="K24" s="30"/>
      <c r="L24" s="30">
        <v>5000000</v>
      </c>
      <c r="M24" s="24"/>
    </row>
    <row r="25" spans="1:13" x14ac:dyDescent="0.25">
      <c r="A25" s="24"/>
      <c r="B25" s="33"/>
      <c r="C25" s="34"/>
      <c r="D25" s="34"/>
      <c r="E25" s="34"/>
      <c r="F25" s="30"/>
      <c r="G25" s="30"/>
      <c r="H25" s="30"/>
      <c r="I25" s="30"/>
      <c r="J25" s="30"/>
      <c r="K25" s="30"/>
      <c r="L25" s="30"/>
      <c r="M25" s="24"/>
    </row>
    <row r="26" spans="1:13" x14ac:dyDescent="0.25">
      <c r="A26" s="24" t="s">
        <v>64</v>
      </c>
      <c r="B26" s="39" t="s">
        <v>32</v>
      </c>
      <c r="C26" s="38">
        <f>C27+C28</f>
        <v>0</v>
      </c>
      <c r="D26" s="38"/>
      <c r="E26" s="29">
        <f>C26*2.9</f>
        <v>0</v>
      </c>
      <c r="F26" s="30">
        <v>2000000</v>
      </c>
      <c r="G26" s="30"/>
      <c r="H26" s="30">
        <v>1000000</v>
      </c>
      <c r="I26" s="30"/>
      <c r="J26" s="30">
        <v>1000000</v>
      </c>
      <c r="K26" s="30"/>
      <c r="L26" s="30">
        <v>1000000</v>
      </c>
      <c r="M26" s="24"/>
    </row>
    <row r="27" spans="1:13" ht="30" x14ac:dyDescent="0.25">
      <c r="A27" s="24"/>
      <c r="B27" s="40" t="s">
        <v>33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25">
      <c r="A30" s="24"/>
      <c r="B30" s="41" t="s">
        <v>39</v>
      </c>
      <c r="C30" s="38">
        <v>99500</v>
      </c>
      <c r="D30" s="38"/>
      <c r="E30" s="29">
        <f>C30*2.9</f>
        <v>288550</v>
      </c>
      <c r="F30" s="30">
        <v>300000</v>
      </c>
      <c r="G30" s="24"/>
      <c r="H30" s="24"/>
      <c r="I30" s="24"/>
      <c r="J30" s="24"/>
      <c r="K30" s="24"/>
      <c r="L30" s="24"/>
      <c r="M30" s="24"/>
    </row>
    <row r="31" spans="1:13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x14ac:dyDescent="0.25">
      <c r="A32" s="24"/>
      <c r="B32" s="41" t="s">
        <v>47</v>
      </c>
      <c r="C32" s="24"/>
      <c r="D32" s="24"/>
      <c r="E32" s="24"/>
      <c r="F32" s="30">
        <v>2000000</v>
      </c>
      <c r="G32" s="24"/>
      <c r="H32" s="30">
        <v>2000000</v>
      </c>
      <c r="I32" s="24"/>
      <c r="J32" s="30">
        <v>2000000</v>
      </c>
      <c r="K32" s="24"/>
      <c r="L32" s="30">
        <v>2000000</v>
      </c>
      <c r="M32" s="24"/>
    </row>
    <row r="33" spans="2:13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3" x14ac:dyDescent="0.25">
      <c r="B35" s="24" t="s">
        <v>48</v>
      </c>
      <c r="C35" s="24"/>
      <c r="D35" s="24"/>
      <c r="E35" s="24"/>
      <c r="F35" s="24"/>
      <c r="G35" s="24"/>
      <c r="H35" s="24"/>
      <c r="I35" s="24"/>
      <c r="J35" s="30">
        <v>5000000</v>
      </c>
      <c r="K35" s="24"/>
      <c r="L35" s="30">
        <v>15000000</v>
      </c>
      <c r="M35" s="24"/>
    </row>
    <row r="36" spans="2:13" hidden="1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2:13" hidden="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 hidden="1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2:13" hidden="1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2:13" hidden="1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2:13" hidden="1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2:13" x14ac:dyDescent="0.25">
      <c r="B42" s="24" t="s">
        <v>46</v>
      </c>
      <c r="C42" s="30" t="s">
        <v>41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2:13" x14ac:dyDescent="0.25">
      <c r="B43" s="24" t="s">
        <v>40</v>
      </c>
      <c r="C43" s="30" t="s">
        <v>42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2:13" hidden="1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2:13" hidden="1" x14ac:dyDescent="0.2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2:13" hidden="1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2:13" hidden="1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2:13" x14ac:dyDescent="0.25">
      <c r="B48" s="24" t="s">
        <v>36</v>
      </c>
      <c r="C48" s="43">
        <v>79.849999999999994</v>
      </c>
      <c r="D48" s="24"/>
      <c r="E48" s="42">
        <f>C48*2.9</f>
        <v>231.56499999999997</v>
      </c>
      <c r="F48" s="24"/>
      <c r="G48" s="43"/>
      <c r="H48" s="24"/>
      <c r="I48" s="24"/>
      <c r="J48" s="24"/>
      <c r="K48" s="24"/>
      <c r="L48" s="24"/>
      <c r="M48" s="24"/>
    </row>
    <row r="49" spans="2:13" x14ac:dyDescent="0.25">
      <c r="B49" s="44" t="s">
        <v>37</v>
      </c>
      <c r="C49" s="43">
        <v>20</v>
      </c>
      <c r="D49" s="24"/>
      <c r="E49" s="42">
        <f>C49*2.9</f>
        <v>58</v>
      </c>
      <c r="F49" s="24"/>
      <c r="G49" s="43"/>
      <c r="H49" s="24"/>
      <c r="I49" s="24"/>
      <c r="J49" s="24"/>
      <c r="K49" s="24"/>
      <c r="L49" s="24"/>
      <c r="M49" s="24"/>
    </row>
    <row r="50" spans="2:13" x14ac:dyDescent="0.25">
      <c r="B50" s="44" t="s">
        <v>38</v>
      </c>
      <c r="C50" s="43">
        <v>59.9</v>
      </c>
      <c r="D50" s="24"/>
      <c r="E50" s="42">
        <f>C50*2.9</f>
        <v>173.70999999999998</v>
      </c>
      <c r="F50" s="57">
        <f>SUM(F3:F49)</f>
        <v>69165000</v>
      </c>
      <c r="G50" s="57">
        <f>SUM(G3:G49)</f>
        <v>72200000</v>
      </c>
      <c r="H50" s="57">
        <f>SUM(H3:H49)</f>
        <v>41000000</v>
      </c>
      <c r="I50" s="57">
        <f t="shared" ref="I50:M50" si="6">SUM(I3:I49)</f>
        <v>0</v>
      </c>
      <c r="J50" s="57">
        <f t="shared" si="6"/>
        <v>41000000</v>
      </c>
      <c r="K50" s="57">
        <f t="shared" si="6"/>
        <v>0</v>
      </c>
      <c r="L50" s="57">
        <f t="shared" si="6"/>
        <v>40000000</v>
      </c>
      <c r="M50" s="30">
        <f t="shared" si="6"/>
        <v>0</v>
      </c>
    </row>
  </sheetData>
  <mergeCells count="4">
    <mergeCell ref="F1:G1"/>
    <mergeCell ref="H1:I1"/>
    <mergeCell ref="J1:K1"/>
    <mergeCell ref="L1:M1"/>
  </mergeCells>
  <pageMargins left="0" right="0" top="0" bottom="0" header="0" footer="0"/>
  <pageSetup paperSize="9" scale="7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კანონთან შესაბამისი</vt:lpstr>
      <vt:lpstr>detailed cost</vt:lpstr>
      <vt:lpstr>'კანონთან შესაბამისი'!Print_Area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2019-07-19T12:55:29Z</cp:lastPrinted>
  <dcterms:created xsi:type="dcterms:W3CDTF">2015-11-13T09:57:34Z</dcterms:created>
  <dcterms:modified xsi:type="dcterms:W3CDTF">2020-05-15T14:21:46Z</dcterms:modified>
</cp:coreProperties>
</file>