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693" sheetId="4" r:id="rId1"/>
    <sheet name="169" sheetId="5" r:id="rId2"/>
  </sheets>
  <definedNames>
    <definedName name="_xlnm._FilterDatabase" localSheetId="1" hidden="1">'169'!$A$2:$W$9</definedName>
    <definedName name="_xlnm._FilterDatabase" localSheetId="0" hidden="1">'693'!$A$2:$W$134</definedName>
    <definedName name="OLE_LINK1" localSheetId="1">'169'!#REF!</definedName>
    <definedName name="OLE_LINK1" localSheetId="0">'693'!$D$68</definedName>
  </definedNames>
  <calcPr calcId="162913"/>
</workbook>
</file>

<file path=xl/calcChain.xml><?xml version="1.0" encoding="utf-8"?>
<calcChain xmlns="http://schemas.openxmlformats.org/spreadsheetml/2006/main">
  <c r="W20" i="4" l="1"/>
  <c r="W7" i="5" l="1"/>
  <c r="W8" i="5"/>
  <c r="W9" i="5"/>
  <c r="W6" i="5"/>
  <c r="W58" i="4"/>
  <c r="W59" i="4"/>
  <c r="W60" i="4"/>
  <c r="W61" i="4"/>
  <c r="W62" i="4"/>
  <c r="W63" i="4"/>
  <c r="W64" i="4"/>
  <c r="W57" i="4"/>
  <c r="W50" i="4"/>
  <c r="W51" i="4"/>
  <c r="W52" i="4"/>
  <c r="W53" i="4"/>
  <c r="W49" i="4"/>
  <c r="W38" i="4"/>
  <c r="W39" i="4"/>
  <c r="W40" i="4"/>
  <c r="W41" i="4"/>
  <c r="W42" i="4"/>
  <c r="W43" i="4"/>
  <c r="W44" i="4"/>
  <c r="W37" i="4"/>
  <c r="W29" i="4"/>
  <c r="W30" i="4"/>
  <c r="W31" i="4"/>
  <c r="W28" i="4"/>
  <c r="W22" i="4"/>
  <c r="W23" i="4"/>
  <c r="W24" i="4"/>
  <c r="W25" i="4"/>
  <c r="W26" i="4"/>
  <c r="W21" i="4"/>
  <c r="V20" i="4"/>
  <c r="U20" i="4"/>
  <c r="R25" i="4"/>
  <c r="S25" i="4"/>
  <c r="W19" i="4"/>
  <c r="W15" i="4"/>
  <c r="W16" i="4"/>
  <c r="W17" i="4"/>
  <c r="W18" i="4"/>
  <c r="W14" i="4"/>
  <c r="W4" i="4"/>
  <c r="W6" i="4"/>
  <c r="W7" i="4"/>
  <c r="W8" i="4"/>
  <c r="W9" i="4"/>
  <c r="W10" i="4"/>
  <c r="W11" i="4"/>
  <c r="W12" i="4"/>
  <c r="W5" i="4"/>
  <c r="V4" i="4"/>
  <c r="W107" i="4" l="1"/>
  <c r="S133" i="4" l="1"/>
  <c r="W130" i="4" l="1"/>
  <c r="T3" i="4" l="1"/>
  <c r="U4" i="4" l="1"/>
  <c r="F4" i="4"/>
  <c r="G4" i="4"/>
  <c r="H4" i="4"/>
  <c r="I4" i="4"/>
  <c r="J4" i="4"/>
  <c r="K4" i="4"/>
  <c r="L4" i="4"/>
  <c r="M4" i="4"/>
  <c r="N4" i="4"/>
  <c r="O4" i="4"/>
  <c r="P4" i="4"/>
  <c r="Q4" i="4"/>
  <c r="E4" i="4"/>
  <c r="R12" i="4"/>
  <c r="S12" i="4" s="1"/>
  <c r="F48" i="4" l="1"/>
  <c r="V65" i="4" l="1"/>
  <c r="F36" i="4" l="1"/>
  <c r="X46" i="4" l="1"/>
  <c r="X47" i="4"/>
  <c r="X48" i="4"/>
  <c r="X35" i="4"/>
  <c r="X34" i="4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O3" i="5" s="1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4" i="5"/>
  <c r="U3" i="5" s="1"/>
  <c r="F5" i="5"/>
  <c r="F4" i="5"/>
  <c r="W5" i="5"/>
  <c r="V5" i="5"/>
  <c r="W4" i="5"/>
  <c r="W3" i="5" s="1"/>
  <c r="V4" i="5"/>
  <c r="V3" i="5" s="1"/>
  <c r="R9" i="5"/>
  <c r="S9" i="5" s="1"/>
  <c r="R8" i="5"/>
  <c r="S8" i="5" s="1"/>
  <c r="R7" i="5"/>
  <c r="S7" i="5" s="1"/>
  <c r="R6" i="5"/>
  <c r="S6" i="5" s="1"/>
  <c r="E3" i="5"/>
  <c r="U134" i="4"/>
  <c r="U130" i="4"/>
  <c r="U125" i="4"/>
  <c r="U121" i="4"/>
  <c r="U119" i="4" s="1"/>
  <c r="U120" i="4"/>
  <c r="U113" i="4"/>
  <c r="U107" i="4"/>
  <c r="U100" i="4"/>
  <c r="U93" i="4"/>
  <c r="U84" i="4"/>
  <c r="U74" i="4"/>
  <c r="U65" i="4"/>
  <c r="U56" i="4"/>
  <c r="U55" i="4"/>
  <c r="U54" i="4" s="1"/>
  <c r="U48" i="4"/>
  <c r="U47" i="4"/>
  <c r="U46" i="4"/>
  <c r="U45" i="4"/>
  <c r="U36" i="4"/>
  <c r="U35" i="4"/>
  <c r="U34" i="4"/>
  <c r="U33" i="4"/>
  <c r="U27" i="4"/>
  <c r="U13" i="4"/>
  <c r="W134" i="4"/>
  <c r="V134" i="4"/>
  <c r="R135" i="4"/>
  <c r="S135" i="4" s="1"/>
  <c r="R136" i="4"/>
  <c r="S136" i="4"/>
  <c r="G134" i="4"/>
  <c r="H134" i="4"/>
  <c r="I134" i="4"/>
  <c r="J134" i="4"/>
  <c r="K134" i="4"/>
  <c r="L134" i="4"/>
  <c r="M134" i="4"/>
  <c r="N134" i="4"/>
  <c r="O134" i="4"/>
  <c r="P134" i="4"/>
  <c r="Q134" i="4"/>
  <c r="F134" i="4"/>
  <c r="V130" i="4"/>
  <c r="R131" i="4"/>
  <c r="S131" i="4" s="1"/>
  <c r="R132" i="4"/>
  <c r="S132" i="4" s="1"/>
  <c r="G130" i="4"/>
  <c r="H130" i="4"/>
  <c r="I130" i="4"/>
  <c r="J130" i="4"/>
  <c r="K130" i="4"/>
  <c r="L130" i="4"/>
  <c r="M130" i="4"/>
  <c r="N130" i="4"/>
  <c r="O130" i="4"/>
  <c r="P130" i="4"/>
  <c r="Q130" i="4"/>
  <c r="F130" i="4"/>
  <c r="W120" i="4"/>
  <c r="W121" i="4"/>
  <c r="W113" i="4"/>
  <c r="W100" i="4"/>
  <c r="W84" i="4"/>
  <c r="W74" i="4"/>
  <c r="W65" i="4"/>
  <c r="W34" i="4"/>
  <c r="W35" i="4"/>
  <c r="W36" i="4"/>
  <c r="W27" i="4"/>
  <c r="V74" i="4"/>
  <c r="G74" i="4"/>
  <c r="H74" i="4"/>
  <c r="I74" i="4"/>
  <c r="J74" i="4"/>
  <c r="K74" i="4"/>
  <c r="L74" i="4"/>
  <c r="M74" i="4"/>
  <c r="N74" i="4"/>
  <c r="O74" i="4"/>
  <c r="P74" i="4"/>
  <c r="Q74" i="4"/>
  <c r="F74" i="4"/>
  <c r="R82" i="4"/>
  <c r="S82" i="4" s="1"/>
  <c r="R81" i="4"/>
  <c r="S81" i="4" s="1"/>
  <c r="R30" i="4"/>
  <c r="S30" i="4" s="1"/>
  <c r="G27" i="4"/>
  <c r="H27" i="4"/>
  <c r="I27" i="4"/>
  <c r="J27" i="4"/>
  <c r="K27" i="4"/>
  <c r="L27" i="4"/>
  <c r="M27" i="4"/>
  <c r="N27" i="4"/>
  <c r="O27" i="4"/>
  <c r="P27" i="4"/>
  <c r="Q27" i="4"/>
  <c r="F27" i="4"/>
  <c r="R10" i="4"/>
  <c r="S10" i="4" s="1"/>
  <c r="R4" i="5" l="1"/>
  <c r="S4" i="5" s="1"/>
  <c r="R5" i="5"/>
  <c r="S5" i="5" s="1"/>
  <c r="F3" i="5"/>
  <c r="U3" i="4"/>
  <c r="W119" i="4"/>
  <c r="W33" i="4"/>
  <c r="G48" i="4"/>
  <c r="H48" i="4"/>
  <c r="I48" i="4"/>
  <c r="J48" i="4"/>
  <c r="K48" i="4"/>
  <c r="L48" i="4"/>
  <c r="M48" i="4"/>
  <c r="N48" i="4"/>
  <c r="O48" i="4"/>
  <c r="M47" i="4"/>
  <c r="N47" i="4"/>
  <c r="M34" i="4"/>
  <c r="N34" i="4"/>
  <c r="O34" i="4"/>
  <c r="M35" i="4"/>
  <c r="N35" i="4"/>
  <c r="O35" i="4"/>
  <c r="M36" i="4"/>
  <c r="N36" i="4"/>
  <c r="O36" i="4"/>
  <c r="R3" i="5" l="1"/>
  <c r="S3" i="5" s="1"/>
  <c r="W125" i="4" l="1"/>
  <c r="V47" i="4" l="1"/>
  <c r="W48" i="4"/>
  <c r="W47" i="4"/>
  <c r="W93" i="4"/>
  <c r="W56" i="4" l="1"/>
  <c r="W46" i="4"/>
  <c r="W45" i="4"/>
  <c r="V84" i="4" l="1"/>
  <c r="R92" i="4"/>
  <c r="R91" i="4"/>
  <c r="R90" i="4"/>
  <c r="R89" i="4"/>
  <c r="R88" i="4"/>
  <c r="R87" i="4"/>
  <c r="R86" i="4"/>
  <c r="R85" i="4"/>
  <c r="G84" i="4"/>
  <c r="H84" i="4"/>
  <c r="I84" i="4"/>
  <c r="J84" i="4"/>
  <c r="K84" i="4"/>
  <c r="L84" i="4"/>
  <c r="M84" i="4"/>
  <c r="N84" i="4"/>
  <c r="O84" i="4"/>
  <c r="P84" i="4"/>
  <c r="Q84" i="4"/>
  <c r="F84" i="4"/>
  <c r="S90" i="4" l="1"/>
  <c r="S87" i="4"/>
  <c r="S91" i="4"/>
  <c r="S88" i="4"/>
  <c r="S92" i="4"/>
  <c r="S86" i="4"/>
  <c r="W55" i="4"/>
  <c r="W54" i="4" s="1"/>
  <c r="S85" i="4"/>
  <c r="S89" i="4"/>
  <c r="V121" i="4"/>
  <c r="G121" i="4"/>
  <c r="H121" i="4"/>
  <c r="I121" i="4"/>
  <c r="J121" i="4"/>
  <c r="K121" i="4"/>
  <c r="L121" i="4"/>
  <c r="M121" i="4"/>
  <c r="N121" i="4"/>
  <c r="O121" i="4"/>
  <c r="P121" i="4"/>
  <c r="Q121" i="4"/>
  <c r="F121" i="4"/>
  <c r="V100" i="4"/>
  <c r="G100" i="4"/>
  <c r="H100" i="4"/>
  <c r="I100" i="4"/>
  <c r="J100" i="4"/>
  <c r="K100" i="4"/>
  <c r="L100" i="4"/>
  <c r="M100" i="4"/>
  <c r="N100" i="4"/>
  <c r="O100" i="4"/>
  <c r="P100" i="4"/>
  <c r="Q100" i="4"/>
  <c r="F100" i="4"/>
  <c r="Q48" i="4"/>
  <c r="Q47" i="4"/>
  <c r="Q46" i="4"/>
  <c r="Q36" i="4"/>
  <c r="Q35" i="4"/>
  <c r="Q34" i="4"/>
  <c r="V13" i="4"/>
  <c r="G65" i="4"/>
  <c r="H65" i="4"/>
  <c r="I65" i="4"/>
  <c r="J65" i="4"/>
  <c r="K65" i="4"/>
  <c r="L65" i="4"/>
  <c r="M65" i="4"/>
  <c r="N65" i="4"/>
  <c r="O65" i="4"/>
  <c r="P65" i="4"/>
  <c r="Q65" i="4"/>
  <c r="F65" i="4"/>
  <c r="V55" i="4"/>
  <c r="G56" i="4"/>
  <c r="H56" i="4"/>
  <c r="I56" i="4"/>
  <c r="J56" i="4"/>
  <c r="K56" i="4"/>
  <c r="L56" i="4"/>
  <c r="M56" i="4"/>
  <c r="N56" i="4"/>
  <c r="O56" i="4"/>
  <c r="P56" i="4"/>
  <c r="Q56" i="4"/>
  <c r="G55" i="4"/>
  <c r="H55" i="4"/>
  <c r="I55" i="4"/>
  <c r="J55" i="4"/>
  <c r="K55" i="4"/>
  <c r="L55" i="4"/>
  <c r="M55" i="4"/>
  <c r="N55" i="4"/>
  <c r="O55" i="4"/>
  <c r="P55" i="4"/>
  <c r="Q55" i="4"/>
  <c r="F55" i="4"/>
  <c r="R58" i="4"/>
  <c r="G13" i="4"/>
  <c r="H13" i="4"/>
  <c r="I13" i="4"/>
  <c r="J13" i="4"/>
  <c r="K13" i="4"/>
  <c r="L13" i="4"/>
  <c r="M13" i="4"/>
  <c r="N13" i="4"/>
  <c r="O13" i="4"/>
  <c r="P13" i="4"/>
  <c r="Q13" i="4"/>
  <c r="F13" i="4"/>
  <c r="R19" i="4"/>
  <c r="R11" i="4"/>
  <c r="S58" i="4" l="1"/>
  <c r="S19" i="4"/>
  <c r="P54" i="4"/>
  <c r="L54" i="4"/>
  <c r="H54" i="4"/>
  <c r="S11" i="4"/>
  <c r="J54" i="4"/>
  <c r="N54" i="4"/>
  <c r="Q54" i="4"/>
  <c r="O54" i="4"/>
  <c r="M54" i="4"/>
  <c r="K54" i="4"/>
  <c r="I54" i="4"/>
  <c r="G54" i="4"/>
  <c r="V36" i="4" l="1"/>
  <c r="V35" i="4"/>
  <c r="V34" i="4"/>
  <c r="V33" i="4" l="1"/>
  <c r="O47" i="4"/>
  <c r="O46" i="4"/>
  <c r="P48" i="4"/>
  <c r="P47" i="4"/>
  <c r="P46" i="4"/>
  <c r="P45" i="4" l="1"/>
  <c r="O45" i="4"/>
  <c r="R68" i="4"/>
  <c r="P36" i="4"/>
  <c r="P35" i="4"/>
  <c r="P34" i="4"/>
  <c r="R134" i="4"/>
  <c r="R130" i="4"/>
  <c r="R129" i="4"/>
  <c r="R128" i="4"/>
  <c r="R127" i="4"/>
  <c r="R126" i="4"/>
  <c r="R124" i="4"/>
  <c r="R123" i="4"/>
  <c r="R122" i="4"/>
  <c r="R118" i="4"/>
  <c r="R117" i="4"/>
  <c r="R116" i="4"/>
  <c r="R115" i="4"/>
  <c r="R114" i="4"/>
  <c r="R112" i="4"/>
  <c r="R111" i="4"/>
  <c r="R110" i="4"/>
  <c r="R109" i="4"/>
  <c r="R108" i="4"/>
  <c r="R106" i="4"/>
  <c r="R105" i="4"/>
  <c r="R104" i="4"/>
  <c r="R103" i="4"/>
  <c r="R102" i="4"/>
  <c r="R101" i="4"/>
  <c r="R99" i="4"/>
  <c r="R98" i="4"/>
  <c r="R97" i="4"/>
  <c r="R96" i="4"/>
  <c r="R95" i="4"/>
  <c r="R94" i="4"/>
  <c r="R84" i="4"/>
  <c r="R83" i="4"/>
  <c r="R80" i="4"/>
  <c r="R79" i="4"/>
  <c r="R78" i="4"/>
  <c r="R77" i="4"/>
  <c r="R76" i="4"/>
  <c r="R75" i="4"/>
  <c r="R73" i="4"/>
  <c r="R72" i="4"/>
  <c r="R71" i="4"/>
  <c r="R70" i="4"/>
  <c r="R69" i="4"/>
  <c r="R67" i="4"/>
  <c r="R66" i="4"/>
  <c r="R64" i="4"/>
  <c r="R63" i="4"/>
  <c r="R62" i="4"/>
  <c r="R61" i="4"/>
  <c r="R60" i="4"/>
  <c r="R59" i="4"/>
  <c r="R57" i="4"/>
  <c r="R53" i="4"/>
  <c r="R52" i="4"/>
  <c r="R51" i="4"/>
  <c r="R50" i="4"/>
  <c r="R49" i="4"/>
  <c r="R44" i="4"/>
  <c r="R43" i="4"/>
  <c r="R42" i="4"/>
  <c r="R41" i="4"/>
  <c r="R40" i="4"/>
  <c r="R38" i="4"/>
  <c r="R37" i="4"/>
  <c r="R32" i="4"/>
  <c r="R31" i="4"/>
  <c r="S31" i="4" s="1"/>
  <c r="R29" i="4"/>
  <c r="R28" i="4"/>
  <c r="R26" i="4"/>
  <c r="R24" i="4"/>
  <c r="R23" i="4"/>
  <c r="R22" i="4"/>
  <c r="R21" i="4"/>
  <c r="R18" i="4"/>
  <c r="R17" i="4"/>
  <c r="R16" i="4"/>
  <c r="R15" i="4"/>
  <c r="R14" i="4"/>
  <c r="R9" i="4"/>
  <c r="R8" i="4"/>
  <c r="R7" i="4"/>
  <c r="R6" i="4"/>
  <c r="R5" i="4"/>
  <c r="P125" i="4"/>
  <c r="P120" i="4"/>
  <c r="P119" i="4" s="1"/>
  <c r="P113" i="4"/>
  <c r="P107" i="4"/>
  <c r="P93" i="4"/>
  <c r="P33" i="4"/>
  <c r="P20" i="4"/>
  <c r="N125" i="4"/>
  <c r="N120" i="4"/>
  <c r="N119" i="4" s="1"/>
  <c r="N113" i="4"/>
  <c r="N107" i="4"/>
  <c r="N93" i="4"/>
  <c r="N45" i="4"/>
  <c r="N33" i="4"/>
  <c r="N20" i="4"/>
  <c r="N3" i="4" l="1"/>
  <c r="P3" i="4"/>
  <c r="W13" i="4"/>
  <c r="W3" i="4" s="1"/>
  <c r="L107" i="4"/>
  <c r="S69" i="4"/>
  <c r="G46" i="4"/>
  <c r="H46" i="4"/>
  <c r="I46" i="4"/>
  <c r="J46" i="4"/>
  <c r="K46" i="4"/>
  <c r="L46" i="4"/>
  <c r="G47" i="4"/>
  <c r="H47" i="4"/>
  <c r="I47" i="4"/>
  <c r="J47" i="4"/>
  <c r="K47" i="4"/>
  <c r="L47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J33" i="4" l="1"/>
  <c r="H33" i="4"/>
  <c r="L45" i="4"/>
  <c r="J45" i="4"/>
  <c r="H45" i="4"/>
  <c r="K33" i="4"/>
  <c r="I33" i="4"/>
  <c r="G33" i="4"/>
  <c r="K45" i="4"/>
  <c r="I45" i="4"/>
  <c r="G45" i="4"/>
  <c r="L33" i="4"/>
  <c r="R137" i="4" l="1"/>
  <c r="G120" i="4"/>
  <c r="G119" i="4" s="1"/>
  <c r="H120" i="4"/>
  <c r="H119" i="4" s="1"/>
  <c r="I120" i="4"/>
  <c r="I119" i="4" s="1"/>
  <c r="J120" i="4"/>
  <c r="J119" i="4" s="1"/>
  <c r="K120" i="4"/>
  <c r="K119" i="4" s="1"/>
  <c r="L120" i="4"/>
  <c r="L119" i="4" s="1"/>
  <c r="M120" i="4"/>
  <c r="M119" i="4" s="1"/>
  <c r="O120" i="4"/>
  <c r="O119" i="4" s="1"/>
  <c r="Q120" i="4"/>
  <c r="Q119" i="4" s="1"/>
  <c r="S68" i="4"/>
  <c r="V48" i="4" l="1"/>
  <c r="V46" i="4"/>
  <c r="V56" i="4"/>
  <c r="V120" i="4"/>
  <c r="R48" i="4"/>
  <c r="F47" i="4"/>
  <c r="R47" i="4" s="1"/>
  <c r="F46" i="4"/>
  <c r="E45" i="4"/>
  <c r="F45" i="4" l="1"/>
  <c r="R46" i="4"/>
  <c r="V119" i="4"/>
  <c r="V54" i="4"/>
  <c r="V45" i="4"/>
  <c r="F56" i="4"/>
  <c r="R56" i="4" s="1"/>
  <c r="E54" i="4"/>
  <c r="R121" i="4"/>
  <c r="S121" i="4" s="1"/>
  <c r="F120" i="4"/>
  <c r="E119" i="4"/>
  <c r="E33" i="4"/>
  <c r="R36" i="4"/>
  <c r="F35" i="4"/>
  <c r="R35" i="4" s="1"/>
  <c r="F34" i="4"/>
  <c r="R34" i="4" s="1"/>
  <c r="S134" i="4"/>
  <c r="S130" i="4"/>
  <c r="S129" i="4"/>
  <c r="S128" i="4"/>
  <c r="S127" i="4"/>
  <c r="S126" i="4"/>
  <c r="V125" i="4"/>
  <c r="Q125" i="4"/>
  <c r="O125" i="4"/>
  <c r="M125" i="4"/>
  <c r="L125" i="4"/>
  <c r="K125" i="4"/>
  <c r="J125" i="4"/>
  <c r="I125" i="4"/>
  <c r="H125" i="4"/>
  <c r="G125" i="4"/>
  <c r="F125" i="4"/>
  <c r="S124" i="4"/>
  <c r="S123" i="4"/>
  <c r="S122" i="4"/>
  <c r="S118" i="4"/>
  <c r="S117" i="4"/>
  <c r="S116" i="4"/>
  <c r="S115" i="4"/>
  <c r="S114" i="4"/>
  <c r="V113" i="4"/>
  <c r="Q113" i="4"/>
  <c r="O113" i="4"/>
  <c r="M113" i="4"/>
  <c r="L113" i="4"/>
  <c r="K113" i="4"/>
  <c r="J113" i="4"/>
  <c r="I113" i="4"/>
  <c r="H113" i="4"/>
  <c r="G113" i="4"/>
  <c r="F113" i="4"/>
  <c r="S112" i="4"/>
  <c r="S111" i="4"/>
  <c r="S110" i="4"/>
  <c r="S109" i="4"/>
  <c r="S108" i="4"/>
  <c r="V107" i="4"/>
  <c r="Q107" i="4"/>
  <c r="O107" i="4"/>
  <c r="M107" i="4"/>
  <c r="K107" i="4"/>
  <c r="J107" i="4"/>
  <c r="I107" i="4"/>
  <c r="H107" i="4"/>
  <c r="G107" i="4"/>
  <c r="F107" i="4"/>
  <c r="S106" i="4"/>
  <c r="S105" i="4"/>
  <c r="S104" i="4"/>
  <c r="S103" i="4"/>
  <c r="S102" i="4"/>
  <c r="S101" i="4"/>
  <c r="S99" i="4"/>
  <c r="S95" i="4"/>
  <c r="S94" i="4"/>
  <c r="V93" i="4"/>
  <c r="Q93" i="4"/>
  <c r="O93" i="4"/>
  <c r="M93" i="4"/>
  <c r="L93" i="4"/>
  <c r="K93" i="4"/>
  <c r="J93" i="4"/>
  <c r="I93" i="4"/>
  <c r="H93" i="4"/>
  <c r="G93" i="4"/>
  <c r="F93" i="4"/>
  <c r="S84" i="4"/>
  <c r="S83" i="4"/>
  <c r="S80" i="4"/>
  <c r="S79" i="4"/>
  <c r="S78" i="4"/>
  <c r="S77" i="4"/>
  <c r="S76" i="4"/>
  <c r="S75" i="4"/>
  <c r="S73" i="4"/>
  <c r="S72" i="4"/>
  <c r="S71" i="4"/>
  <c r="S70" i="4"/>
  <c r="S67" i="4"/>
  <c r="R65" i="4"/>
  <c r="S64" i="4"/>
  <c r="S63" i="4"/>
  <c r="S62" i="4"/>
  <c r="S61" i="4"/>
  <c r="S59" i="4"/>
  <c r="S52" i="4"/>
  <c r="S51" i="4"/>
  <c r="S50" i="4"/>
  <c r="Q45" i="4"/>
  <c r="M45" i="4"/>
  <c r="Q33" i="4"/>
  <c r="O33" i="4"/>
  <c r="M33" i="4"/>
  <c r="S32" i="4"/>
  <c r="S29" i="4"/>
  <c r="S28" i="4"/>
  <c r="V27" i="4"/>
  <c r="S26" i="4"/>
  <c r="S24" i="4"/>
  <c r="S23" i="4"/>
  <c r="S22" i="4"/>
  <c r="S21" i="4"/>
  <c r="Q20" i="4"/>
  <c r="O20" i="4"/>
  <c r="M20" i="4"/>
  <c r="L20" i="4"/>
  <c r="K20" i="4"/>
  <c r="J20" i="4"/>
  <c r="I20" i="4"/>
  <c r="H20" i="4"/>
  <c r="G20" i="4"/>
  <c r="F20" i="4"/>
  <c r="S18" i="4"/>
  <c r="S17" i="4"/>
  <c r="S16" i="4"/>
  <c r="S15" i="4"/>
  <c r="S14" i="4"/>
  <c r="R13" i="4"/>
  <c r="S9" i="4"/>
  <c r="S8" i="4"/>
  <c r="S7" i="4"/>
  <c r="S6" i="4"/>
  <c r="S5" i="4"/>
  <c r="G3" i="4" l="1"/>
  <c r="K3" i="4"/>
  <c r="Q3" i="4"/>
  <c r="H3" i="4"/>
  <c r="L3" i="4"/>
  <c r="E3" i="4"/>
  <c r="I3" i="4"/>
  <c r="M3" i="4"/>
  <c r="J3" i="4"/>
  <c r="O3" i="4"/>
  <c r="V3" i="4"/>
  <c r="R107" i="4"/>
  <c r="R74" i="4"/>
  <c r="S74" i="4" s="1"/>
  <c r="R100" i="4"/>
  <c r="S100" i="4" s="1"/>
  <c r="R20" i="4"/>
  <c r="S20" i="4" s="1"/>
  <c r="R27" i="4"/>
  <c r="S27" i="4" s="1"/>
  <c r="R4" i="4"/>
  <c r="S4" i="4" s="1"/>
  <c r="R113" i="4"/>
  <c r="S113" i="4" s="1"/>
  <c r="R125" i="4"/>
  <c r="S125" i="4" s="1"/>
  <c r="R45" i="4"/>
  <c r="S45" i="4" s="1"/>
  <c r="F119" i="4"/>
  <c r="R119" i="4" s="1"/>
  <c r="S119" i="4" s="1"/>
  <c r="R120" i="4"/>
  <c r="S120" i="4" s="1"/>
  <c r="F54" i="4"/>
  <c r="R55" i="4"/>
  <c r="S55" i="4" s="1"/>
  <c r="R93" i="4"/>
  <c r="S46" i="4"/>
  <c r="S66" i="4"/>
  <c r="S53" i="4"/>
  <c r="S48" i="4" s="1"/>
  <c r="S49" i="4"/>
  <c r="S47" i="4" s="1"/>
  <c r="S60" i="4"/>
  <c r="S56" i="4" s="1"/>
  <c r="S57" i="4"/>
  <c r="S65" i="4"/>
  <c r="F33" i="4"/>
  <c r="S13" i="4"/>
  <c r="R33" i="4" l="1"/>
  <c r="F3" i="4"/>
  <c r="S107" i="4"/>
  <c r="R54" i="4"/>
  <c r="S54" i="4" s="1"/>
  <c r="S38" i="4"/>
  <c r="S37" i="4"/>
  <c r="S43" i="4"/>
  <c r="S44" i="4"/>
  <c r="S42" i="4"/>
  <c r="S41" i="4"/>
  <c r="S40" i="4"/>
  <c r="R3" i="4" l="1"/>
  <c r="S137" i="4"/>
  <c r="S34" i="4"/>
  <c r="S35" i="4"/>
  <c r="S36" i="4"/>
  <c r="S33" i="4" l="1"/>
  <c r="S97" i="4" l="1"/>
  <c r="S98" i="4"/>
  <c r="S96" i="4"/>
  <c r="S93" i="4" l="1"/>
  <c r="S3" i="4" s="1"/>
</calcChain>
</file>

<file path=xl/comments1.xml><?xml version="1.0" encoding="utf-8"?>
<comments xmlns="http://schemas.openxmlformats.org/spreadsheetml/2006/main">
  <authors>
    <author>Author</author>
  </authors>
  <commentList>
    <comment ref="T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T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<sst xmlns="http://schemas.openxmlformats.org/spreadsheetml/2006/main" count="444" uniqueCount="236">
  <si>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</si>
  <si>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</si>
  <si>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</si>
  <si>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</si>
  <si>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</si>
  <si>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</si>
  <si>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</si>
  <si>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</si>
  <si>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</si>
  <si>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</si>
  <si>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</si>
  <si>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</si>
  <si>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</si>
  <si>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</si>
  <si>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</si>
  <si>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</si>
  <si>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</si>
  <si>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</si>
  <si>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</si>
  <si>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</si>
  <si>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</si>
  <si>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</si>
  <si>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</si>
  <si>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</si>
  <si>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</si>
  <si>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</si>
  <si>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</si>
  <si>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</si>
  <si>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</si>
  <si>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</si>
  <si>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</si>
  <si>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</si>
  <si>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</si>
  <si>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</si>
  <si>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</si>
  <si>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</si>
  <si>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</si>
  <si>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</si>
  <si>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</si>
  <si>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</si>
  <si>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</si>
  <si>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</si>
  <si>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</si>
  <si>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</si>
  <si>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</si>
  <si>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</si>
  <si>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</si>
  <si>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</si>
  <si>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</si>
  <si>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</si>
  <si>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</si>
  <si>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</si>
  <si>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</si>
  <si>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</si>
  <si>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</si>
  <si>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</si>
  <si>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</si>
  <si>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</si>
  <si>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</si>
  <si>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</si>
  <si>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</si>
  <si>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</si>
  <si>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</si>
  <si>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</si>
  <si>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</si>
  <si>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</si>
  <si>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</si>
  <si>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</si>
  <si>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</si>
  <si>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</si>
  <si>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</si>
  <si>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</si>
  <si>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</si>
  <si>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</si>
  <si>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</si>
  <si>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</si>
  <si>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</si>
  <si>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</si>
  <si>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</si>
  <si>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</si>
  <si>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</si>
  <si>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</si>
  <si>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</si>
  <si>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</si>
  <si>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</si>
  <si>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</si>
  <si>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</si>
  <si>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</si>
  <si>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</si>
  <si>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</si>
  <si>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</si>
  <si>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</si>
  <si>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</si>
  <si>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</si>
  <si>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</si>
  <si>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</si>
  <si>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</si>
  <si>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</si>
  <si>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</si>
  <si>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</si>
  <si>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</si>
  <si>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</si>
  <si>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</si>
  <si>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</si>
  <si>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</si>
  <si>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</si>
  <si>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</si>
  <si>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</si>
  <si>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</si>
  <si>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</si>
  <si>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</si>
  <si>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</si>
  <si>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</si>
  <si>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</si>
  <si>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</si>
  <si>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</si>
  <si>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</si>
  <si>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</si>
  <si>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</si>
  <si>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</si>
  <si>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</si>
  <si>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</si>
  <si>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</si>
  <si>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</si>
  <si>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</si>
  <si>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</si>
  <si>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</si>
  <si>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</si>
  <si>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</si>
  <si>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</si>
  <si>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</si>
  <si>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</si>
  <si>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</si>
  <si>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</si>
  <si>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</si>
  <si>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</si>
  <si>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</si>
  <si>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</si>
  <si>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</si>
  <si>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</si>
  <si>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</si>
  <si>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</si>
  <si>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</si>
  <si>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</si>
  <si>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</si>
  <si>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</si>
  <si>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</si>
  <si>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</si>
  <si>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</si>
  <si>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</si>
  <si>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</si>
  <si>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</si>
  <si>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</si>
  <si>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</si>
  <si>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</si>
  <si>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</si>
  <si>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</si>
  <si>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</si>
  <si>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</si>
  <si>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</si>
  <si>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</si>
  <si>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</si>
  <si>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</si>
  <si>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</si>
  <si>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</si>
  <si>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</si>
  <si>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</si>
  <si>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</si>
  <si>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</si>
  <si>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</si>
  <si>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</si>
  <si>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</si>
  <si>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</si>
  <si>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</si>
  <si>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</si>
  <si>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</si>
  <si>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</si>
  <si>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</si>
  <si>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</si>
  <si>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</si>
  <si>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</si>
  <si>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</si>
  <si>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</si>
  <si>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</si>
  <si>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</si>
  <si>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</si>
  <si>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</si>
  <si>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</si>
  <si>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</si>
  <si>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</si>
  <si>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</si>
  <si>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</si>
  <si>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</si>
  <si>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</si>
  <si>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</si>
  <si>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</si>
  <si>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</si>
  <si>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</si>
  <si>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</si>
  <si>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</si>
  <si>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</si>
  <si>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</si>
  <si>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</si>
  <si>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</si>
  <si>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</si>
  <si>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</si>
  <si>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</si>
  <si>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</si>
  <si>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</si>
  <si>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</si>
  <si>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</si>
  <si>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</si>
  <si>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</si>
  <si>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</si>
  <si>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</si>
  <si>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</si>
  <si>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</si>
  <si>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</si>
  <si>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</si>
  <si>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</si>
  <si>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</si>
  <si>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</si>
  <si>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</si>
  <si>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</si>
  <si>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</si>
  <si>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პირველადი ჯანდაცვის მომსახურება სოფლად. მათ შორის:        ა)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შესყიდვა;                                                                                       ბ) სააგენტოს სამხარეო ცენტრებსა და აჭარის ა/რ ფილიალში „სოფლის ექიმის“ კოორდინატორის (სულ 10 ერთეული) შრომის ანაზღაურება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</si>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</sst>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2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31" fillId="2" borderId="1" xfId="1" applyFont="1" applyFill="1" applyBorder="1" applyAlignment="1" applyProtection="1">
      <alignment horizontal="left" vertical="center" wrapText="1" indent="1"/>
    </xf>
    <xf numFmtId="0" fontId="25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37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M1" sqref="M1:Q104857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2" width="15" customWidth="1"/>
    <col min="13" max="17" width="15" hidden="1" customWidth="1"/>
    <col min="18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1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228</v>
      </c>
      <c r="H2" s="15" t="s">
        <v>229</v>
      </c>
      <c r="I2" s="15" t="s">
        <v>230</v>
      </c>
      <c r="J2" s="15" t="s">
        <v>231</v>
      </c>
      <c r="K2" s="15" t="s">
        <v>232</v>
      </c>
      <c r="L2" s="15" t="s">
        <v>233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1:24" s="2" customFormat="1" ht="27.75" customHeight="1" x14ac:dyDescent="0.25">
      <c r="C3" s="5" t="s">
        <v>151</v>
      </c>
      <c r="D3" s="6" t="s">
        <v>58</v>
      </c>
      <c r="E3" s="27">
        <f t="shared" ref="E3:W3" si="0">E4+E13+E20+E27+E32+E33+E45+E54+E65+E74+E84+E93+E99+E100+E107+E113+E119+E125+E130+E134+E137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278765000</v>
      </c>
      <c r="S3" s="27">
        <f t="shared" si="0"/>
        <v>0</v>
      </c>
      <c r="T3" s="27">
        <f t="shared" si="0"/>
        <v>278165720</v>
      </c>
      <c r="U3" s="27">
        <f t="shared" si="0"/>
        <v>278765000</v>
      </c>
      <c r="V3" s="27">
        <f t="shared" si="0"/>
        <v>63740000</v>
      </c>
      <c r="W3" s="27">
        <f t="shared" si="0"/>
        <v>-172000</v>
      </c>
      <c r="X3" s="29"/>
    </row>
    <row r="4" spans="1:24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2485000</v>
      </c>
      <c r="S4" s="30">
        <f t="shared" ref="S4:S33" si="3">U4-R4</f>
        <v>0</v>
      </c>
      <c r="T4" s="27">
        <v>2455560</v>
      </c>
      <c r="U4" s="27">
        <f>SUM(U5:U12)</f>
        <v>2485000</v>
      </c>
      <c r="V4" s="27">
        <f>SUM(V5:V12)</f>
        <v>2372000</v>
      </c>
      <c r="W4" s="27">
        <f>SUM(W5:W12)</f>
        <v>-113000</v>
      </c>
      <c r="X4" s="29"/>
    </row>
    <row r="5" spans="1:24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9"/>
      <c r="U5" s="11">
        <v>885000</v>
      </c>
      <c r="V5" s="11">
        <v>885000</v>
      </c>
      <c r="W5" s="27">
        <f>V5-U5</f>
        <v>0</v>
      </c>
    </row>
    <row r="6" spans="1:24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/>
      <c r="N6" s="11"/>
      <c r="O6" s="11"/>
      <c r="P6" s="11"/>
      <c r="Q6" s="11"/>
      <c r="R6" s="9">
        <f t="shared" si="2"/>
        <v>20000</v>
      </c>
      <c r="S6" s="19">
        <f t="shared" si="3"/>
        <v>0</v>
      </c>
      <c r="T6" s="9"/>
      <c r="U6" s="11">
        <v>20000</v>
      </c>
      <c r="V6" s="11">
        <v>14000</v>
      </c>
      <c r="W6" s="27">
        <f t="shared" ref="W6:W12" si="4">V6-U6</f>
        <v>-6000</v>
      </c>
    </row>
    <row r="7" spans="1:24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9"/>
      <c r="U7" s="11">
        <v>83000</v>
      </c>
      <c r="V7" s="11">
        <v>83000</v>
      </c>
      <c r="W7" s="27">
        <f t="shared" si="4"/>
        <v>0</v>
      </c>
    </row>
    <row r="8" spans="1:24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9"/>
      <c r="U8" s="11">
        <v>318000</v>
      </c>
      <c r="V8" s="11">
        <v>318000</v>
      </c>
      <c r="W8" s="27">
        <f t="shared" si="4"/>
        <v>0</v>
      </c>
    </row>
    <row r="9" spans="1:24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9"/>
      <c r="U9" s="11">
        <v>117000</v>
      </c>
      <c r="V9" s="11">
        <v>117000</v>
      </c>
      <c r="W9" s="27">
        <f t="shared" si="4"/>
        <v>0</v>
      </c>
    </row>
    <row r="10" spans="1:24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9"/>
      <c r="U10" s="11">
        <v>202000</v>
      </c>
      <c r="V10" s="11">
        <v>202000</v>
      </c>
      <c r="W10" s="27">
        <f t="shared" si="4"/>
        <v>0</v>
      </c>
    </row>
    <row r="11" spans="1:24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9"/>
      <c r="U11" s="11">
        <v>100000</v>
      </c>
      <c r="V11" s="11">
        <v>100000</v>
      </c>
      <c r="W11" s="27">
        <f t="shared" si="4"/>
        <v>0</v>
      </c>
    </row>
    <row r="12" spans="1:24" s="2" customFormat="1" ht="27.75" customHeight="1" x14ac:dyDescent="0.25">
      <c r="B12" s="32"/>
      <c r="C12" s="21" t="s">
        <v>226</v>
      </c>
      <c r="D12" s="13" t="s">
        <v>227</v>
      </c>
      <c r="E12" s="9"/>
      <c r="F12" s="11"/>
      <c r="G12" s="11"/>
      <c r="H12" s="11"/>
      <c r="I12" s="11">
        <v>760000</v>
      </c>
      <c r="J12" s="11"/>
      <c r="K12" s="11"/>
      <c r="L12" s="11"/>
      <c r="M12" s="11"/>
      <c r="N12" s="11"/>
      <c r="O12" s="11"/>
      <c r="P12" s="11"/>
      <c r="Q12" s="11"/>
      <c r="R12" s="9">
        <f t="shared" si="2"/>
        <v>760000</v>
      </c>
      <c r="S12" s="19">
        <f t="shared" si="3"/>
        <v>0</v>
      </c>
      <c r="T12" s="9"/>
      <c r="U12" s="11">
        <v>760000</v>
      </c>
      <c r="V12" s="11">
        <v>653000</v>
      </c>
      <c r="W12" s="27">
        <f t="shared" si="4"/>
        <v>-107000</v>
      </c>
    </row>
    <row r="13" spans="1:24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5">G14+G15+G16+G18+G17+G19</f>
        <v>0</v>
      </c>
      <c r="H13" s="27">
        <f t="shared" si="5"/>
        <v>0</v>
      </c>
      <c r="I13" s="27">
        <f t="shared" si="5"/>
        <v>-444000</v>
      </c>
      <c r="J13" s="27">
        <f t="shared" si="5"/>
        <v>0</v>
      </c>
      <c r="K13" s="27">
        <f t="shared" si="5"/>
        <v>0</v>
      </c>
      <c r="L13" s="27">
        <f t="shared" si="5"/>
        <v>0</v>
      </c>
      <c r="M13" s="27">
        <f t="shared" si="5"/>
        <v>0</v>
      </c>
      <c r="N13" s="27">
        <f t="shared" si="5"/>
        <v>0</v>
      </c>
      <c r="O13" s="27">
        <f t="shared" si="5"/>
        <v>0</v>
      </c>
      <c r="P13" s="27">
        <f t="shared" si="5"/>
        <v>0</v>
      </c>
      <c r="Q13" s="27">
        <f t="shared" si="5"/>
        <v>0</v>
      </c>
      <c r="R13" s="27">
        <f t="shared" si="2"/>
        <v>21956000</v>
      </c>
      <c r="S13" s="30">
        <f t="shared" si="3"/>
        <v>0</v>
      </c>
      <c r="T13" s="27">
        <v>21956000</v>
      </c>
      <c r="U13" s="27">
        <f>U14+U15+U16+U18+U17+U19</f>
        <v>21956000</v>
      </c>
      <c r="V13" s="27">
        <f t="shared" ref="V13:W13" si="6">V14+V15+V16+V18+V17+V19</f>
        <v>21956000</v>
      </c>
      <c r="W13" s="27">
        <f t="shared" si="6"/>
        <v>0</v>
      </c>
    </row>
    <row r="14" spans="1:24" s="2" customFormat="1" ht="33.75" customHeight="1" x14ac:dyDescent="0.25">
      <c r="A14" s="2" t="s">
        <v>59</v>
      </c>
      <c r="B14" s="41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/>
      <c r="N14" s="11"/>
      <c r="O14" s="11"/>
      <c r="P14" s="11"/>
      <c r="Q14" s="11"/>
      <c r="R14" s="9">
        <f t="shared" si="2"/>
        <v>14366000</v>
      </c>
      <c r="S14" s="19">
        <f t="shared" si="3"/>
        <v>0</v>
      </c>
      <c r="T14" s="9"/>
      <c r="U14" s="11">
        <v>14366000</v>
      </c>
      <c r="V14" s="11">
        <v>12515000</v>
      </c>
      <c r="W14" s="9">
        <f>V14-U14</f>
        <v>-1851000</v>
      </c>
    </row>
    <row r="15" spans="1:24" s="2" customFormat="1" ht="33.75" customHeight="1" x14ac:dyDescent="0.25">
      <c r="A15" s="2" t="s">
        <v>59</v>
      </c>
      <c r="B15" s="41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2"/>
        <v>160000</v>
      </c>
      <c r="S15" s="19">
        <f t="shared" si="3"/>
        <v>0</v>
      </c>
      <c r="T15" s="9"/>
      <c r="U15" s="11">
        <v>160000</v>
      </c>
      <c r="V15" s="11">
        <v>157000</v>
      </c>
      <c r="W15" s="9">
        <f t="shared" ref="W15:W19" si="7">V15-U15</f>
        <v>-3000</v>
      </c>
    </row>
    <row r="16" spans="1:24" s="2" customFormat="1" ht="27.75" customHeight="1" x14ac:dyDescent="0.25">
      <c r="A16" s="2" t="s">
        <v>59</v>
      </c>
      <c r="B16" s="41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/>
      <c r="N16" s="11"/>
      <c r="O16" s="11"/>
      <c r="P16" s="11"/>
      <c r="Q16" s="11"/>
      <c r="R16" s="9">
        <f t="shared" si="2"/>
        <v>5370000</v>
      </c>
      <c r="S16" s="19">
        <f t="shared" si="3"/>
        <v>0</v>
      </c>
      <c r="T16" s="9"/>
      <c r="U16" s="11">
        <v>5370000</v>
      </c>
      <c r="V16" s="11">
        <v>7643000</v>
      </c>
      <c r="W16" s="9">
        <f t="shared" si="7"/>
        <v>2273000</v>
      </c>
      <c r="X16" s="29"/>
    </row>
    <row r="17" spans="1:23" s="2" customFormat="1" ht="27.75" customHeight="1" x14ac:dyDescent="0.25">
      <c r="B17" s="41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/>
      <c r="N17" s="11"/>
      <c r="O17" s="11"/>
      <c r="P17" s="11"/>
      <c r="Q17" s="11"/>
      <c r="R17" s="9">
        <f t="shared" si="2"/>
        <v>1500000</v>
      </c>
      <c r="S17" s="19">
        <f t="shared" si="3"/>
        <v>0</v>
      </c>
      <c r="T17" s="9"/>
      <c r="U17" s="11">
        <v>1500000</v>
      </c>
      <c r="V17" s="11">
        <v>1506000</v>
      </c>
      <c r="W17" s="9">
        <f t="shared" si="7"/>
        <v>6000</v>
      </c>
    </row>
    <row r="18" spans="1:23" s="2" customFormat="1" ht="29.25" customHeight="1" x14ac:dyDescent="0.25">
      <c r="A18" s="2" t="s">
        <v>59</v>
      </c>
      <c r="B18" s="41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/>
      <c r="N18" s="11"/>
      <c r="O18" s="11"/>
      <c r="P18" s="11"/>
      <c r="Q18" s="11"/>
      <c r="R18" s="9">
        <f t="shared" si="2"/>
        <v>60000</v>
      </c>
      <c r="S18" s="19">
        <f t="shared" si="3"/>
        <v>0</v>
      </c>
      <c r="T18" s="9"/>
      <c r="U18" s="11">
        <v>60000</v>
      </c>
      <c r="V18" s="11">
        <v>80000</v>
      </c>
      <c r="W18" s="9">
        <f t="shared" si="7"/>
        <v>20000</v>
      </c>
    </row>
    <row r="19" spans="1:23" s="2" customFormat="1" ht="29.25" customHeight="1" x14ac:dyDescent="0.25">
      <c r="B19" s="41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 t="shared" si="2"/>
        <v>500000</v>
      </c>
      <c r="S19" s="19">
        <f t="shared" si="3"/>
        <v>0</v>
      </c>
      <c r="T19" s="9"/>
      <c r="U19" s="11">
        <v>500000</v>
      </c>
      <c r="V19" s="11">
        <v>55000</v>
      </c>
      <c r="W19" s="9">
        <f t="shared" si="7"/>
        <v>-445000</v>
      </c>
    </row>
    <row r="20" spans="1:23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8">G21+G22+G23+G24+G26</f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 t="shared" si="8"/>
        <v>0</v>
      </c>
      <c r="N20" s="27">
        <f t="shared" ref="N20" si="9">N21+N22+N23+N24+N26</f>
        <v>0</v>
      </c>
      <c r="O20" s="27">
        <f t="shared" si="8"/>
        <v>0</v>
      </c>
      <c r="P20" s="27">
        <f t="shared" ref="P20" si="10">P21+P22+P23+P24+P26</f>
        <v>0</v>
      </c>
      <c r="Q20" s="27">
        <f t="shared" si="8"/>
        <v>0</v>
      </c>
      <c r="R20" s="27">
        <f t="shared" si="2"/>
        <v>1700000</v>
      </c>
      <c r="S20" s="30">
        <f t="shared" si="3"/>
        <v>0</v>
      </c>
      <c r="T20" s="27">
        <v>1700000</v>
      </c>
      <c r="U20" s="27">
        <f>SUM(U21:U26)</f>
        <v>1700000</v>
      </c>
      <c r="V20" s="27">
        <f>SUM(V21:V26)</f>
        <v>2100000</v>
      </c>
      <c r="W20" s="27">
        <f>SUM(W21:W26)</f>
        <v>400000</v>
      </c>
    </row>
    <row r="21" spans="1:23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9"/>
      <c r="U21" s="12">
        <v>553500</v>
      </c>
      <c r="V21" s="12">
        <v>553500</v>
      </c>
      <c r="W21" s="9">
        <f>V21-U21</f>
        <v>0</v>
      </c>
    </row>
    <row r="22" spans="1:23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2"/>
        <v>976500</v>
      </c>
      <c r="S22" s="20">
        <f t="shared" si="3"/>
        <v>0</v>
      </c>
      <c r="T22" s="9"/>
      <c r="U22" s="12">
        <v>976500</v>
      </c>
      <c r="V22" s="12">
        <v>1303500</v>
      </c>
      <c r="W22" s="9">
        <f t="shared" ref="W22:W26" si="11">V22-U22</f>
        <v>327000</v>
      </c>
    </row>
    <row r="23" spans="1:23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2"/>
        <v>30000</v>
      </c>
      <c r="S23" s="20">
        <f t="shared" si="3"/>
        <v>0</v>
      </c>
      <c r="T23" s="9"/>
      <c r="U23" s="12">
        <v>30000</v>
      </c>
      <c r="V23" s="12">
        <v>22000</v>
      </c>
      <c r="W23" s="9">
        <f t="shared" si="11"/>
        <v>-8000</v>
      </c>
    </row>
    <row r="24" spans="1:23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2"/>
        <v>30000</v>
      </c>
      <c r="S24" s="20">
        <f t="shared" si="3"/>
        <v>0</v>
      </c>
      <c r="T24" s="9"/>
      <c r="U24" s="12">
        <v>30000</v>
      </c>
      <c r="V24" s="12">
        <v>15000</v>
      </c>
      <c r="W24" s="9">
        <f t="shared" si="11"/>
        <v>-15000</v>
      </c>
    </row>
    <row r="25" spans="1:23" s="2" customFormat="1" ht="15.75" x14ac:dyDescent="0.25">
      <c r="B25" s="32"/>
      <c r="C25" s="21" t="s">
        <v>65</v>
      </c>
      <c r="D25" s="13" t="s">
        <v>235</v>
      </c>
      <c r="E25" s="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 t="shared" si="2"/>
        <v>0</v>
      </c>
      <c r="S25" s="20">
        <f t="shared" si="3"/>
        <v>0</v>
      </c>
      <c r="T25" s="9"/>
      <c r="U25" s="12">
        <v>0</v>
      </c>
      <c r="V25" s="12">
        <v>28000</v>
      </c>
      <c r="W25" s="9">
        <f t="shared" si="11"/>
        <v>28000</v>
      </c>
    </row>
    <row r="26" spans="1:23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2"/>
        <v>110000</v>
      </c>
      <c r="S26" s="20">
        <f t="shared" si="3"/>
        <v>0</v>
      </c>
      <c r="T26" s="9"/>
      <c r="U26" s="12">
        <v>110000</v>
      </c>
      <c r="V26" s="12">
        <v>178000</v>
      </c>
      <c r="W26" s="9">
        <f t="shared" si="11"/>
        <v>68000</v>
      </c>
    </row>
    <row r="27" spans="1:23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2">SUM(G28:G31)</f>
        <v>0</v>
      </c>
      <c r="H27" s="27">
        <f t="shared" si="12"/>
        <v>0</v>
      </c>
      <c r="I27" s="27">
        <f t="shared" si="12"/>
        <v>0</v>
      </c>
      <c r="J27" s="27">
        <f t="shared" si="12"/>
        <v>0</v>
      </c>
      <c r="K27" s="27">
        <f t="shared" si="12"/>
        <v>0</v>
      </c>
      <c r="L27" s="27">
        <f t="shared" si="12"/>
        <v>0</v>
      </c>
      <c r="M27" s="27">
        <f t="shared" si="12"/>
        <v>0</v>
      </c>
      <c r="N27" s="27">
        <f t="shared" si="12"/>
        <v>0</v>
      </c>
      <c r="O27" s="27">
        <f t="shared" si="12"/>
        <v>0</v>
      </c>
      <c r="P27" s="27">
        <f t="shared" si="12"/>
        <v>0</v>
      </c>
      <c r="Q27" s="27">
        <f t="shared" si="12"/>
        <v>0</v>
      </c>
      <c r="R27" s="27">
        <f t="shared" si="2"/>
        <v>1800000</v>
      </c>
      <c r="S27" s="30">
        <f t="shared" si="3"/>
        <v>0</v>
      </c>
      <c r="T27" s="27">
        <v>1800000</v>
      </c>
      <c r="U27" s="27">
        <f>SUM(U28:U31)</f>
        <v>1800000</v>
      </c>
      <c r="V27" s="27">
        <f>SUM(V28:V31)</f>
        <v>2201000</v>
      </c>
      <c r="W27" s="27">
        <f>SUM(W28:W31)</f>
        <v>401000</v>
      </c>
    </row>
    <row r="28" spans="1:23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2"/>
        <v>1460000</v>
      </c>
      <c r="S28" s="20">
        <f t="shared" si="3"/>
        <v>0</v>
      </c>
      <c r="T28" s="9"/>
      <c r="U28" s="12">
        <v>1460000</v>
      </c>
      <c r="V28" s="12">
        <v>1315000</v>
      </c>
      <c r="W28" s="7">
        <f>V28-U28</f>
        <v>-145000</v>
      </c>
    </row>
    <row r="29" spans="1:23" s="2" customFormat="1" ht="30" x14ac:dyDescent="0.25">
      <c r="A29" s="2" t="s">
        <v>59</v>
      </c>
      <c r="B29" s="32" t="s">
        <v>114</v>
      </c>
      <c r="C29" s="21" t="s">
        <v>62</v>
      </c>
      <c r="D29" s="10" t="s">
        <v>157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2"/>
        <v>128000</v>
      </c>
      <c r="S29" s="20">
        <f t="shared" si="3"/>
        <v>0</v>
      </c>
      <c r="T29" s="9"/>
      <c r="U29" s="12">
        <v>128000</v>
      </c>
      <c r="V29" s="12">
        <v>674000</v>
      </c>
      <c r="W29" s="7">
        <f t="shared" ref="W29:W31" si="13">V29-U29</f>
        <v>546000</v>
      </c>
    </row>
    <row r="30" spans="1:23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158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9"/>
      <c r="U30" s="12">
        <v>200000</v>
      </c>
      <c r="V30" s="12">
        <v>200000</v>
      </c>
      <c r="W30" s="7">
        <f t="shared" si="13"/>
        <v>0</v>
      </c>
    </row>
    <row r="31" spans="1:23" s="2" customFormat="1" ht="31.5" customHeight="1" x14ac:dyDescent="0.25">
      <c r="B31" s="32"/>
      <c r="C31" s="21" t="s">
        <v>64</v>
      </c>
      <c r="D31" s="10" t="s">
        <v>159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9"/>
      <c r="U31" s="12">
        <v>12000</v>
      </c>
      <c r="V31" s="12">
        <v>12000</v>
      </c>
      <c r="W31" s="7">
        <f t="shared" si="13"/>
        <v>0</v>
      </c>
    </row>
    <row r="32" spans="1:23" s="2" customFormat="1" ht="52.5" customHeight="1" x14ac:dyDescent="0.25">
      <c r="B32" s="32" t="s">
        <v>114</v>
      </c>
      <c r="C32" s="26" t="s">
        <v>160</v>
      </c>
      <c r="D32" s="8" t="s">
        <v>161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27">
        <v>238000</v>
      </c>
      <c r="U32" s="27">
        <v>238000</v>
      </c>
      <c r="V32" s="27"/>
      <c r="W32" s="7"/>
    </row>
    <row r="33" spans="1:24" s="2" customFormat="1" ht="33.75" customHeight="1" x14ac:dyDescent="0.25">
      <c r="B33" s="32"/>
      <c r="C33" s="5" t="s">
        <v>162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4">G34+G35+G36</f>
        <v>0</v>
      </c>
      <c r="H33" s="27">
        <f t="shared" si="14"/>
        <v>0</v>
      </c>
      <c r="I33" s="27">
        <f t="shared" si="14"/>
        <v>0</v>
      </c>
      <c r="J33" s="27">
        <f t="shared" si="14"/>
        <v>0</v>
      </c>
      <c r="K33" s="27">
        <f t="shared" si="14"/>
        <v>0</v>
      </c>
      <c r="L33" s="27">
        <f t="shared" si="14"/>
        <v>0</v>
      </c>
      <c r="M33" s="27">
        <f t="shared" ref="M33:Q33" si="15">M37+M38+M40+M41+M42+M43+M44</f>
        <v>0</v>
      </c>
      <c r="N33" s="27">
        <f t="shared" ref="N33" si="16">N37+N38+N40+N41+N42+N43+N44</f>
        <v>0</v>
      </c>
      <c r="O33" s="27">
        <f t="shared" si="15"/>
        <v>0</v>
      </c>
      <c r="P33" s="27">
        <f t="shared" ref="P33" si="17">P37+P38+P40+P41+P42+P43+P44</f>
        <v>0</v>
      </c>
      <c r="Q33" s="27">
        <f t="shared" si="15"/>
        <v>0</v>
      </c>
      <c r="R33" s="27">
        <f t="shared" si="2"/>
        <v>15670000</v>
      </c>
      <c r="S33" s="30">
        <f t="shared" si="3"/>
        <v>0</v>
      </c>
      <c r="T33" s="27">
        <v>15667320</v>
      </c>
      <c r="U33" s="27">
        <f>U34+U35+U36</f>
        <v>15670000</v>
      </c>
      <c r="V33" s="27">
        <f>V34+V35+V36</f>
        <v>15518000</v>
      </c>
      <c r="W33" s="27">
        <f>W34+W35+W36</f>
        <v>-152000</v>
      </c>
    </row>
    <row r="34" spans="1:24" s="2" customFormat="1" ht="33.75" customHeight="1" x14ac:dyDescent="0.25">
      <c r="B34" s="32"/>
      <c r="C34" s="5" t="s">
        <v>163</v>
      </c>
      <c r="D34" s="8" t="s">
        <v>14</v>
      </c>
      <c r="E34" s="39">
        <v>12660000</v>
      </c>
      <c r="F34" s="39">
        <f>F37+F40+F41</f>
        <v>12660200</v>
      </c>
      <c r="G34" s="31">
        <f t="shared" ref="G34:L34" si="18">G37+G40+G41</f>
        <v>0</v>
      </c>
      <c r="H34" s="31">
        <f t="shared" si="18"/>
        <v>0</v>
      </c>
      <c r="I34" s="31">
        <f t="shared" si="18"/>
        <v>0</v>
      </c>
      <c r="J34" s="31">
        <f t="shared" si="18"/>
        <v>0</v>
      </c>
      <c r="K34" s="31">
        <f t="shared" si="18"/>
        <v>0</v>
      </c>
      <c r="L34" s="31">
        <f t="shared" si="18"/>
        <v>0</v>
      </c>
      <c r="M34" s="31">
        <f t="shared" ref="M34:O34" si="19">M37+M40+M41</f>
        <v>0</v>
      </c>
      <c r="N34" s="31">
        <f t="shared" si="19"/>
        <v>0</v>
      </c>
      <c r="O34" s="31">
        <f t="shared" si="19"/>
        <v>0</v>
      </c>
      <c r="P34" s="31">
        <f t="shared" ref="P34:Q34" si="20">P37+P40+P41</f>
        <v>0</v>
      </c>
      <c r="Q34" s="31">
        <f t="shared" si="20"/>
        <v>0</v>
      </c>
      <c r="R34" s="27">
        <f t="shared" si="2"/>
        <v>12660200</v>
      </c>
      <c r="S34" s="30">
        <f>S37+S40+S41</f>
        <v>0</v>
      </c>
      <c r="T34" s="31"/>
      <c r="U34" s="31">
        <f>U37+U40+U41</f>
        <v>12660200</v>
      </c>
      <c r="V34" s="27">
        <f>V37+V40+V41</f>
        <v>12660200</v>
      </c>
      <c r="W34" s="27">
        <f>W37+W40+W41</f>
        <v>0</v>
      </c>
      <c r="X34" s="29">
        <f>F34-E34</f>
        <v>200</v>
      </c>
    </row>
    <row r="35" spans="1:24" s="2" customFormat="1" ht="45" customHeight="1" x14ac:dyDescent="0.25">
      <c r="B35" s="32"/>
      <c r="C35" s="5" t="s">
        <v>164</v>
      </c>
      <c r="D35" s="8" t="s">
        <v>102</v>
      </c>
      <c r="E35" s="39">
        <v>1350000</v>
      </c>
      <c r="F35" s="39">
        <f>F38+F42</f>
        <v>1349800</v>
      </c>
      <c r="G35" s="31">
        <f t="shared" ref="G35:L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ref="M35:O35" si="22">M38+M42</f>
        <v>0</v>
      </c>
      <c r="N35" s="31">
        <f t="shared" si="22"/>
        <v>0</v>
      </c>
      <c r="O35" s="31">
        <f t="shared" si="22"/>
        <v>0</v>
      </c>
      <c r="P35" s="31">
        <f t="shared" ref="P35:Q35" si="23">P38+P42</f>
        <v>0</v>
      </c>
      <c r="Q35" s="31">
        <f t="shared" si="23"/>
        <v>0</v>
      </c>
      <c r="R35" s="27">
        <f t="shared" si="2"/>
        <v>1349800</v>
      </c>
      <c r="S35" s="30">
        <f t="shared" ref="S35" si="24">S38+S42</f>
        <v>0</v>
      </c>
      <c r="T35" s="31"/>
      <c r="U35" s="31">
        <f>U38+U42</f>
        <v>1349800</v>
      </c>
      <c r="V35" s="27">
        <f t="shared" ref="V35:W35" si="25">V38+V42</f>
        <v>1197800</v>
      </c>
      <c r="W35" s="27">
        <f t="shared" si="25"/>
        <v>-152000</v>
      </c>
      <c r="X35" s="29">
        <f>F35-E35</f>
        <v>-200</v>
      </c>
    </row>
    <row r="36" spans="1:24" s="2" customFormat="1" ht="45.75" customHeight="1" x14ac:dyDescent="0.25">
      <c r="B36" s="32"/>
      <c r="C36" s="5" t="s">
        <v>165</v>
      </c>
      <c r="D36" s="8" t="s">
        <v>101</v>
      </c>
      <c r="E36" s="31">
        <v>1660000</v>
      </c>
      <c r="F36" s="31">
        <f>F43+F44</f>
        <v>1660000</v>
      </c>
      <c r="G36" s="31">
        <f t="shared" ref="G36:L36" si="26">G43+G44</f>
        <v>0</v>
      </c>
      <c r="H36" s="31">
        <f t="shared" si="26"/>
        <v>0</v>
      </c>
      <c r="I36" s="31">
        <f t="shared" si="26"/>
        <v>0</v>
      </c>
      <c r="J36" s="31">
        <f t="shared" si="26"/>
        <v>0</v>
      </c>
      <c r="K36" s="31">
        <f t="shared" si="26"/>
        <v>0</v>
      </c>
      <c r="L36" s="31">
        <f t="shared" si="26"/>
        <v>0</v>
      </c>
      <c r="M36" s="31">
        <f t="shared" ref="M36:O36" si="27">M43+M44</f>
        <v>0</v>
      </c>
      <c r="N36" s="31">
        <f t="shared" si="27"/>
        <v>0</v>
      </c>
      <c r="O36" s="31">
        <f t="shared" si="27"/>
        <v>0</v>
      </c>
      <c r="P36" s="31">
        <f t="shared" ref="P36:Q36" si="28">P43+P44</f>
        <v>0</v>
      </c>
      <c r="Q36" s="31">
        <f t="shared" si="28"/>
        <v>0</v>
      </c>
      <c r="R36" s="27">
        <f t="shared" si="2"/>
        <v>1660000</v>
      </c>
      <c r="S36" s="30">
        <f t="shared" ref="S36" si="29">S43+S44</f>
        <v>0</v>
      </c>
      <c r="T36" s="31"/>
      <c r="U36" s="31">
        <f>U43+U44</f>
        <v>1660000</v>
      </c>
      <c r="V36" s="27">
        <f t="shared" ref="V36:W36" si="30">V43+V44</f>
        <v>1660000</v>
      </c>
      <c r="W36" s="27">
        <f t="shared" si="30"/>
        <v>0</v>
      </c>
      <c r="X36" s="29"/>
    </row>
    <row r="37" spans="1:24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31">U37-R37</f>
        <v>0</v>
      </c>
      <c r="T37" s="9"/>
      <c r="U37" s="3">
        <v>3121000</v>
      </c>
      <c r="V37" s="3">
        <v>3121000</v>
      </c>
      <c r="W37" s="7">
        <f>V37-U37</f>
        <v>0</v>
      </c>
      <c r="X37" s="29"/>
    </row>
    <row r="38" spans="1:24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9">
        <f t="shared" si="2"/>
        <v>1312000</v>
      </c>
      <c r="S38" s="20">
        <f t="shared" si="31"/>
        <v>0</v>
      </c>
      <c r="T38" s="9"/>
      <c r="U38" s="3">
        <v>1312000</v>
      </c>
      <c r="V38" s="3">
        <v>1160000</v>
      </c>
      <c r="W38" s="7">
        <f t="shared" ref="W38:W44" si="32">V38-U38</f>
        <v>-152000</v>
      </c>
      <c r="X38" s="29"/>
    </row>
    <row r="39" spans="1:24" s="2" customFormat="1" ht="60" customHeight="1" x14ac:dyDescent="0.25">
      <c r="B39" s="32"/>
      <c r="C39" s="21" t="s">
        <v>167</v>
      </c>
      <c r="D39" s="10" t="s">
        <v>166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"/>
      <c r="S39" s="20"/>
      <c r="T39" s="9"/>
      <c r="U39" s="3">
        <v>250000</v>
      </c>
      <c r="V39" s="3">
        <v>200000</v>
      </c>
      <c r="W39" s="7">
        <f t="shared" si="32"/>
        <v>-50000</v>
      </c>
      <c r="X39" s="29"/>
    </row>
    <row r="40" spans="1:24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">
        <f t="shared" si="2"/>
        <v>9500000</v>
      </c>
      <c r="S40" s="20">
        <f t="shared" si="31"/>
        <v>0</v>
      </c>
      <c r="T40" s="9"/>
      <c r="U40" s="3">
        <v>9500000</v>
      </c>
      <c r="V40" s="3">
        <v>9500000</v>
      </c>
      <c r="W40" s="7">
        <f t="shared" si="32"/>
        <v>0</v>
      </c>
      <c r="X40" s="29"/>
    </row>
    <row r="41" spans="1:24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31"/>
        <v>0</v>
      </c>
      <c r="T41" s="9"/>
      <c r="U41" s="3">
        <v>39200</v>
      </c>
      <c r="V41" s="3">
        <v>39200</v>
      </c>
      <c r="W41" s="7">
        <f t="shared" si="32"/>
        <v>0</v>
      </c>
      <c r="X41" s="29"/>
    </row>
    <row r="42" spans="1:24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31"/>
        <v>0</v>
      </c>
      <c r="T42" s="9"/>
      <c r="U42" s="3">
        <v>37800</v>
      </c>
      <c r="V42" s="3">
        <v>37800</v>
      </c>
      <c r="W42" s="7">
        <f t="shared" si="32"/>
        <v>0</v>
      </c>
      <c r="X42" s="29"/>
    </row>
    <row r="43" spans="1:24" s="2" customFormat="1" ht="45.75" customHeight="1" x14ac:dyDescent="0.25">
      <c r="A43" s="2" t="s">
        <v>59</v>
      </c>
      <c r="B43" s="32"/>
      <c r="C43" s="21" t="s">
        <v>72</v>
      </c>
      <c r="D43" s="10" t="s">
        <v>168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9">
        <f t="shared" si="2"/>
        <v>1250000</v>
      </c>
      <c r="S43" s="20">
        <f t="shared" si="31"/>
        <v>0</v>
      </c>
      <c r="T43" s="9"/>
      <c r="U43" s="3">
        <v>1250000</v>
      </c>
      <c r="V43" s="3">
        <v>1380000</v>
      </c>
      <c r="W43" s="7">
        <f t="shared" si="32"/>
        <v>130000</v>
      </c>
      <c r="X43" s="29"/>
    </row>
    <row r="44" spans="1:24" s="2" customFormat="1" ht="75" x14ac:dyDescent="0.25">
      <c r="A44" s="2" t="s">
        <v>59</v>
      </c>
      <c r="B44" s="32"/>
      <c r="C44" s="21" t="s">
        <v>69</v>
      </c>
      <c r="D44" s="10" t="s">
        <v>169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>
        <f t="shared" si="2"/>
        <v>410000</v>
      </c>
      <c r="S44" s="20">
        <f t="shared" si="31"/>
        <v>0</v>
      </c>
      <c r="T44" s="9"/>
      <c r="U44" s="3">
        <v>410000</v>
      </c>
      <c r="V44" s="3">
        <v>280000</v>
      </c>
      <c r="W44" s="7">
        <f t="shared" si="32"/>
        <v>-130000</v>
      </c>
      <c r="X44" s="29"/>
    </row>
    <row r="45" spans="1:24" s="2" customFormat="1" ht="15.75" x14ac:dyDescent="0.25">
      <c r="B45" s="32"/>
      <c r="C45" s="5" t="s">
        <v>170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0</v>
      </c>
      <c r="N45" s="27">
        <f t="shared" ref="N45" si="35">N49+N51+N52+N53</f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12520000</v>
      </c>
      <c r="S45" s="30">
        <f t="shared" si="31"/>
        <v>0</v>
      </c>
      <c r="T45" s="27">
        <v>12450000</v>
      </c>
      <c r="U45" s="27">
        <f>U46+U47+U48</f>
        <v>12520000</v>
      </c>
      <c r="V45" s="27">
        <f>V46+V47+V48</f>
        <v>11860000</v>
      </c>
      <c r="W45" s="27">
        <f>W46+W47+W48</f>
        <v>-660000</v>
      </c>
      <c r="X45" s="29"/>
    </row>
    <row r="46" spans="1:24" s="2" customFormat="1" ht="15.75" x14ac:dyDescent="0.25">
      <c r="B46" s="32"/>
      <c r="C46" s="5" t="s">
        <v>171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6">G51+G52</f>
        <v>0</v>
      </c>
      <c r="H46" s="27">
        <f t="shared" si="36"/>
        <v>0</v>
      </c>
      <c r="I46" s="27">
        <f t="shared" si="36"/>
        <v>0</v>
      </c>
      <c r="J46" s="27">
        <f t="shared" si="36"/>
        <v>0</v>
      </c>
      <c r="K46" s="27">
        <f t="shared" si="36"/>
        <v>0</v>
      </c>
      <c r="L46" s="27">
        <f t="shared" si="36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7">S51+S52</f>
        <v>0</v>
      </c>
      <c r="T46" s="27"/>
      <c r="U46" s="27">
        <f>U51+U52</f>
        <v>6450000</v>
      </c>
      <c r="V46" s="27">
        <f>V51+V52</f>
        <v>6450000</v>
      </c>
      <c r="W46" s="27">
        <f>W51+W52</f>
        <v>0</v>
      </c>
      <c r="X46" s="29">
        <f t="shared" ref="X46:X48" si="38">F46-E46</f>
        <v>345000</v>
      </c>
    </row>
    <row r="47" spans="1:24" s="2" customFormat="1" ht="48" customHeight="1" x14ac:dyDescent="0.25">
      <c r="B47" s="32"/>
      <c r="C47" s="5" t="s">
        <v>172</v>
      </c>
      <c r="D47" s="8" t="s">
        <v>105</v>
      </c>
      <c r="E47" s="35">
        <v>4000000</v>
      </c>
      <c r="F47" s="35">
        <f>F49</f>
        <v>3880000</v>
      </c>
      <c r="G47" s="27">
        <f t="shared" ref="G47:N47" si="39">G49</f>
        <v>0</v>
      </c>
      <c r="H47" s="27">
        <f t="shared" si="39"/>
        <v>0</v>
      </c>
      <c r="I47" s="27">
        <f t="shared" si="39"/>
        <v>0</v>
      </c>
      <c r="J47" s="27">
        <f t="shared" si="39"/>
        <v>0</v>
      </c>
      <c r="K47" s="27">
        <f t="shared" si="39"/>
        <v>0</v>
      </c>
      <c r="L47" s="27">
        <f t="shared" si="39"/>
        <v>0</v>
      </c>
      <c r="M47" s="27">
        <f t="shared" si="39"/>
        <v>0</v>
      </c>
      <c r="N47" s="27">
        <f t="shared" si="39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3880000</v>
      </c>
      <c r="S47" s="30">
        <f t="shared" ref="S47" si="40">S49</f>
        <v>0</v>
      </c>
      <c r="T47" s="27"/>
      <c r="U47" s="27">
        <f>U49</f>
        <v>3880000</v>
      </c>
      <c r="V47" s="27">
        <f>V49</f>
        <v>3220000</v>
      </c>
      <c r="W47" s="27">
        <f>W49</f>
        <v>-660000</v>
      </c>
      <c r="X47" s="29">
        <f t="shared" si="38"/>
        <v>-120000</v>
      </c>
    </row>
    <row r="48" spans="1:24" s="2" customFormat="1" ht="78" customHeight="1" x14ac:dyDescent="0.25">
      <c r="B48" s="32"/>
      <c r="C48" s="5" t="s">
        <v>173</v>
      </c>
      <c r="D48" s="8" t="s">
        <v>137</v>
      </c>
      <c r="E48" s="35">
        <v>2415000</v>
      </c>
      <c r="F48" s="35">
        <f>F53</f>
        <v>2190000</v>
      </c>
      <c r="G48" s="27">
        <f t="shared" ref="G48:O48" si="41">G53</f>
        <v>0</v>
      </c>
      <c r="H48" s="27">
        <f t="shared" si="41"/>
        <v>0</v>
      </c>
      <c r="I48" s="27">
        <f t="shared" si="41"/>
        <v>0</v>
      </c>
      <c r="J48" s="27">
        <f t="shared" si="41"/>
        <v>0</v>
      </c>
      <c r="K48" s="27">
        <f t="shared" si="41"/>
        <v>0</v>
      </c>
      <c r="L48" s="27">
        <f t="shared" si="41"/>
        <v>0</v>
      </c>
      <c r="M48" s="27">
        <f t="shared" si="41"/>
        <v>0</v>
      </c>
      <c r="N48" s="27">
        <f t="shared" si="41"/>
        <v>0</v>
      </c>
      <c r="O48" s="27">
        <f t="shared" si="41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2">S53</f>
        <v>0</v>
      </c>
      <c r="T48" s="27"/>
      <c r="U48" s="27">
        <f>U53</f>
        <v>2190000</v>
      </c>
      <c r="V48" s="27">
        <f>V53</f>
        <v>2190000</v>
      </c>
      <c r="W48" s="27">
        <f>W53</f>
        <v>0</v>
      </c>
      <c r="X48" s="29">
        <f t="shared" si="38"/>
        <v>-225000</v>
      </c>
    </row>
    <row r="49" spans="1:24" s="2" customFormat="1" ht="30" x14ac:dyDescent="0.25">
      <c r="A49" s="2" t="s">
        <v>59</v>
      </c>
      <c r="B49" s="32"/>
      <c r="C49" s="21" t="s">
        <v>73</v>
      </c>
      <c r="D49" s="10" t="s">
        <v>174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9">
        <f t="shared" si="2"/>
        <v>3880000</v>
      </c>
      <c r="S49" s="20">
        <f t="shared" ref="S49:S55" si="43">U49-R49</f>
        <v>0</v>
      </c>
      <c r="T49" s="9"/>
      <c r="U49" s="3">
        <v>3880000</v>
      </c>
      <c r="V49" s="3">
        <v>3220000</v>
      </c>
      <c r="W49" s="3">
        <f>V49-U49</f>
        <v>-660000</v>
      </c>
    </row>
    <row r="50" spans="1:24" s="2" customFormat="1" ht="66.75" customHeight="1" x14ac:dyDescent="0.25">
      <c r="A50" s="2" t="s">
        <v>59</v>
      </c>
      <c r="B50" s="32"/>
      <c r="C50" s="21" t="s">
        <v>74</v>
      </c>
      <c r="D50" s="10" t="s">
        <v>175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9">
        <f t="shared" si="2"/>
        <v>3000000</v>
      </c>
      <c r="S50" s="20">
        <f t="shared" si="43"/>
        <v>0</v>
      </c>
      <c r="T50" s="9"/>
      <c r="U50" s="3">
        <v>3000000</v>
      </c>
      <c r="V50" s="3">
        <v>2500000</v>
      </c>
      <c r="W50" s="3">
        <f t="shared" ref="W50:W53" si="44">V50-U50</f>
        <v>-500000</v>
      </c>
    </row>
    <row r="51" spans="1:24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3"/>
        <v>0</v>
      </c>
      <c r="T51" s="9"/>
      <c r="U51" s="3">
        <v>4000000</v>
      </c>
      <c r="V51" s="3">
        <v>4000000</v>
      </c>
      <c r="W51" s="3">
        <f t="shared" si="44"/>
        <v>0</v>
      </c>
    </row>
    <row r="52" spans="1:24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3"/>
        <v>0</v>
      </c>
      <c r="T52" s="9"/>
      <c r="U52" s="3">
        <v>2450000</v>
      </c>
      <c r="V52" s="3">
        <v>2450000</v>
      </c>
      <c r="W52" s="3">
        <f t="shared" si="44"/>
        <v>0</v>
      </c>
    </row>
    <row r="53" spans="1:24" s="2" customFormat="1" ht="48.75" customHeight="1" x14ac:dyDescent="0.25">
      <c r="A53" s="2" t="s">
        <v>59</v>
      </c>
      <c r="B53" s="32"/>
      <c r="C53" s="21" t="s">
        <v>64</v>
      </c>
      <c r="D53" s="10" t="s">
        <v>176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3"/>
        <v>0</v>
      </c>
      <c r="T53" s="9"/>
      <c r="U53" s="3">
        <v>2190000</v>
      </c>
      <c r="V53" s="3">
        <v>2190000</v>
      </c>
      <c r="W53" s="3">
        <f t="shared" si="44"/>
        <v>0</v>
      </c>
    </row>
    <row r="54" spans="1:24" s="2" customFormat="1" ht="15.75" x14ac:dyDescent="0.25">
      <c r="B54" s="32"/>
      <c r="C54" s="5" t="s">
        <v>177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5">G55+G56</f>
        <v>0</v>
      </c>
      <c r="H54" s="27">
        <f t="shared" si="45"/>
        <v>0</v>
      </c>
      <c r="I54" s="27">
        <f t="shared" si="45"/>
        <v>-219000</v>
      </c>
      <c r="J54" s="27">
        <f t="shared" si="45"/>
        <v>0</v>
      </c>
      <c r="K54" s="27">
        <f t="shared" si="45"/>
        <v>0</v>
      </c>
      <c r="L54" s="27">
        <f t="shared" si="45"/>
        <v>0</v>
      </c>
      <c r="M54" s="27">
        <f t="shared" si="45"/>
        <v>0</v>
      </c>
      <c r="N54" s="27">
        <f t="shared" si="45"/>
        <v>0</v>
      </c>
      <c r="O54" s="27">
        <f t="shared" si="45"/>
        <v>0</v>
      </c>
      <c r="P54" s="27">
        <f t="shared" si="45"/>
        <v>0</v>
      </c>
      <c r="Q54" s="27">
        <f t="shared" si="45"/>
        <v>0</v>
      </c>
      <c r="R54" s="27">
        <f t="shared" si="2"/>
        <v>7781000</v>
      </c>
      <c r="S54" s="30">
        <f t="shared" si="43"/>
        <v>0</v>
      </c>
      <c r="T54" s="27">
        <v>7778850</v>
      </c>
      <c r="U54" s="27">
        <f>U55+U56</f>
        <v>7781000</v>
      </c>
      <c r="V54" s="27">
        <f>V55+V56</f>
        <v>7733000</v>
      </c>
      <c r="W54" s="27">
        <f>W55+W56</f>
        <v>-48000</v>
      </c>
    </row>
    <row r="55" spans="1:24" s="2" customFormat="1" ht="15.75" x14ac:dyDescent="0.25">
      <c r="B55" s="32"/>
      <c r="C55" s="5" t="s">
        <v>178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6">G57+G59+G61+G63</f>
        <v>0</v>
      </c>
      <c r="H55" s="27">
        <f t="shared" si="46"/>
        <v>0</v>
      </c>
      <c r="I55" s="27">
        <f t="shared" si="46"/>
        <v>0</v>
      </c>
      <c r="J55" s="27">
        <f t="shared" si="46"/>
        <v>0</v>
      </c>
      <c r="K55" s="27">
        <f t="shared" si="46"/>
        <v>0</v>
      </c>
      <c r="L55" s="27">
        <f t="shared" si="46"/>
        <v>0</v>
      </c>
      <c r="M55" s="27">
        <f t="shared" si="46"/>
        <v>0</v>
      </c>
      <c r="N55" s="27">
        <f t="shared" si="46"/>
        <v>0</v>
      </c>
      <c r="O55" s="27">
        <f t="shared" si="46"/>
        <v>0</v>
      </c>
      <c r="P55" s="27">
        <f t="shared" si="46"/>
        <v>0</v>
      </c>
      <c r="Q55" s="27">
        <f t="shared" si="46"/>
        <v>0</v>
      </c>
      <c r="R55" s="27">
        <f t="shared" si="2"/>
        <v>7526000</v>
      </c>
      <c r="S55" s="30">
        <f t="shared" si="43"/>
        <v>0</v>
      </c>
      <c r="T55" s="27"/>
      <c r="U55" s="27">
        <f>U57+U59+U61+U63</f>
        <v>7526000</v>
      </c>
      <c r="V55" s="27">
        <f t="shared" ref="V55:W55" si="47">V57+V59+V61+V63</f>
        <v>7526000</v>
      </c>
      <c r="W55" s="27">
        <f t="shared" si="47"/>
        <v>0</v>
      </c>
    </row>
    <row r="56" spans="1:24" s="2" customFormat="1" ht="60" x14ac:dyDescent="0.25">
      <c r="B56" s="32"/>
      <c r="C56" s="5" t="s">
        <v>179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8">G60+G62</f>
        <v>0</v>
      </c>
      <c r="H56" s="27">
        <f t="shared" si="48"/>
        <v>0</v>
      </c>
      <c r="I56" s="27">
        <f t="shared" si="48"/>
        <v>-219000</v>
      </c>
      <c r="J56" s="27">
        <f t="shared" si="48"/>
        <v>0</v>
      </c>
      <c r="K56" s="27">
        <f t="shared" si="48"/>
        <v>0</v>
      </c>
      <c r="L56" s="27">
        <f t="shared" si="48"/>
        <v>0</v>
      </c>
      <c r="M56" s="27">
        <f t="shared" si="48"/>
        <v>0</v>
      </c>
      <c r="N56" s="27">
        <f t="shared" si="48"/>
        <v>0</v>
      </c>
      <c r="O56" s="27">
        <f t="shared" si="48"/>
        <v>0</v>
      </c>
      <c r="P56" s="27">
        <f t="shared" si="48"/>
        <v>0</v>
      </c>
      <c r="Q56" s="27">
        <f t="shared" si="48"/>
        <v>0</v>
      </c>
      <c r="R56" s="27">
        <f t="shared" si="2"/>
        <v>255000</v>
      </c>
      <c r="S56" s="30">
        <f>S60+S62</f>
        <v>0</v>
      </c>
      <c r="T56" s="27"/>
      <c r="U56" s="27">
        <f>U60+U62</f>
        <v>255000</v>
      </c>
      <c r="V56" s="27">
        <f>V60+V62</f>
        <v>207000</v>
      </c>
      <c r="W56" s="27">
        <f>W60+W62</f>
        <v>-48000</v>
      </c>
    </row>
    <row r="57" spans="1:24" s="2" customFormat="1" ht="15.75" x14ac:dyDescent="0.25">
      <c r="A57" s="2" t="s">
        <v>59</v>
      </c>
      <c r="B57" s="32"/>
      <c r="C57" s="24" t="s">
        <v>67</v>
      </c>
      <c r="D57" s="10" t="s">
        <v>180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98" si="49">U57-R57</f>
        <v>0</v>
      </c>
      <c r="T57" s="9"/>
      <c r="U57" s="12">
        <v>5963000</v>
      </c>
      <c r="V57" s="12">
        <v>5963000</v>
      </c>
      <c r="W57" s="9">
        <f>V57-U57</f>
        <v>0</v>
      </c>
    </row>
    <row r="58" spans="1:24" s="2" customFormat="1" ht="24" customHeight="1" x14ac:dyDescent="0.25">
      <c r="B58" s="32"/>
      <c r="C58" s="24" t="s">
        <v>84</v>
      </c>
      <c r="D58" s="10" t="s">
        <v>181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49"/>
        <v>0</v>
      </c>
      <c r="T58" s="9"/>
      <c r="U58" s="12">
        <v>45000</v>
      </c>
      <c r="V58" s="12">
        <v>45000</v>
      </c>
      <c r="W58" s="9">
        <f t="shared" ref="W58:W64" si="50">V58-U58</f>
        <v>0</v>
      </c>
    </row>
    <row r="59" spans="1:24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49"/>
        <v>0</v>
      </c>
      <c r="T59" s="9"/>
      <c r="U59" s="12">
        <v>413000</v>
      </c>
      <c r="V59" s="12">
        <v>413000</v>
      </c>
      <c r="W59" s="9">
        <f t="shared" si="50"/>
        <v>0</v>
      </c>
    </row>
    <row r="60" spans="1:24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182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/>
      <c r="N60" s="12"/>
      <c r="O60" s="12"/>
      <c r="P60" s="12"/>
      <c r="Q60" s="12"/>
      <c r="R60" s="9">
        <f t="shared" si="2"/>
        <v>165000</v>
      </c>
      <c r="S60" s="20">
        <f t="shared" si="49"/>
        <v>0</v>
      </c>
      <c r="T60" s="9"/>
      <c r="U60" s="12">
        <v>165000</v>
      </c>
      <c r="V60" s="12">
        <v>157000</v>
      </c>
      <c r="W60" s="9">
        <f t="shared" si="50"/>
        <v>-8000</v>
      </c>
      <c r="X60" s="29"/>
    </row>
    <row r="61" spans="1:24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49"/>
        <v>0</v>
      </c>
      <c r="T61" s="9"/>
      <c r="U61" s="12">
        <v>900000</v>
      </c>
      <c r="V61" s="12">
        <v>900000</v>
      </c>
      <c r="W61" s="9">
        <f t="shared" si="50"/>
        <v>0</v>
      </c>
    </row>
    <row r="62" spans="1:24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/>
      <c r="N62" s="12"/>
      <c r="O62" s="12"/>
      <c r="P62" s="12"/>
      <c r="Q62" s="12"/>
      <c r="R62" s="9">
        <f t="shared" si="2"/>
        <v>90000</v>
      </c>
      <c r="S62" s="20">
        <f t="shared" si="49"/>
        <v>0</v>
      </c>
      <c r="T62" s="9"/>
      <c r="U62" s="12">
        <v>90000</v>
      </c>
      <c r="V62" s="12">
        <v>50000</v>
      </c>
      <c r="W62" s="9">
        <f t="shared" si="50"/>
        <v>-40000</v>
      </c>
    </row>
    <row r="63" spans="1:24" s="2" customFormat="1" ht="30" x14ac:dyDescent="0.25">
      <c r="A63" s="2" t="s">
        <v>59</v>
      </c>
      <c r="B63" s="32"/>
      <c r="C63" s="24" t="s">
        <v>80</v>
      </c>
      <c r="D63" s="10" t="s">
        <v>183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49"/>
        <v>0</v>
      </c>
      <c r="T63" s="9"/>
      <c r="U63" s="12">
        <v>250000</v>
      </c>
      <c r="V63" s="12">
        <v>250000</v>
      </c>
      <c r="W63" s="9">
        <f t="shared" si="50"/>
        <v>0</v>
      </c>
    </row>
    <row r="64" spans="1:24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49"/>
        <v>0</v>
      </c>
      <c r="T64" s="9"/>
      <c r="U64" s="12">
        <v>81000</v>
      </c>
      <c r="V64" s="12">
        <v>81000</v>
      </c>
      <c r="W64" s="9">
        <f t="shared" si="50"/>
        <v>0</v>
      </c>
    </row>
    <row r="65" spans="1:23" s="2" customFormat="1" ht="23.25" customHeight="1" x14ac:dyDescent="0.25">
      <c r="B65" s="32"/>
      <c r="C65" s="5" t="s">
        <v>184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1">G66+G67+G69+G70+G71+G72+G73</f>
        <v>0</v>
      </c>
      <c r="H65" s="27">
        <f t="shared" si="51"/>
        <v>-110000</v>
      </c>
      <c r="I65" s="27">
        <f t="shared" si="51"/>
        <v>0</v>
      </c>
      <c r="J65" s="27">
        <f t="shared" si="51"/>
        <v>0</v>
      </c>
      <c r="K65" s="27">
        <f t="shared" si="51"/>
        <v>0</v>
      </c>
      <c r="L65" s="27">
        <f t="shared" si="51"/>
        <v>0</v>
      </c>
      <c r="M65" s="27">
        <f t="shared" si="51"/>
        <v>0</v>
      </c>
      <c r="N65" s="27">
        <f t="shared" si="51"/>
        <v>0</v>
      </c>
      <c r="O65" s="27">
        <f t="shared" si="51"/>
        <v>0</v>
      </c>
      <c r="P65" s="27">
        <f t="shared" si="51"/>
        <v>0</v>
      </c>
      <c r="Q65" s="27">
        <f t="shared" si="51"/>
        <v>0</v>
      </c>
      <c r="R65" s="27">
        <f t="shared" si="2"/>
        <v>12040000</v>
      </c>
      <c r="S65" s="30">
        <f t="shared" si="49"/>
        <v>0</v>
      </c>
      <c r="T65" s="27">
        <v>11843000</v>
      </c>
      <c r="U65" s="27">
        <f>U66+U67+U69+U70+U71+U72+U73</f>
        <v>12040000</v>
      </c>
      <c r="V65" s="27">
        <f>V66+V67+V69+V70+V71+V72+V73</f>
        <v>0</v>
      </c>
      <c r="W65" s="27">
        <f t="shared" ref="W65" si="52">W66+W67+W69+W70+W71+W72+W73</f>
        <v>0</v>
      </c>
    </row>
    <row r="66" spans="1:23" s="2" customFormat="1" ht="60" x14ac:dyDescent="0.25">
      <c r="A66" s="2" t="s">
        <v>59</v>
      </c>
      <c r="B66" s="41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49"/>
        <v>0</v>
      </c>
      <c r="T66" s="9"/>
      <c r="U66" s="12">
        <v>3090000</v>
      </c>
      <c r="V66" s="7"/>
      <c r="W66" s="7"/>
    </row>
    <row r="67" spans="1:23" s="2" customFormat="1" ht="60" x14ac:dyDescent="0.25">
      <c r="A67" s="2" t="s">
        <v>59</v>
      </c>
      <c r="B67" s="41"/>
      <c r="C67" s="24" t="s">
        <v>76</v>
      </c>
      <c r="D67" s="10" t="s">
        <v>185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49"/>
        <v>0</v>
      </c>
      <c r="T67" s="9"/>
      <c r="U67" s="12">
        <v>7140000</v>
      </c>
      <c r="V67" s="7"/>
      <c r="W67" s="7"/>
    </row>
    <row r="68" spans="1:23" s="2" customFormat="1" ht="15.75" x14ac:dyDescent="0.25">
      <c r="B68" s="41"/>
      <c r="C68" s="24" t="s">
        <v>107</v>
      </c>
      <c r="D68" s="10" t="s">
        <v>186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49"/>
        <v>0</v>
      </c>
      <c r="T68" s="9"/>
      <c r="U68" s="12">
        <v>360000</v>
      </c>
      <c r="V68" s="7"/>
      <c r="W68" s="7"/>
    </row>
    <row r="69" spans="1:23" s="2" customFormat="1" ht="45" x14ac:dyDescent="0.25">
      <c r="B69" s="41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49"/>
        <v>0</v>
      </c>
      <c r="T69" s="9"/>
      <c r="U69" s="12">
        <v>300000</v>
      </c>
      <c r="V69" s="7"/>
      <c r="W69" s="7"/>
    </row>
    <row r="70" spans="1:23" s="2" customFormat="1" ht="15.75" x14ac:dyDescent="0.25">
      <c r="A70" s="2" t="s">
        <v>59</v>
      </c>
      <c r="B70" s="41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49"/>
        <v>0</v>
      </c>
      <c r="T70" s="9"/>
      <c r="U70" s="12">
        <v>1054000</v>
      </c>
      <c r="V70" s="7"/>
      <c r="W70" s="7"/>
    </row>
    <row r="71" spans="1:23" s="2" customFormat="1" ht="30" x14ac:dyDescent="0.25">
      <c r="A71" s="2" t="s">
        <v>59</v>
      </c>
      <c r="B71" s="41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49"/>
        <v>0</v>
      </c>
      <c r="T71" s="9"/>
      <c r="U71" s="12">
        <v>36000</v>
      </c>
      <c r="V71" s="7"/>
      <c r="W71" s="7"/>
    </row>
    <row r="72" spans="1:23" s="2" customFormat="1" ht="15.75" x14ac:dyDescent="0.25">
      <c r="A72" s="2" t="s">
        <v>59</v>
      </c>
      <c r="B72" s="41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7" si="53">F72+G72+H72+I72+J72+L72+M72+K72+O72+Q72+N72+P72</f>
        <v>120000</v>
      </c>
      <c r="S72" s="20">
        <f t="shared" si="49"/>
        <v>0</v>
      </c>
      <c r="T72" s="9"/>
      <c r="U72" s="12">
        <v>120000</v>
      </c>
      <c r="V72" s="7"/>
      <c r="W72" s="7"/>
    </row>
    <row r="73" spans="1:23" s="2" customFormat="1" ht="30" x14ac:dyDescent="0.25">
      <c r="A73" s="2" t="s">
        <v>59</v>
      </c>
      <c r="B73" s="41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3"/>
        <v>300000</v>
      </c>
      <c r="S73" s="20">
        <f t="shared" si="49"/>
        <v>0</v>
      </c>
      <c r="T73" s="9"/>
      <c r="U73" s="12">
        <v>300000</v>
      </c>
      <c r="V73" s="7"/>
      <c r="W73" s="7"/>
    </row>
    <row r="74" spans="1:23" s="2" customFormat="1" ht="15.75" x14ac:dyDescent="0.25">
      <c r="B74" s="32"/>
      <c r="C74" s="5" t="s">
        <v>187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4">SUM(G75:G83)</f>
        <v>0</v>
      </c>
      <c r="H74" s="27">
        <f t="shared" si="54"/>
        <v>0</v>
      </c>
      <c r="I74" s="27">
        <f t="shared" si="54"/>
        <v>0</v>
      </c>
      <c r="J74" s="27">
        <f t="shared" si="54"/>
        <v>0</v>
      </c>
      <c r="K74" s="27">
        <f t="shared" si="54"/>
        <v>0</v>
      </c>
      <c r="L74" s="27">
        <f t="shared" si="54"/>
        <v>0</v>
      </c>
      <c r="M74" s="27">
        <f t="shared" si="54"/>
        <v>0</v>
      </c>
      <c r="N74" s="27">
        <f t="shared" si="54"/>
        <v>0</v>
      </c>
      <c r="O74" s="27">
        <f t="shared" si="54"/>
        <v>0</v>
      </c>
      <c r="P74" s="27">
        <f t="shared" si="54"/>
        <v>0</v>
      </c>
      <c r="Q74" s="27">
        <f t="shared" si="54"/>
        <v>0</v>
      </c>
      <c r="R74" s="27">
        <f t="shared" si="53"/>
        <v>2100000</v>
      </c>
      <c r="S74" s="30">
        <f t="shared" si="49"/>
        <v>0</v>
      </c>
      <c r="T74" s="27">
        <v>2091690</v>
      </c>
      <c r="U74" s="27">
        <f>SUM(U75:U83)</f>
        <v>2100000</v>
      </c>
      <c r="V74" s="27">
        <f>SUM(V75:V83)</f>
        <v>0</v>
      </c>
      <c r="W74" s="27">
        <f>SUM(W75:W83)</f>
        <v>0</v>
      </c>
    </row>
    <row r="75" spans="1:23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3"/>
        <v>900000</v>
      </c>
      <c r="S75" s="20">
        <f t="shared" si="49"/>
        <v>0</v>
      </c>
      <c r="T75" s="9"/>
      <c r="U75" s="12">
        <v>900000</v>
      </c>
      <c r="V75" s="12"/>
      <c r="W75" s="7"/>
    </row>
    <row r="76" spans="1:23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3"/>
        <v>90000</v>
      </c>
      <c r="S76" s="20">
        <f t="shared" si="49"/>
        <v>0</v>
      </c>
      <c r="T76" s="9"/>
      <c r="U76" s="12">
        <v>90000</v>
      </c>
      <c r="V76" s="12"/>
      <c r="W76" s="7"/>
    </row>
    <row r="77" spans="1:23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3"/>
        <v>90000</v>
      </c>
      <c r="S77" s="20">
        <f t="shared" si="49"/>
        <v>0</v>
      </c>
      <c r="T77" s="9"/>
      <c r="U77" s="12">
        <v>90000</v>
      </c>
      <c r="V77" s="12"/>
      <c r="W77" s="7"/>
    </row>
    <row r="78" spans="1:23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3"/>
        <v>100000</v>
      </c>
      <c r="S78" s="20">
        <f t="shared" si="49"/>
        <v>0</v>
      </c>
      <c r="T78" s="9"/>
      <c r="U78" s="12">
        <v>100000</v>
      </c>
      <c r="V78" s="12"/>
      <c r="W78" s="7"/>
    </row>
    <row r="79" spans="1:23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3"/>
        <v>250000</v>
      </c>
      <c r="S79" s="20">
        <f t="shared" si="49"/>
        <v>0</v>
      </c>
      <c r="T79" s="9"/>
      <c r="U79" s="12">
        <v>250000</v>
      </c>
      <c r="V79" s="12"/>
      <c r="W79" s="7"/>
    </row>
    <row r="80" spans="1:23" s="2" customFormat="1" ht="24" x14ac:dyDescent="0.25">
      <c r="A80" s="2" t="s">
        <v>59</v>
      </c>
      <c r="B80" s="32" t="s">
        <v>114</v>
      </c>
      <c r="C80" s="14">
        <v>6</v>
      </c>
      <c r="D80" s="10" t="s">
        <v>188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3"/>
        <v>140000</v>
      </c>
      <c r="S80" s="20">
        <f t="shared" si="49"/>
        <v>0</v>
      </c>
      <c r="T80" s="9"/>
      <c r="U80" s="12">
        <v>140000</v>
      </c>
      <c r="V80" s="12"/>
      <c r="W80" s="7"/>
    </row>
    <row r="81" spans="1:23" s="2" customFormat="1" ht="29.25" customHeight="1" x14ac:dyDescent="0.25">
      <c r="B81" s="32" t="s">
        <v>114</v>
      </c>
      <c r="C81" s="14">
        <v>7</v>
      </c>
      <c r="D81" s="13" t="s">
        <v>189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3"/>
        <v>180000</v>
      </c>
      <c r="S81" s="20">
        <f t="shared" si="49"/>
        <v>0</v>
      </c>
      <c r="T81" s="9"/>
      <c r="U81" s="12">
        <v>180000</v>
      </c>
      <c r="V81" s="12"/>
      <c r="W81" s="7"/>
    </row>
    <row r="82" spans="1:23" s="2" customFormat="1" ht="24" x14ac:dyDescent="0.25">
      <c r="B82" s="32" t="s">
        <v>114</v>
      </c>
      <c r="C82" s="14">
        <v>8</v>
      </c>
      <c r="D82" s="13" t="s">
        <v>190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3"/>
        <v>70000</v>
      </c>
      <c r="S82" s="20">
        <f t="shared" si="49"/>
        <v>0</v>
      </c>
      <c r="T82" s="9"/>
      <c r="U82" s="12">
        <v>70000</v>
      </c>
      <c r="V82" s="12"/>
      <c r="W82" s="7"/>
    </row>
    <row r="83" spans="1:23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191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3"/>
        <v>280000</v>
      </c>
      <c r="S83" s="20">
        <f t="shared" si="49"/>
        <v>0</v>
      </c>
      <c r="T83" s="9"/>
      <c r="U83" s="12">
        <v>280000</v>
      </c>
      <c r="V83" s="12"/>
      <c r="W83" s="7"/>
    </row>
    <row r="84" spans="1:23" s="2" customFormat="1" ht="15.75" x14ac:dyDescent="0.25">
      <c r="B84" s="32"/>
      <c r="C84" s="5" t="s">
        <v>192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55">G85+G86+G87+G88+G89+G90+G91+G92</f>
        <v>0</v>
      </c>
      <c r="H84" s="27">
        <f t="shared" si="55"/>
        <v>110000</v>
      </c>
      <c r="I84" s="27">
        <f t="shared" si="55"/>
        <v>0</v>
      </c>
      <c r="J84" s="27">
        <f t="shared" si="55"/>
        <v>0</v>
      </c>
      <c r="K84" s="27">
        <f t="shared" si="55"/>
        <v>0</v>
      </c>
      <c r="L84" s="27">
        <f t="shared" si="55"/>
        <v>0</v>
      </c>
      <c r="M84" s="27">
        <f t="shared" si="55"/>
        <v>0</v>
      </c>
      <c r="N84" s="27">
        <f t="shared" si="55"/>
        <v>0</v>
      </c>
      <c r="O84" s="27">
        <f t="shared" si="55"/>
        <v>0</v>
      </c>
      <c r="P84" s="27">
        <f t="shared" si="55"/>
        <v>0</v>
      </c>
      <c r="Q84" s="27">
        <f t="shared" si="55"/>
        <v>0</v>
      </c>
      <c r="R84" s="27">
        <f t="shared" si="53"/>
        <v>24110000</v>
      </c>
      <c r="S84" s="30">
        <f t="shared" si="49"/>
        <v>0</v>
      </c>
      <c r="T84" s="27">
        <v>24077000</v>
      </c>
      <c r="U84" s="27">
        <f>U85+U86+U87+U88+U89+U90+U91+U92</f>
        <v>24110000</v>
      </c>
      <c r="V84" s="27">
        <f>V85+V86+V87+V88+V89+V90+V91+V92</f>
        <v>0</v>
      </c>
      <c r="W84" s="27">
        <f>W85+W86+W87+W88+W89+W90+W91+W92</f>
        <v>0</v>
      </c>
    </row>
    <row r="85" spans="1:23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3"/>
        <v>6850000</v>
      </c>
      <c r="S85" s="20">
        <f t="shared" si="49"/>
        <v>0</v>
      </c>
      <c r="T85" s="27"/>
      <c r="U85" s="12">
        <v>6850000</v>
      </c>
      <c r="V85" s="27"/>
      <c r="W85" s="7"/>
    </row>
    <row r="86" spans="1:23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3"/>
        <v>88000</v>
      </c>
      <c r="S86" s="20">
        <f t="shared" si="49"/>
        <v>0</v>
      </c>
      <c r="T86" s="27"/>
      <c r="U86" s="12">
        <v>88000</v>
      </c>
      <c r="V86" s="27"/>
      <c r="W86" s="7"/>
    </row>
    <row r="87" spans="1:23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3"/>
        <v>151000</v>
      </c>
      <c r="S87" s="20">
        <f t="shared" si="49"/>
        <v>0</v>
      </c>
      <c r="T87" s="27"/>
      <c r="U87" s="12">
        <v>151000</v>
      </c>
      <c r="V87" s="27"/>
      <c r="W87" s="7"/>
    </row>
    <row r="88" spans="1:23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3"/>
        <v>662300</v>
      </c>
      <c r="S88" s="20">
        <f t="shared" si="49"/>
        <v>0</v>
      </c>
      <c r="T88" s="27"/>
      <c r="U88" s="12">
        <v>662300</v>
      </c>
      <c r="V88" s="27"/>
      <c r="W88" s="7"/>
    </row>
    <row r="89" spans="1:23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3"/>
        <v>1718200</v>
      </c>
      <c r="S89" s="20">
        <f t="shared" si="49"/>
        <v>0</v>
      </c>
      <c r="T89" s="27"/>
      <c r="U89" s="12">
        <v>1718200</v>
      </c>
      <c r="V89" s="27"/>
      <c r="W89" s="7"/>
    </row>
    <row r="90" spans="1:23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3"/>
        <v>13660000</v>
      </c>
      <c r="S90" s="20">
        <f t="shared" si="49"/>
        <v>0</v>
      </c>
      <c r="T90" s="27"/>
      <c r="U90" s="12">
        <v>13660000</v>
      </c>
      <c r="V90" s="27"/>
      <c r="W90" s="7"/>
    </row>
    <row r="91" spans="1:23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3"/>
        <v>360000</v>
      </c>
      <c r="S91" s="20">
        <f t="shared" si="49"/>
        <v>0</v>
      </c>
      <c r="T91" s="27"/>
      <c r="U91" s="12">
        <v>360000</v>
      </c>
      <c r="V91" s="27"/>
      <c r="W91" s="7"/>
    </row>
    <row r="92" spans="1:23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3"/>
        <v>620500</v>
      </c>
      <c r="S92" s="20">
        <f t="shared" si="49"/>
        <v>0</v>
      </c>
      <c r="T92" s="27"/>
      <c r="U92" s="12">
        <v>620500</v>
      </c>
      <c r="V92" s="27"/>
      <c r="W92" s="7"/>
    </row>
    <row r="93" spans="1:23" s="2" customFormat="1" ht="15.75" x14ac:dyDescent="0.25">
      <c r="B93" s="32"/>
      <c r="C93" s="5" t="s">
        <v>193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56">G94+G95+G96+G97+G98</f>
        <v>0</v>
      </c>
      <c r="H93" s="27">
        <f t="shared" si="56"/>
        <v>0</v>
      </c>
      <c r="I93" s="27">
        <f t="shared" si="56"/>
        <v>0</v>
      </c>
      <c r="J93" s="27">
        <f t="shared" si="56"/>
        <v>0</v>
      </c>
      <c r="K93" s="27">
        <f t="shared" si="56"/>
        <v>0</v>
      </c>
      <c r="L93" s="27">
        <f t="shared" si="56"/>
        <v>0</v>
      </c>
      <c r="M93" s="27">
        <f t="shared" si="56"/>
        <v>0</v>
      </c>
      <c r="N93" s="27">
        <f t="shared" ref="N93" si="57">N94+N95+N96+N97+N98</f>
        <v>0</v>
      </c>
      <c r="O93" s="27">
        <f t="shared" si="56"/>
        <v>0</v>
      </c>
      <c r="P93" s="27">
        <f t="shared" ref="P93" si="58">P94+P95+P96+P97+P98</f>
        <v>0</v>
      </c>
      <c r="Q93" s="27">
        <f t="shared" si="56"/>
        <v>0</v>
      </c>
      <c r="R93" s="27">
        <f t="shared" si="53"/>
        <v>13500000</v>
      </c>
      <c r="S93" s="30">
        <f t="shared" si="49"/>
        <v>0</v>
      </c>
      <c r="T93" s="27">
        <v>13500000</v>
      </c>
      <c r="U93" s="27">
        <f>U94+U95+U96+U97+U98</f>
        <v>13500000</v>
      </c>
      <c r="V93" s="27">
        <f t="shared" ref="V93:W93" si="59">V94+V95+V96+V97+V98</f>
        <v>0</v>
      </c>
      <c r="W93" s="27">
        <f t="shared" si="59"/>
        <v>0</v>
      </c>
    </row>
    <row r="94" spans="1:23" s="2" customFormat="1" ht="18" customHeight="1" x14ac:dyDescent="0.25">
      <c r="A94" s="2" t="s">
        <v>59</v>
      </c>
      <c r="B94" s="41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3"/>
        <v>1540000</v>
      </c>
      <c r="S94" s="20">
        <f t="shared" si="49"/>
        <v>0</v>
      </c>
      <c r="T94" s="9"/>
      <c r="U94" s="12">
        <v>1540000</v>
      </c>
      <c r="V94" s="12"/>
      <c r="W94" s="12"/>
    </row>
    <row r="95" spans="1:23" s="2" customFormat="1" ht="18" customHeight="1" x14ac:dyDescent="0.25">
      <c r="A95" s="2" t="s">
        <v>59</v>
      </c>
      <c r="B95" s="41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3"/>
        <v>810000</v>
      </c>
      <c r="S95" s="20">
        <f t="shared" si="49"/>
        <v>0</v>
      </c>
      <c r="T95" s="9"/>
      <c r="U95" s="12">
        <v>810000</v>
      </c>
      <c r="V95" s="12"/>
      <c r="W95" s="12"/>
    </row>
    <row r="96" spans="1:23" s="2" customFormat="1" ht="34.5" customHeight="1" x14ac:dyDescent="0.25">
      <c r="A96" s="2" t="s">
        <v>59</v>
      </c>
      <c r="B96" s="41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3"/>
        <v>10733000</v>
      </c>
      <c r="S96" s="20">
        <f t="shared" si="49"/>
        <v>0</v>
      </c>
      <c r="T96" s="9"/>
      <c r="U96" s="12">
        <v>10733000</v>
      </c>
      <c r="V96" s="12"/>
      <c r="W96" s="12"/>
    </row>
    <row r="97" spans="1:23" s="2" customFormat="1" ht="34.5" customHeight="1" x14ac:dyDescent="0.25">
      <c r="A97" s="2" t="s">
        <v>59</v>
      </c>
      <c r="B97" s="41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3"/>
        <v>213000</v>
      </c>
      <c r="S97" s="20">
        <f t="shared" si="49"/>
        <v>0</v>
      </c>
      <c r="T97" s="9"/>
      <c r="U97" s="12">
        <v>213000</v>
      </c>
      <c r="V97" s="12"/>
      <c r="W97" s="12"/>
    </row>
    <row r="98" spans="1:23" s="2" customFormat="1" ht="34.5" customHeight="1" x14ac:dyDescent="0.25">
      <c r="A98" s="2" t="s">
        <v>59</v>
      </c>
      <c r="B98" s="41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3"/>
        <v>204000</v>
      </c>
      <c r="S98" s="20">
        <f t="shared" si="49"/>
        <v>0</v>
      </c>
      <c r="T98" s="9"/>
      <c r="U98" s="12">
        <v>204000</v>
      </c>
      <c r="V98" s="12"/>
      <c r="W98" s="12"/>
    </row>
    <row r="99" spans="1:23" s="2" customFormat="1" ht="36" x14ac:dyDescent="0.25">
      <c r="B99" s="33" t="s">
        <v>113</v>
      </c>
      <c r="C99" s="25" t="s">
        <v>194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3"/>
        <v>2000000</v>
      </c>
      <c r="S99" s="30">
        <f t="shared" ref="S99:S121" si="60">U99-R99</f>
        <v>0</v>
      </c>
      <c r="T99" s="27">
        <v>2000000</v>
      </c>
      <c r="U99" s="27">
        <v>2000000</v>
      </c>
      <c r="V99" s="27"/>
      <c r="W99" s="7"/>
    </row>
    <row r="100" spans="1:23" s="2" customFormat="1" ht="15.75" x14ac:dyDescent="0.25">
      <c r="B100" s="32"/>
      <c r="C100" s="5" t="s">
        <v>195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61">G101+G102+G103+G104+G105+G106</f>
        <v>0</v>
      </c>
      <c r="H100" s="27">
        <f t="shared" si="61"/>
        <v>0</v>
      </c>
      <c r="I100" s="27">
        <f t="shared" si="61"/>
        <v>0</v>
      </c>
      <c r="J100" s="27">
        <f t="shared" si="61"/>
        <v>0</v>
      </c>
      <c r="K100" s="27">
        <f t="shared" si="61"/>
        <v>0</v>
      </c>
      <c r="L100" s="27">
        <f t="shared" si="61"/>
        <v>0</v>
      </c>
      <c r="M100" s="27">
        <f t="shared" si="61"/>
        <v>0</v>
      </c>
      <c r="N100" s="27">
        <f t="shared" si="61"/>
        <v>0</v>
      </c>
      <c r="O100" s="27">
        <f t="shared" si="61"/>
        <v>0</v>
      </c>
      <c r="P100" s="27">
        <f t="shared" si="61"/>
        <v>0</v>
      </c>
      <c r="Q100" s="27">
        <f t="shared" si="61"/>
        <v>0</v>
      </c>
      <c r="R100" s="27">
        <f t="shared" si="53"/>
        <v>36340000</v>
      </c>
      <c r="S100" s="30">
        <f t="shared" si="60"/>
        <v>0</v>
      </c>
      <c r="T100" s="27">
        <v>36290000</v>
      </c>
      <c r="U100" s="27">
        <f>U101+U102+U103+U104+U105+U106</f>
        <v>36340000</v>
      </c>
      <c r="V100" s="27">
        <f t="shared" ref="V100:W100" si="62">V101+V102+V103+V104+V105+V106</f>
        <v>0</v>
      </c>
      <c r="W100" s="27">
        <f t="shared" si="62"/>
        <v>0</v>
      </c>
    </row>
    <row r="101" spans="1:23" s="2" customFormat="1" ht="18" customHeight="1" x14ac:dyDescent="0.25">
      <c r="A101" s="2" t="s">
        <v>59</v>
      </c>
      <c r="B101" s="41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3"/>
        <v>15974000</v>
      </c>
      <c r="S101" s="20">
        <f t="shared" si="60"/>
        <v>0</v>
      </c>
      <c r="T101" s="9"/>
      <c r="U101" s="12">
        <v>15974000</v>
      </c>
      <c r="V101" s="12"/>
      <c r="W101" s="7"/>
    </row>
    <row r="102" spans="1:23" s="2" customFormat="1" ht="18" customHeight="1" x14ac:dyDescent="0.25">
      <c r="A102" s="2" t="s">
        <v>59</v>
      </c>
      <c r="B102" s="41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3"/>
        <v>96500</v>
      </c>
      <c r="S102" s="20">
        <f t="shared" si="60"/>
        <v>0</v>
      </c>
      <c r="T102" s="9"/>
      <c r="U102" s="12">
        <v>96500</v>
      </c>
      <c r="V102" s="12"/>
      <c r="W102" s="7"/>
    </row>
    <row r="103" spans="1:23" s="2" customFormat="1" ht="47.25" customHeight="1" x14ac:dyDescent="0.25">
      <c r="A103" s="2" t="s">
        <v>59</v>
      </c>
      <c r="B103" s="41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3"/>
        <v>19070000</v>
      </c>
      <c r="S103" s="20">
        <f t="shared" si="60"/>
        <v>0</v>
      </c>
      <c r="T103" s="9"/>
      <c r="U103" s="12">
        <v>19070000</v>
      </c>
      <c r="V103" s="12"/>
      <c r="W103" s="7"/>
    </row>
    <row r="104" spans="1:23" s="2" customFormat="1" ht="25.5" customHeight="1" x14ac:dyDescent="0.25">
      <c r="A104" s="2" t="s">
        <v>59</v>
      </c>
      <c r="B104" s="41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3"/>
        <v>500000</v>
      </c>
      <c r="S104" s="20">
        <f t="shared" si="60"/>
        <v>0</v>
      </c>
      <c r="T104" s="9"/>
      <c r="U104" s="12">
        <v>500000</v>
      </c>
      <c r="V104" s="12"/>
      <c r="W104" s="7"/>
    </row>
    <row r="105" spans="1:23" s="2" customFormat="1" ht="34.5" customHeight="1" x14ac:dyDescent="0.25">
      <c r="A105" s="2" t="s">
        <v>59</v>
      </c>
      <c r="B105" s="41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3"/>
        <v>663500</v>
      </c>
      <c r="S105" s="20">
        <f t="shared" si="60"/>
        <v>0</v>
      </c>
      <c r="T105" s="9"/>
      <c r="U105" s="12">
        <v>663500</v>
      </c>
      <c r="V105" s="12"/>
      <c r="W105" s="7"/>
    </row>
    <row r="106" spans="1:23" s="2" customFormat="1" ht="34.5" customHeight="1" x14ac:dyDescent="0.25">
      <c r="A106" s="2" t="s">
        <v>59</v>
      </c>
      <c r="B106" s="41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3"/>
        <v>36000</v>
      </c>
      <c r="S106" s="20">
        <f t="shared" si="60"/>
        <v>0</v>
      </c>
      <c r="T106" s="9"/>
      <c r="U106" s="12">
        <v>36000</v>
      </c>
      <c r="V106" s="12"/>
      <c r="W106" s="7"/>
    </row>
    <row r="107" spans="1:23" s="2" customFormat="1" ht="15.75" x14ac:dyDescent="0.25">
      <c r="B107" s="32"/>
      <c r="C107" s="5" t="s">
        <v>196</v>
      </c>
      <c r="D107" s="8" t="s">
        <v>46</v>
      </c>
      <c r="E107" s="27">
        <v>3000000</v>
      </c>
      <c r="F107" s="27">
        <f t="shared" ref="F107:Q107" si="63">F108+F109+F110</f>
        <v>3000000</v>
      </c>
      <c r="G107" s="27">
        <f t="shared" si="63"/>
        <v>0</v>
      </c>
      <c r="H107" s="27">
        <f t="shared" si="63"/>
        <v>0</v>
      </c>
      <c r="I107" s="27">
        <f t="shared" si="63"/>
        <v>0</v>
      </c>
      <c r="J107" s="27">
        <f t="shared" si="63"/>
        <v>0</v>
      </c>
      <c r="K107" s="27">
        <f t="shared" si="63"/>
        <v>0</v>
      </c>
      <c r="L107" s="27">
        <f t="shared" si="63"/>
        <v>0</v>
      </c>
      <c r="M107" s="27">
        <f t="shared" si="63"/>
        <v>0</v>
      </c>
      <c r="N107" s="27">
        <f t="shared" ref="N107" si="64">N108+N109+N110</f>
        <v>0</v>
      </c>
      <c r="O107" s="27">
        <f t="shared" si="63"/>
        <v>0</v>
      </c>
      <c r="P107" s="27">
        <f t="shared" ref="P107" si="65">P108+P109+P110</f>
        <v>0</v>
      </c>
      <c r="Q107" s="27">
        <f t="shared" si="63"/>
        <v>0</v>
      </c>
      <c r="R107" s="27">
        <f t="shared" si="53"/>
        <v>3000000</v>
      </c>
      <c r="S107" s="30">
        <f t="shared" si="60"/>
        <v>0</v>
      </c>
      <c r="T107" s="27">
        <v>3000000</v>
      </c>
      <c r="U107" s="27">
        <f t="shared" ref="U107" si="66">U108+U109+U110</f>
        <v>3000000</v>
      </c>
      <c r="V107" s="27">
        <f>SUM(V108:V110)</f>
        <v>0</v>
      </c>
      <c r="W107" s="27">
        <f>SUM(W108:W112)</f>
        <v>0</v>
      </c>
    </row>
    <row r="108" spans="1:23" s="2" customFormat="1" ht="28.5" customHeight="1" x14ac:dyDescent="0.25">
      <c r="A108" s="2" t="s">
        <v>59</v>
      </c>
      <c r="B108" s="41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3"/>
        <v>364000</v>
      </c>
      <c r="S108" s="20">
        <f t="shared" si="60"/>
        <v>0</v>
      </c>
      <c r="T108" s="9"/>
      <c r="U108" s="12">
        <v>364000</v>
      </c>
      <c r="V108" s="12"/>
      <c r="W108" s="12"/>
    </row>
    <row r="109" spans="1:23" s="2" customFormat="1" ht="31.5" customHeight="1" x14ac:dyDescent="0.25">
      <c r="A109" s="2" t="s">
        <v>59</v>
      </c>
      <c r="B109" s="41"/>
      <c r="C109" s="22" t="s">
        <v>76</v>
      </c>
      <c r="D109" s="10" t="s">
        <v>197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53"/>
        <v>1749000</v>
      </c>
      <c r="S109" s="20">
        <f t="shared" si="60"/>
        <v>0</v>
      </c>
      <c r="T109" s="9"/>
      <c r="U109" s="12">
        <v>1749000</v>
      </c>
      <c r="V109" s="12"/>
      <c r="W109" s="12"/>
    </row>
    <row r="110" spans="1:23" s="2" customFormat="1" ht="33" customHeight="1" x14ac:dyDescent="0.25">
      <c r="A110" s="2" t="s">
        <v>59</v>
      </c>
      <c r="B110" s="41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3"/>
        <v>887000</v>
      </c>
      <c r="S110" s="20">
        <f t="shared" si="60"/>
        <v>0</v>
      </c>
      <c r="T110" s="9"/>
      <c r="U110" s="12">
        <v>887000</v>
      </c>
      <c r="V110" s="12"/>
      <c r="W110" s="12"/>
    </row>
    <row r="111" spans="1:23" s="2" customFormat="1" ht="34.5" customHeight="1" x14ac:dyDescent="0.25">
      <c r="A111" s="2" t="s">
        <v>59</v>
      </c>
      <c r="B111" s="41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3"/>
        <v>601000</v>
      </c>
      <c r="S111" s="20">
        <f t="shared" si="60"/>
        <v>0</v>
      </c>
      <c r="T111" s="9"/>
      <c r="U111" s="12">
        <v>601000</v>
      </c>
      <c r="V111" s="12"/>
      <c r="W111" s="12"/>
    </row>
    <row r="112" spans="1:23" s="2" customFormat="1" ht="34.5" customHeight="1" x14ac:dyDescent="0.25">
      <c r="A112" s="2" t="s">
        <v>59</v>
      </c>
      <c r="B112" s="41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3"/>
        <v>286000</v>
      </c>
      <c r="S112" s="20">
        <f t="shared" si="60"/>
        <v>0</v>
      </c>
      <c r="T112" s="9"/>
      <c r="U112" s="12">
        <v>286000</v>
      </c>
      <c r="V112" s="12"/>
      <c r="W112" s="12"/>
    </row>
    <row r="113" spans="1:23" s="2" customFormat="1" ht="49.5" customHeight="1" x14ac:dyDescent="0.25">
      <c r="B113" s="32"/>
      <c r="C113" s="5" t="s">
        <v>198</v>
      </c>
      <c r="D113" s="8" t="s">
        <v>51</v>
      </c>
      <c r="E113" s="27">
        <v>9800000</v>
      </c>
      <c r="F113" s="27">
        <f t="shared" ref="F113:Q113" si="67">F114+F115+F116+F117</f>
        <v>9800000</v>
      </c>
      <c r="G113" s="27">
        <f t="shared" si="67"/>
        <v>0</v>
      </c>
      <c r="H113" s="27">
        <f t="shared" si="67"/>
        <v>0</v>
      </c>
      <c r="I113" s="27">
        <f t="shared" si="67"/>
        <v>0</v>
      </c>
      <c r="J113" s="27">
        <f t="shared" si="67"/>
        <v>0</v>
      </c>
      <c r="K113" s="27">
        <f t="shared" si="67"/>
        <v>0</v>
      </c>
      <c r="L113" s="27">
        <f t="shared" si="67"/>
        <v>0</v>
      </c>
      <c r="M113" s="27">
        <f t="shared" si="67"/>
        <v>0</v>
      </c>
      <c r="N113" s="27">
        <f t="shared" ref="N113" si="68">N114+N115+N116+N117</f>
        <v>0</v>
      </c>
      <c r="O113" s="27">
        <f t="shared" si="67"/>
        <v>0</v>
      </c>
      <c r="P113" s="27">
        <f t="shared" ref="P113" si="69">P114+P115+P116+P117</f>
        <v>0</v>
      </c>
      <c r="Q113" s="27">
        <f t="shared" si="67"/>
        <v>0</v>
      </c>
      <c r="R113" s="27">
        <f t="shared" si="53"/>
        <v>9800000</v>
      </c>
      <c r="S113" s="30">
        <f t="shared" si="60"/>
        <v>0</v>
      </c>
      <c r="T113" s="27">
        <v>9750000</v>
      </c>
      <c r="U113" s="27">
        <f t="shared" ref="U113" si="70">U114+U115+U116+U117</f>
        <v>9800000</v>
      </c>
      <c r="V113" s="27">
        <f>V114+V115+V116+V117</f>
        <v>0</v>
      </c>
      <c r="W113" s="27">
        <f>W114+W115+W116+W117</f>
        <v>0</v>
      </c>
    </row>
    <row r="114" spans="1:23" s="2" customFormat="1" ht="30.75" customHeight="1" x14ac:dyDescent="0.25">
      <c r="A114" s="2" t="s">
        <v>59</v>
      </c>
      <c r="B114" s="41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3"/>
        <v>70000</v>
      </c>
      <c r="S114" s="20">
        <f t="shared" si="60"/>
        <v>0</v>
      </c>
      <c r="T114" s="9"/>
      <c r="U114" s="12">
        <v>70000</v>
      </c>
      <c r="V114" s="12"/>
      <c r="W114" s="7"/>
    </row>
    <row r="115" spans="1:23" s="2" customFormat="1" ht="46.5" customHeight="1" x14ac:dyDescent="0.25">
      <c r="A115" s="2" t="s">
        <v>59</v>
      </c>
      <c r="B115" s="41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3"/>
        <v>400000</v>
      </c>
      <c r="S115" s="20">
        <f t="shared" si="60"/>
        <v>0</v>
      </c>
      <c r="T115" s="9"/>
      <c r="U115" s="12">
        <v>400000</v>
      </c>
      <c r="V115" s="12"/>
      <c r="W115" s="7"/>
    </row>
    <row r="116" spans="1:23" s="2" customFormat="1" ht="46.5" customHeight="1" x14ac:dyDescent="0.25">
      <c r="A116" s="2" t="s">
        <v>59</v>
      </c>
      <c r="B116" s="41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3"/>
        <v>200000</v>
      </c>
      <c r="S116" s="20">
        <f t="shared" si="60"/>
        <v>0</v>
      </c>
      <c r="T116" s="9"/>
      <c r="U116" s="12">
        <v>200000</v>
      </c>
      <c r="V116" s="12"/>
      <c r="W116" s="7"/>
    </row>
    <row r="117" spans="1:23" s="2" customFormat="1" ht="33.75" customHeight="1" x14ac:dyDescent="0.25">
      <c r="A117" s="2" t="s">
        <v>59</v>
      </c>
      <c r="B117" s="41"/>
      <c r="C117" s="22" t="s">
        <v>79</v>
      </c>
      <c r="D117" s="10" t="s">
        <v>199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3"/>
        <v>9130000</v>
      </c>
      <c r="S117" s="20">
        <f t="shared" si="60"/>
        <v>0</v>
      </c>
      <c r="T117" s="9"/>
      <c r="U117" s="12">
        <v>9130000</v>
      </c>
      <c r="V117" s="12"/>
      <c r="W117" s="7"/>
    </row>
    <row r="118" spans="1:23" s="2" customFormat="1" ht="37.5" customHeight="1" x14ac:dyDescent="0.25">
      <c r="A118" s="2" t="s">
        <v>59</v>
      </c>
      <c r="B118" s="41"/>
      <c r="C118" s="22" t="s">
        <v>83</v>
      </c>
      <c r="D118" s="10" t="s">
        <v>200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3"/>
        <v>240000</v>
      </c>
      <c r="S118" s="20">
        <f t="shared" si="60"/>
        <v>0</v>
      </c>
      <c r="T118" s="9"/>
      <c r="U118" s="12">
        <v>240000</v>
      </c>
      <c r="V118" s="12"/>
      <c r="W118" s="7"/>
    </row>
    <row r="119" spans="1:23" s="2" customFormat="1" ht="40.5" customHeight="1" x14ac:dyDescent="0.25">
      <c r="B119" s="32"/>
      <c r="C119" s="5" t="s">
        <v>201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71">G120+G121</f>
        <v>0</v>
      </c>
      <c r="H119" s="27">
        <f t="shared" si="71"/>
        <v>0</v>
      </c>
      <c r="I119" s="27">
        <f t="shared" si="71"/>
        <v>0</v>
      </c>
      <c r="J119" s="27">
        <f t="shared" si="71"/>
        <v>0</v>
      </c>
      <c r="K119" s="27">
        <f t="shared" si="71"/>
        <v>0</v>
      </c>
      <c r="L119" s="27">
        <f t="shared" si="71"/>
        <v>374500</v>
      </c>
      <c r="M119" s="27">
        <f t="shared" si="71"/>
        <v>0</v>
      </c>
      <c r="N119" s="27">
        <f t="shared" si="71"/>
        <v>0</v>
      </c>
      <c r="O119" s="27">
        <f t="shared" si="71"/>
        <v>0</v>
      </c>
      <c r="P119" s="27">
        <f t="shared" si="71"/>
        <v>0</v>
      </c>
      <c r="Q119" s="27">
        <f t="shared" si="71"/>
        <v>0</v>
      </c>
      <c r="R119" s="27">
        <f t="shared" si="53"/>
        <v>45099500</v>
      </c>
      <c r="S119" s="30">
        <f t="shared" si="60"/>
        <v>-374500</v>
      </c>
      <c r="T119" s="27">
        <v>44616570</v>
      </c>
      <c r="U119" s="27">
        <f>U120+U121</f>
        <v>44725000</v>
      </c>
      <c r="V119" s="27">
        <f>V120+V121</f>
        <v>0</v>
      </c>
      <c r="W119" s="27">
        <f>W120+W121</f>
        <v>0</v>
      </c>
    </row>
    <row r="120" spans="1:23" s="2" customFormat="1" ht="40.5" customHeight="1" x14ac:dyDescent="0.25">
      <c r="B120" s="32"/>
      <c r="C120" s="5" t="s">
        <v>202</v>
      </c>
      <c r="D120" s="8" t="s">
        <v>109</v>
      </c>
      <c r="E120" s="9">
        <v>725000</v>
      </c>
      <c r="F120" s="27">
        <f>F122</f>
        <v>725000</v>
      </c>
      <c r="G120" s="27">
        <f t="shared" ref="G120:Q120" si="72">G122</f>
        <v>0</v>
      </c>
      <c r="H120" s="27">
        <f t="shared" si="72"/>
        <v>0</v>
      </c>
      <c r="I120" s="27">
        <f t="shared" si="72"/>
        <v>0</v>
      </c>
      <c r="J120" s="27">
        <f t="shared" si="72"/>
        <v>0</v>
      </c>
      <c r="K120" s="27">
        <f t="shared" si="72"/>
        <v>0</v>
      </c>
      <c r="L120" s="27">
        <f t="shared" si="72"/>
        <v>0</v>
      </c>
      <c r="M120" s="27">
        <f t="shared" si="72"/>
        <v>0</v>
      </c>
      <c r="N120" s="27">
        <f t="shared" ref="N120:O121" si="73">N122</f>
        <v>0</v>
      </c>
      <c r="O120" s="27">
        <f t="shared" si="72"/>
        <v>0</v>
      </c>
      <c r="P120" s="27">
        <f t="shared" ref="P120:Q121" si="74">P122</f>
        <v>0</v>
      </c>
      <c r="Q120" s="27">
        <f t="shared" si="72"/>
        <v>0</v>
      </c>
      <c r="R120" s="27">
        <f t="shared" si="53"/>
        <v>725000</v>
      </c>
      <c r="S120" s="30">
        <f t="shared" si="60"/>
        <v>0</v>
      </c>
      <c r="T120" s="9"/>
      <c r="U120" s="27">
        <f>U122</f>
        <v>725000</v>
      </c>
      <c r="V120" s="27">
        <f>V122</f>
        <v>0</v>
      </c>
      <c r="W120" s="27">
        <f>W122</f>
        <v>0</v>
      </c>
    </row>
    <row r="121" spans="1:23" s="2" customFormat="1" ht="40.5" customHeight="1" x14ac:dyDescent="0.25">
      <c r="B121" s="32"/>
      <c r="C121" s="5" t="s">
        <v>203</v>
      </c>
      <c r="D121" s="8" t="s">
        <v>110</v>
      </c>
      <c r="E121" s="9">
        <v>44000000</v>
      </c>
      <c r="F121" s="27">
        <f>F123</f>
        <v>44000000</v>
      </c>
      <c r="G121" s="27">
        <f t="shared" ref="G121:M121" si="75">G123</f>
        <v>0</v>
      </c>
      <c r="H121" s="27">
        <f t="shared" si="75"/>
        <v>0</v>
      </c>
      <c r="I121" s="27">
        <f t="shared" si="75"/>
        <v>0</v>
      </c>
      <c r="J121" s="27">
        <f t="shared" si="75"/>
        <v>0</v>
      </c>
      <c r="K121" s="27">
        <f t="shared" si="75"/>
        <v>0</v>
      </c>
      <c r="L121" s="27">
        <f t="shared" si="75"/>
        <v>374500</v>
      </c>
      <c r="M121" s="27">
        <f t="shared" si="75"/>
        <v>0</v>
      </c>
      <c r="N121" s="27">
        <f t="shared" si="73"/>
        <v>0</v>
      </c>
      <c r="O121" s="27">
        <f t="shared" si="73"/>
        <v>0</v>
      </c>
      <c r="P121" s="27">
        <f t="shared" si="74"/>
        <v>0</v>
      </c>
      <c r="Q121" s="27">
        <f t="shared" si="74"/>
        <v>0</v>
      </c>
      <c r="R121" s="27">
        <f t="shared" si="53"/>
        <v>44374500</v>
      </c>
      <c r="S121" s="30">
        <f t="shared" si="60"/>
        <v>-374500</v>
      </c>
      <c r="T121" s="9"/>
      <c r="U121" s="27">
        <f>U123</f>
        <v>44000000</v>
      </c>
      <c r="V121" s="27">
        <f t="shared" ref="V121:W121" si="76">V123</f>
        <v>0</v>
      </c>
      <c r="W121" s="27">
        <f t="shared" si="76"/>
        <v>0</v>
      </c>
    </row>
    <row r="122" spans="1:23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3"/>
        <v>725000</v>
      </c>
      <c r="S122" s="20">
        <f t="shared" ref="S122:S137" si="77">U122-R122</f>
        <v>0</v>
      </c>
      <c r="T122" s="9"/>
      <c r="U122" s="12">
        <v>725000</v>
      </c>
      <c r="V122" s="12"/>
      <c r="W122" s="7"/>
    </row>
    <row r="123" spans="1:23" s="2" customFormat="1" ht="30" customHeight="1" x14ac:dyDescent="0.25">
      <c r="A123" s="2" t="s">
        <v>59</v>
      </c>
      <c r="B123" s="32"/>
      <c r="C123" s="23" t="s">
        <v>85</v>
      </c>
      <c r="D123" s="10" t="s">
        <v>204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3"/>
        <v>44374500</v>
      </c>
      <c r="S123" s="20">
        <f t="shared" si="77"/>
        <v>-374500</v>
      </c>
      <c r="T123" s="9"/>
      <c r="U123" s="12">
        <v>44000000</v>
      </c>
      <c r="V123" s="12"/>
      <c r="W123" s="7"/>
    </row>
    <row r="124" spans="1:23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3"/>
        <v>1227000</v>
      </c>
      <c r="S124" s="20">
        <f t="shared" si="77"/>
        <v>0</v>
      </c>
      <c r="T124" s="9"/>
      <c r="U124" s="12">
        <v>1227000</v>
      </c>
      <c r="V124" s="12"/>
      <c r="W124" s="7"/>
    </row>
    <row r="125" spans="1:23" s="2" customFormat="1" ht="15.75" x14ac:dyDescent="0.25">
      <c r="B125" s="32"/>
      <c r="C125" s="5" t="s">
        <v>205</v>
      </c>
      <c r="D125" s="8" t="s">
        <v>56</v>
      </c>
      <c r="E125" s="27">
        <v>26000000</v>
      </c>
      <c r="F125" s="27">
        <f t="shared" ref="F125:Q125" si="78">F126+F127+F128+F129</f>
        <v>26000000</v>
      </c>
      <c r="G125" s="27">
        <f t="shared" si="78"/>
        <v>0</v>
      </c>
      <c r="H125" s="27">
        <f t="shared" si="78"/>
        <v>0</v>
      </c>
      <c r="I125" s="27">
        <f t="shared" si="78"/>
        <v>0</v>
      </c>
      <c r="J125" s="27">
        <f t="shared" si="78"/>
        <v>0</v>
      </c>
      <c r="K125" s="27">
        <f t="shared" si="78"/>
        <v>0</v>
      </c>
      <c r="L125" s="27">
        <f t="shared" si="78"/>
        <v>-374500</v>
      </c>
      <c r="M125" s="27">
        <f t="shared" si="78"/>
        <v>0</v>
      </c>
      <c r="N125" s="27">
        <f t="shared" ref="N125" si="79">N126+N127+N128+N129</f>
        <v>0</v>
      </c>
      <c r="O125" s="27">
        <f t="shared" si="78"/>
        <v>0</v>
      </c>
      <c r="P125" s="27">
        <f t="shared" ref="P125" si="80">P126+P127+P128+P129</f>
        <v>0</v>
      </c>
      <c r="Q125" s="27">
        <f t="shared" si="78"/>
        <v>0</v>
      </c>
      <c r="R125" s="27">
        <f t="shared" si="53"/>
        <v>25625500</v>
      </c>
      <c r="S125" s="30">
        <f t="shared" si="77"/>
        <v>374500</v>
      </c>
      <c r="T125" s="27">
        <v>25951730</v>
      </c>
      <c r="U125" s="27">
        <f t="shared" ref="U125" si="81">U126+U127+U128+U129</f>
        <v>26000000</v>
      </c>
      <c r="V125" s="27">
        <f>V126+V127+V128+V129</f>
        <v>0</v>
      </c>
      <c r="W125" s="27">
        <f t="shared" ref="W125" si="82">W126+W127+W128+W129</f>
        <v>0</v>
      </c>
    </row>
    <row r="126" spans="1:23" s="2" customFormat="1" ht="119.25" customHeight="1" x14ac:dyDescent="0.25">
      <c r="A126" s="2" t="s">
        <v>59</v>
      </c>
      <c r="B126" s="41" t="s">
        <v>136</v>
      </c>
      <c r="C126" s="22" t="s">
        <v>67</v>
      </c>
      <c r="D126" s="10" t="s">
        <v>225</v>
      </c>
      <c r="E126" s="9">
        <v>19325800</v>
      </c>
      <c r="F126" s="12">
        <v>19325800</v>
      </c>
      <c r="G126" s="12">
        <v>-7200</v>
      </c>
      <c r="H126" s="12"/>
      <c r="I126" s="12"/>
      <c r="J126" s="12"/>
      <c r="K126" s="12"/>
      <c r="L126" s="12">
        <v>-373300</v>
      </c>
      <c r="M126" s="12"/>
      <c r="N126" s="12"/>
      <c r="O126" s="12"/>
      <c r="P126" s="12"/>
      <c r="Q126" s="12"/>
      <c r="R126" s="36">
        <f t="shared" si="53"/>
        <v>18945300</v>
      </c>
      <c r="S126" s="20">
        <f t="shared" si="77"/>
        <v>380500</v>
      </c>
      <c r="T126" s="9"/>
      <c r="U126" s="12">
        <v>19325800</v>
      </c>
      <c r="V126" s="12"/>
      <c r="W126" s="7"/>
    </row>
    <row r="127" spans="1:23" s="2" customFormat="1" ht="43.5" customHeight="1" x14ac:dyDescent="0.25">
      <c r="A127" s="2" t="s">
        <v>59</v>
      </c>
      <c r="B127" s="41"/>
      <c r="C127" s="22" t="s">
        <v>76</v>
      </c>
      <c r="D127" s="10" t="s">
        <v>206</v>
      </c>
      <c r="E127" s="9">
        <v>3738500</v>
      </c>
      <c r="F127" s="12">
        <v>3738500</v>
      </c>
      <c r="G127" s="12">
        <v>3600</v>
      </c>
      <c r="H127" s="12"/>
      <c r="I127" s="12"/>
      <c r="J127" s="12"/>
      <c r="K127" s="12"/>
      <c r="L127" s="12">
        <v>7500</v>
      </c>
      <c r="M127" s="12"/>
      <c r="N127" s="12"/>
      <c r="O127" s="12"/>
      <c r="P127" s="12"/>
      <c r="Q127" s="12"/>
      <c r="R127" s="36">
        <f t="shared" si="53"/>
        <v>3749600</v>
      </c>
      <c r="S127" s="20">
        <f t="shared" si="77"/>
        <v>-11100</v>
      </c>
      <c r="T127" s="9"/>
      <c r="U127" s="12">
        <v>3738500</v>
      </c>
      <c r="V127" s="12"/>
      <c r="W127" s="7"/>
    </row>
    <row r="128" spans="1:23" s="2" customFormat="1" ht="33" customHeight="1" x14ac:dyDescent="0.25">
      <c r="A128" s="2" t="s">
        <v>59</v>
      </c>
      <c r="B128" s="41"/>
      <c r="C128" s="22" t="s">
        <v>68</v>
      </c>
      <c r="D128" s="10" t="s">
        <v>207</v>
      </c>
      <c r="E128" s="9">
        <v>209700</v>
      </c>
      <c r="F128" s="12">
        <v>209700</v>
      </c>
      <c r="G128" s="12">
        <v>3600</v>
      </c>
      <c r="H128" s="12"/>
      <c r="I128" s="12"/>
      <c r="J128" s="12"/>
      <c r="K128" s="12"/>
      <c r="L128" s="12">
        <v>-8700</v>
      </c>
      <c r="M128" s="12"/>
      <c r="N128" s="12"/>
      <c r="O128" s="12"/>
      <c r="P128" s="12"/>
      <c r="Q128" s="12"/>
      <c r="R128" s="36">
        <f t="shared" si="53"/>
        <v>204600</v>
      </c>
      <c r="S128" s="20">
        <f t="shared" si="77"/>
        <v>5100</v>
      </c>
      <c r="T128" s="9"/>
      <c r="U128" s="12">
        <v>209700</v>
      </c>
      <c r="V128" s="12"/>
      <c r="W128" s="7"/>
    </row>
    <row r="129" spans="1:23" s="2" customFormat="1" ht="64.5" customHeight="1" x14ac:dyDescent="0.25">
      <c r="A129" s="2" t="s">
        <v>59</v>
      </c>
      <c r="B129" s="41"/>
      <c r="C129" s="22" t="s">
        <v>79</v>
      </c>
      <c r="D129" s="10" t="s">
        <v>208</v>
      </c>
      <c r="E129" s="9">
        <v>2726000</v>
      </c>
      <c r="F129" s="12">
        <v>2726000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36">
        <f t="shared" si="53"/>
        <v>2726000</v>
      </c>
      <c r="S129" s="20">
        <f t="shared" si="77"/>
        <v>0</v>
      </c>
      <c r="T129" s="9"/>
      <c r="U129" s="12">
        <v>2726000</v>
      </c>
      <c r="V129" s="12"/>
      <c r="W129" s="7"/>
    </row>
    <row r="130" spans="1:23" s="2" customFormat="1" ht="15.75" x14ac:dyDescent="0.25">
      <c r="B130" s="32"/>
      <c r="C130" s="5" t="s">
        <v>209</v>
      </c>
      <c r="D130" s="8" t="s">
        <v>57</v>
      </c>
      <c r="E130" s="27">
        <v>20000000</v>
      </c>
      <c r="F130" s="27">
        <f>SUM(F131:F132)</f>
        <v>20000000</v>
      </c>
      <c r="G130" s="27">
        <f t="shared" ref="G130:Q130" si="83">SUM(G131:G132)</f>
        <v>0</v>
      </c>
      <c r="H130" s="27">
        <f t="shared" si="83"/>
        <v>0</v>
      </c>
      <c r="I130" s="27">
        <f t="shared" si="83"/>
        <v>0</v>
      </c>
      <c r="J130" s="27">
        <f t="shared" si="83"/>
        <v>0</v>
      </c>
      <c r="K130" s="27">
        <f t="shared" si="83"/>
        <v>5000000</v>
      </c>
      <c r="L130" s="27">
        <f t="shared" si="83"/>
        <v>0</v>
      </c>
      <c r="M130" s="27">
        <f t="shared" si="83"/>
        <v>0</v>
      </c>
      <c r="N130" s="27">
        <f t="shared" si="83"/>
        <v>0</v>
      </c>
      <c r="O130" s="27">
        <f t="shared" si="83"/>
        <v>0</v>
      </c>
      <c r="P130" s="27">
        <f t="shared" si="83"/>
        <v>0</v>
      </c>
      <c r="Q130" s="27">
        <f t="shared" si="83"/>
        <v>0</v>
      </c>
      <c r="R130" s="27">
        <f t="shared" si="53"/>
        <v>25000000</v>
      </c>
      <c r="S130" s="30">
        <f t="shared" si="77"/>
        <v>0</v>
      </c>
      <c r="T130" s="27">
        <v>25000000</v>
      </c>
      <c r="U130" s="27">
        <f>SUM(U131:U132)</f>
        <v>25000000</v>
      </c>
      <c r="V130" s="27">
        <f t="shared" ref="V130" si="84">SUM(V131:V132)</f>
        <v>0</v>
      </c>
      <c r="W130" s="7">
        <f>SUM(W131:W133)</f>
        <v>0</v>
      </c>
    </row>
    <row r="131" spans="1:23" s="2" customFormat="1" ht="75" x14ac:dyDescent="0.25">
      <c r="B131" s="32" t="s">
        <v>136</v>
      </c>
      <c r="C131" s="22" t="s">
        <v>67</v>
      </c>
      <c r="D131" s="10" t="s">
        <v>211</v>
      </c>
      <c r="E131" s="9">
        <v>19995000</v>
      </c>
      <c r="F131" s="9">
        <v>19995000</v>
      </c>
      <c r="G131" s="27"/>
      <c r="H131" s="27"/>
      <c r="I131" s="27"/>
      <c r="J131" s="27"/>
      <c r="K131" s="27">
        <v>5000000</v>
      </c>
      <c r="L131" s="27"/>
      <c r="M131" s="27"/>
      <c r="N131" s="27"/>
      <c r="O131" s="27"/>
      <c r="P131" s="27"/>
      <c r="Q131" s="27"/>
      <c r="R131" s="9">
        <f t="shared" ref="R131:R132" si="85">F131+G131+H131+I131+J131+L131+M131+K131+O131+Q131+N131+P131</f>
        <v>24995000</v>
      </c>
      <c r="S131" s="38">
        <f t="shared" ref="S131:S133" si="86">U131-R131</f>
        <v>0</v>
      </c>
      <c r="T131" s="27"/>
      <c r="U131" s="27">
        <v>24995000</v>
      </c>
      <c r="V131" s="27"/>
      <c r="W131" s="7"/>
    </row>
    <row r="132" spans="1:23" s="2" customFormat="1" ht="60" x14ac:dyDescent="0.25">
      <c r="B132" s="32" t="s">
        <v>136</v>
      </c>
      <c r="C132" s="22" t="s">
        <v>76</v>
      </c>
      <c r="D132" s="10" t="s">
        <v>212</v>
      </c>
      <c r="E132" s="9">
        <v>5000</v>
      </c>
      <c r="F132" s="9">
        <v>5000</v>
      </c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9">
        <f t="shared" si="85"/>
        <v>5000</v>
      </c>
      <c r="S132" s="38">
        <f t="shared" si="86"/>
        <v>0</v>
      </c>
      <c r="T132" s="27"/>
      <c r="U132" s="27">
        <v>5000</v>
      </c>
      <c r="V132" s="27"/>
      <c r="W132" s="7"/>
    </row>
    <row r="133" spans="1:23" s="2" customFormat="1" ht="30" x14ac:dyDescent="0.25">
      <c r="B133" s="32"/>
      <c r="C133" s="21" t="s">
        <v>68</v>
      </c>
      <c r="D133" s="40" t="s">
        <v>234</v>
      </c>
      <c r="E133" s="9"/>
      <c r="F133" s="9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9"/>
      <c r="S133" s="38">
        <f t="shared" si="86"/>
        <v>0</v>
      </c>
      <c r="T133" s="27"/>
      <c r="U133" s="27">
        <v>0</v>
      </c>
      <c r="V133" s="27"/>
      <c r="W133" s="7"/>
    </row>
    <row r="134" spans="1:23" s="2" customFormat="1" ht="30" x14ac:dyDescent="0.25">
      <c r="B134" s="32"/>
      <c r="C134" s="5" t="s">
        <v>210</v>
      </c>
      <c r="D134" s="8" t="s">
        <v>224</v>
      </c>
      <c r="E134" s="27">
        <v>1000000</v>
      </c>
      <c r="F134" s="27">
        <f>SUM(F135:F136)</f>
        <v>1000000</v>
      </c>
      <c r="G134" s="27">
        <f t="shared" ref="G134:Q134" si="87">SUM(G135:G136)</f>
        <v>0</v>
      </c>
      <c r="H134" s="27">
        <f t="shared" si="87"/>
        <v>0</v>
      </c>
      <c r="I134" s="27">
        <f t="shared" si="87"/>
        <v>0</v>
      </c>
      <c r="J134" s="27">
        <f t="shared" si="87"/>
        <v>0</v>
      </c>
      <c r="K134" s="27">
        <f t="shared" si="87"/>
        <v>0</v>
      </c>
      <c r="L134" s="27">
        <f t="shared" si="87"/>
        <v>0</v>
      </c>
      <c r="M134" s="27">
        <f t="shared" si="87"/>
        <v>0</v>
      </c>
      <c r="N134" s="27">
        <f t="shared" si="87"/>
        <v>0</v>
      </c>
      <c r="O134" s="27">
        <f t="shared" si="87"/>
        <v>0</v>
      </c>
      <c r="P134" s="27">
        <f t="shared" si="87"/>
        <v>0</v>
      </c>
      <c r="Q134" s="27">
        <f t="shared" si="87"/>
        <v>0</v>
      </c>
      <c r="R134" s="27">
        <f t="shared" si="53"/>
        <v>1000000</v>
      </c>
      <c r="S134" s="30">
        <f t="shared" si="77"/>
        <v>0</v>
      </c>
      <c r="T134" s="27">
        <v>1000000</v>
      </c>
      <c r="U134" s="27">
        <f>SUM(U135:U136)</f>
        <v>1000000</v>
      </c>
      <c r="V134" s="27">
        <f t="shared" ref="V134" si="88">SUM(V135:V136)</f>
        <v>0</v>
      </c>
      <c r="W134" s="7">
        <f t="shared" ref="W134" si="89">SUM(W135:W136)</f>
        <v>0</v>
      </c>
    </row>
    <row r="135" spans="1:23" s="2" customFormat="1" ht="30" x14ac:dyDescent="0.25">
      <c r="B135" s="32" t="s">
        <v>114</v>
      </c>
      <c r="C135" s="22" t="s">
        <v>67</v>
      </c>
      <c r="D135" s="10" t="s">
        <v>213</v>
      </c>
      <c r="E135" s="9">
        <v>800000</v>
      </c>
      <c r="F135" s="9">
        <v>800000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9">
        <f t="shared" ref="R135:R136" si="90">F135+G135+H135+I135+J135+L135+M135+K135+O135+Q135+N135+P135</f>
        <v>800000</v>
      </c>
      <c r="S135" s="38">
        <f t="shared" ref="S135:S136" si="91">U135-R135</f>
        <v>0</v>
      </c>
      <c r="T135" s="27"/>
      <c r="U135" s="27">
        <v>800000</v>
      </c>
      <c r="V135" s="27"/>
      <c r="W135" s="7"/>
    </row>
    <row r="136" spans="1:23" s="2" customFormat="1" ht="30" x14ac:dyDescent="0.25">
      <c r="B136" s="32" t="s">
        <v>114</v>
      </c>
      <c r="C136" s="22" t="s">
        <v>76</v>
      </c>
      <c r="D136" s="10" t="s">
        <v>214</v>
      </c>
      <c r="E136" s="9">
        <v>200000</v>
      </c>
      <c r="F136" s="9">
        <v>200000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90"/>
        <v>200000</v>
      </c>
      <c r="S136" s="38">
        <f t="shared" si="91"/>
        <v>0</v>
      </c>
      <c r="T136" s="27"/>
      <c r="U136" s="27">
        <v>200000</v>
      </c>
      <c r="V136" s="27"/>
      <c r="W136" s="7"/>
    </row>
    <row r="137" spans="1:23" ht="60" x14ac:dyDescent="0.25">
      <c r="B137" s="32" t="s">
        <v>136</v>
      </c>
      <c r="C137" s="5" t="s">
        <v>216</v>
      </c>
      <c r="D137" s="8" t="s">
        <v>215</v>
      </c>
      <c r="E137" s="27">
        <v>20000000</v>
      </c>
      <c r="F137" s="27">
        <v>20000000</v>
      </c>
      <c r="G137" s="27"/>
      <c r="H137" s="27"/>
      <c r="I137" s="27"/>
      <c r="J137" s="27"/>
      <c r="K137" s="27">
        <v>-5000000</v>
      </c>
      <c r="L137" s="27"/>
      <c r="M137" s="27"/>
      <c r="N137" s="27"/>
      <c r="O137" s="27"/>
      <c r="P137" s="27"/>
      <c r="Q137" s="27"/>
      <c r="R137" s="27">
        <f t="shared" si="53"/>
        <v>15000000</v>
      </c>
      <c r="S137" s="30">
        <f t="shared" si="77"/>
        <v>0</v>
      </c>
      <c r="T137" s="27">
        <v>15000000</v>
      </c>
      <c r="U137" s="27">
        <v>15000000</v>
      </c>
      <c r="V137" s="27"/>
      <c r="W137" s="7"/>
    </row>
  </sheetData>
  <autoFilter ref="A2:W134"/>
  <mergeCells count="7">
    <mergeCell ref="B114:B118"/>
    <mergeCell ref="B126:B129"/>
    <mergeCell ref="B14:B19"/>
    <mergeCell ref="B66:B73"/>
    <mergeCell ref="B94:B98"/>
    <mergeCell ref="B101:B106"/>
    <mergeCell ref="B108:B112"/>
  </mergeCells>
  <pageMargins left="0.7" right="0.7" top="0.75" bottom="0.75" header="0.3" footer="0.3"/>
  <pageSetup scale="38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9"/>
  <sheetViews>
    <sheetView view="pageBreakPreview" zoomScaleNormal="100" zoomScaleSheetLayoutView="100" workbookViewId="0">
      <pane xSplit="4" ySplit="2" topLeftCell="M3" activePane="bottomRight" state="frozen"/>
      <selection pane="topRight" activeCell="D1" sqref="D1"/>
      <selection pane="bottomLeft" activeCell="A3" sqref="A3"/>
      <selection pane="bottomRight" activeCell="T20" sqref="T20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220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4" s="2" customFormat="1" ht="15.75" x14ac:dyDescent="0.25">
      <c r="B3" s="32"/>
      <c r="C3" s="5" t="s">
        <v>221</v>
      </c>
      <c r="D3" s="8" t="s">
        <v>217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11000000</v>
      </c>
      <c r="S3" s="30">
        <f t="shared" ref="S3:S5" si="2">U3-R3</f>
        <v>0</v>
      </c>
      <c r="T3" s="27">
        <v>10965450</v>
      </c>
      <c r="U3" s="27">
        <f>U4+U5</f>
        <v>11000000</v>
      </c>
      <c r="V3" s="27">
        <f t="shared" ref="V3" si="3">V4+V5</f>
        <v>11172000</v>
      </c>
      <c r="W3" s="27">
        <f t="shared" ref="W3" si="4">W4+W5</f>
        <v>172000</v>
      </c>
    </row>
    <row r="4" spans="2:24" s="2" customFormat="1" ht="15.75" x14ac:dyDescent="0.25">
      <c r="B4" s="32"/>
      <c r="C4" s="5" t="s">
        <v>222</v>
      </c>
      <c r="D4" s="8" t="s">
        <v>217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/>
      <c r="U4" s="27">
        <f>U7+U8+U9</f>
        <v>9900000</v>
      </c>
      <c r="V4" s="27">
        <f t="shared" ref="V4:W4" si="6">V6+V7+V8</f>
        <v>9972000</v>
      </c>
      <c r="W4" s="27">
        <f t="shared" si="6"/>
        <v>172000</v>
      </c>
    </row>
    <row r="5" spans="2:24" s="2" customFormat="1" ht="45" x14ac:dyDescent="0.25">
      <c r="B5" s="32"/>
      <c r="C5" s="5" t="s">
        <v>223</v>
      </c>
      <c r="D5" s="8" t="s">
        <v>218</v>
      </c>
      <c r="E5" s="27">
        <v>1100000</v>
      </c>
      <c r="F5" s="27">
        <f>F6</f>
        <v>1100000</v>
      </c>
      <c r="G5" s="27">
        <f t="shared" ref="G5:Q5" si="7">G6</f>
        <v>0</v>
      </c>
      <c r="H5" s="27">
        <f t="shared" si="7"/>
        <v>0</v>
      </c>
      <c r="I5" s="27">
        <f t="shared" si="7"/>
        <v>0</v>
      </c>
      <c r="J5" s="27">
        <f t="shared" si="7"/>
        <v>0</v>
      </c>
      <c r="K5" s="27">
        <f t="shared" si="7"/>
        <v>0</v>
      </c>
      <c r="L5" s="27">
        <f t="shared" si="7"/>
        <v>0</v>
      </c>
      <c r="M5" s="27">
        <f t="shared" si="7"/>
        <v>0</v>
      </c>
      <c r="N5" s="27">
        <f t="shared" si="7"/>
        <v>0</v>
      </c>
      <c r="O5" s="27">
        <f t="shared" si="7"/>
        <v>0</v>
      </c>
      <c r="P5" s="27">
        <f t="shared" si="7"/>
        <v>0</v>
      </c>
      <c r="Q5" s="27">
        <f t="shared" si="7"/>
        <v>0</v>
      </c>
      <c r="R5" s="27">
        <f t="shared" si="1"/>
        <v>1100000</v>
      </c>
      <c r="S5" s="30">
        <f t="shared" si="2"/>
        <v>0</v>
      </c>
      <c r="T5" s="27"/>
      <c r="U5" s="27">
        <f>U6</f>
        <v>1100000</v>
      </c>
      <c r="V5" s="27">
        <f t="shared" ref="V5:W5" si="8">V9</f>
        <v>1200000</v>
      </c>
      <c r="W5" s="27">
        <f t="shared" si="8"/>
        <v>0</v>
      </c>
    </row>
    <row r="6" spans="2:24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9">
        <f t="shared" si="1"/>
        <v>1100000</v>
      </c>
      <c r="S6" s="20">
        <f t="shared" ref="S6:S9" si="9">U6-R6</f>
        <v>0</v>
      </c>
      <c r="T6" s="9"/>
      <c r="U6" s="12">
        <v>1100000</v>
      </c>
      <c r="V6" s="12">
        <v>1272000</v>
      </c>
      <c r="W6" s="9">
        <f>V6-U6</f>
        <v>172000</v>
      </c>
    </row>
    <row r="7" spans="2:24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9"/>
        <v>0</v>
      </c>
      <c r="T7" s="9"/>
      <c r="U7" s="12">
        <v>7900000</v>
      </c>
      <c r="V7" s="12">
        <v>7900000</v>
      </c>
      <c r="W7" s="9">
        <f t="shared" ref="W7:W9" si="10">V7-U7</f>
        <v>0</v>
      </c>
    </row>
    <row r="8" spans="2:24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9"/>
        <v>0</v>
      </c>
      <c r="T8" s="9"/>
      <c r="U8" s="12">
        <v>800000</v>
      </c>
      <c r="V8" s="12">
        <v>800000</v>
      </c>
      <c r="W8" s="9">
        <f t="shared" si="10"/>
        <v>0</v>
      </c>
    </row>
    <row r="9" spans="2:24" s="2" customFormat="1" ht="21.75" customHeight="1" x14ac:dyDescent="0.25">
      <c r="B9" s="32"/>
      <c r="C9" s="24" t="s">
        <v>219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9"/>
        <v>0</v>
      </c>
      <c r="T9" s="9"/>
      <c r="U9" s="12">
        <v>1200000</v>
      </c>
      <c r="V9" s="12">
        <v>1200000</v>
      </c>
      <c r="W9" s="9">
        <f t="shared" si="10"/>
        <v>0</v>
      </c>
      <c r="X9" s="29"/>
    </row>
  </sheetData>
  <autoFilter ref="A2:W9"/>
  <pageMargins left="0.7" right="0.7" top="0.75" bottom="0.75" header="0.3" footer="0.3"/>
  <pageSetup scale="32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693</vt:lpstr>
      <vt:lpstr>169</vt:lpstr>
      <vt:lpstr>'693'!OLE_LINK1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2019-10-31T07:58:14Z</dcterms:modified>
</cp:coreProperties>
</file>